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\\ROZPOCTYPC\rozpočty\EM-2022-221_WELLNES Bruntál II\ROZPOČET 2026\09_2026\"/>
    </mc:Choice>
  </mc:AlternateContent>
  <bookViews>
    <workbookView xWindow="0" yWindow="0" windowWidth="0" windowHeight="0"/>
  </bookViews>
  <sheets>
    <sheet name="Rekapitulace stavby" sheetId="1" r:id="rId1"/>
    <sheet name="PS 01 - FVE" sheetId="2" r:id="rId2"/>
    <sheet name="SO 01.1 - Stavební část" sheetId="3" r:id="rId3"/>
    <sheet name="SO 1.4.01 - TZB - Zdravot..." sheetId="4" r:id="rId4"/>
    <sheet name="SO 1.4.02 - TZB - Vzducho..." sheetId="5" r:id="rId5"/>
    <sheet name="SO 1.4.03 - TZB - Vytápění" sheetId="6" r:id="rId6"/>
    <sheet name="SO 1.4.04 - TZB - Silnopr..." sheetId="7" r:id="rId7"/>
    <sheet name="SO 1.4.05 - TZB - Slabopr..." sheetId="8" r:id="rId8"/>
    <sheet name="SO 1.4.06 - TZB - MaR" sheetId="9" r:id="rId9"/>
    <sheet name="SO 1.4.07 - TZB - Technol..." sheetId="10" r:id="rId10"/>
    <sheet name="SO 01.2 - Konstrukční část" sheetId="11" r:id="rId11"/>
    <sheet name="SO 03 - Zpevněné plochy" sheetId="12" r:id="rId12"/>
    <sheet name="SO 04 - Terénní a sadové ..." sheetId="13" r:id="rId13"/>
    <sheet name="SO 05 - Areálová kanalizace " sheetId="14" r:id="rId14"/>
    <sheet name="SO 06 - Úprava plynovodní..." sheetId="15" r:id="rId15"/>
    <sheet name="SO 07 - Úprava teplovodu" sheetId="16" r:id="rId16"/>
    <sheet name="SO 07P - Přeložka teplovodu" sheetId="17" r:id="rId17"/>
    <sheet name="SO 08 - Zemní práce pro p..." sheetId="18" r:id="rId18"/>
    <sheet name="SO 09 - Přípojka NN" sheetId="19" r:id="rId19"/>
    <sheet name="VN a ON - Vedlejší a osta..." sheetId="20" r:id="rId20"/>
    <sheet name="Pokyny pro vyplnění" sheetId="21" r:id="rId21"/>
  </sheets>
  <definedNames>
    <definedName name="_xlnm.Print_Area" localSheetId="0">'Rekapitulace stavby'!$D$4:$AO$36,'Rekapitulace stavby'!$C$42:$AQ$79</definedName>
    <definedName name="_xlnm.Print_Titles" localSheetId="0">'Rekapitulace stavby'!$52:$52</definedName>
    <definedName name="_xlnm._FilterDatabase" localSheetId="1" hidden="1">'PS 01 - FVE'!$C$87:$K$127</definedName>
    <definedName name="_xlnm.Print_Area" localSheetId="1">'PS 01 - FVE'!$C$4:$J$41,'PS 01 - FVE'!$C$47:$J$67,'PS 01 - FVE'!$C$73:$K$127</definedName>
    <definedName name="_xlnm.Print_Titles" localSheetId="1">'PS 01 - FVE'!$87:$87</definedName>
    <definedName name="_xlnm._FilterDatabase" localSheetId="2" hidden="1">'SO 01.1 - Stavební část'!$C$120:$K$2095</definedName>
    <definedName name="_xlnm.Print_Area" localSheetId="2">'SO 01.1 - Stavební část'!$C$4:$J$43,'SO 01.1 - Stavební část'!$C$49:$J$98,'SO 01.1 - Stavební část'!$C$104:$K$2095</definedName>
    <definedName name="_xlnm.Print_Titles" localSheetId="2">'SO 01.1 - Stavební část'!$120:$120</definedName>
    <definedName name="_xlnm._FilterDatabase" localSheetId="3" hidden="1">'SO 1.4.01 - TZB - Zdravot...'!$C$100:$K$221</definedName>
    <definedName name="_xlnm.Print_Area" localSheetId="3">'SO 1.4.01 - TZB - Zdravot...'!$C$4:$J$43,'SO 1.4.01 - TZB - Zdravot...'!$C$49:$J$78,'SO 1.4.01 - TZB - Zdravot...'!$C$84:$K$221</definedName>
    <definedName name="_xlnm.Print_Titles" localSheetId="3">'SO 1.4.01 - TZB - Zdravot...'!$100:$100</definedName>
    <definedName name="_xlnm._FilterDatabase" localSheetId="4" hidden="1">'SO 1.4.02 - TZB - Vzducho...'!$C$93:$K$206</definedName>
    <definedName name="_xlnm.Print_Area" localSheetId="4">'SO 1.4.02 - TZB - Vzducho...'!$C$4:$J$43,'SO 1.4.02 - TZB - Vzducho...'!$C$49:$J$71,'SO 1.4.02 - TZB - Vzducho...'!$C$77:$K$206</definedName>
    <definedName name="_xlnm.Print_Titles" localSheetId="4">'SO 1.4.02 - TZB - Vzducho...'!$93:$93</definedName>
    <definedName name="_xlnm._FilterDatabase" localSheetId="5" hidden="1">'SO 1.4.03 - TZB - Vytápění'!$C$94:$K$164</definedName>
    <definedName name="_xlnm.Print_Area" localSheetId="5">'SO 1.4.03 - TZB - Vytápění'!$C$4:$J$43,'SO 1.4.03 - TZB - Vytápění'!$C$49:$J$72,'SO 1.4.03 - TZB - Vytápění'!$C$78:$K$164</definedName>
    <definedName name="_xlnm.Print_Titles" localSheetId="5">'SO 1.4.03 - TZB - Vytápění'!$94:$94</definedName>
    <definedName name="_xlnm._FilterDatabase" localSheetId="6" hidden="1">'SO 1.4.04 - TZB - Silnopr...'!$C$104:$K$237</definedName>
    <definedName name="_xlnm.Print_Area" localSheetId="6">'SO 1.4.04 - TZB - Silnopr...'!$C$4:$J$43,'SO 1.4.04 - TZB - Silnopr...'!$C$49:$J$82,'SO 1.4.04 - TZB - Silnopr...'!$C$88:$K$237</definedName>
    <definedName name="_xlnm.Print_Titles" localSheetId="6">'SO 1.4.04 - TZB - Silnopr...'!$104:$104</definedName>
    <definedName name="_xlnm._FilterDatabase" localSheetId="7" hidden="1">'SO 1.4.05 - TZB - Slabopr...'!$C$99:$K$203</definedName>
    <definedName name="_xlnm.Print_Area" localSheetId="7">'SO 1.4.05 - TZB - Slabopr...'!$C$4:$J$43,'SO 1.4.05 - TZB - Slabopr...'!$C$49:$J$77,'SO 1.4.05 - TZB - Slabopr...'!$C$83:$K$203</definedName>
    <definedName name="_xlnm.Print_Titles" localSheetId="7">'SO 1.4.05 - TZB - Slabopr...'!$99:$99</definedName>
    <definedName name="_xlnm._FilterDatabase" localSheetId="8" hidden="1">'SO 1.4.06 - TZB - MaR'!$C$96:$K$154</definedName>
    <definedName name="_xlnm.Print_Area" localSheetId="8">'SO 1.4.06 - TZB - MaR'!$C$4:$J$43,'SO 1.4.06 - TZB - MaR'!$C$49:$J$74,'SO 1.4.06 - TZB - MaR'!$C$80:$K$154</definedName>
    <definedName name="_xlnm.Print_Titles" localSheetId="8">'SO 1.4.06 - TZB - MaR'!$96:$96</definedName>
    <definedName name="_xlnm._FilterDatabase" localSheetId="9" hidden="1">'SO 1.4.07 - TZB - Technol...'!$C$99:$K$201</definedName>
    <definedName name="_xlnm.Print_Area" localSheetId="9">'SO 1.4.07 - TZB - Technol...'!$C$4:$J$43,'SO 1.4.07 - TZB - Technol...'!$C$49:$J$77,'SO 1.4.07 - TZB - Technol...'!$C$83:$K$201</definedName>
    <definedName name="_xlnm.Print_Titles" localSheetId="9">'SO 1.4.07 - TZB - Technol...'!$99:$99</definedName>
    <definedName name="_xlnm._FilterDatabase" localSheetId="10" hidden="1">'SO 01.2 - Konstrukční část'!$C$95:$K$414</definedName>
    <definedName name="_xlnm.Print_Area" localSheetId="10">'SO 01.2 - Konstrukční část'!$C$4:$J$43,'SO 01.2 - Konstrukční část'!$C$49:$J$73,'SO 01.2 - Konstrukční část'!$C$79:$K$414</definedName>
    <definedName name="_xlnm.Print_Titles" localSheetId="10">'SO 01.2 - Konstrukční část'!$95:$95</definedName>
    <definedName name="_xlnm._FilterDatabase" localSheetId="11" hidden="1">'SO 03 - Zpevněné plochy'!$C$92:$K$268</definedName>
    <definedName name="_xlnm.Print_Area" localSheetId="11">'SO 03 - Zpevněné plochy'!$C$4:$J$41,'SO 03 - Zpevněné plochy'!$C$47:$J$72,'SO 03 - Zpevněné plochy'!$C$78:$K$268</definedName>
    <definedName name="_xlnm.Print_Titles" localSheetId="11">'SO 03 - Zpevněné plochy'!$92:$92</definedName>
    <definedName name="_xlnm._FilterDatabase" localSheetId="12" hidden="1">'SO 04 - Terénní a sadové ...'!$C$87:$K$194</definedName>
    <definedName name="_xlnm.Print_Area" localSheetId="12">'SO 04 - Terénní a sadové ...'!$C$4:$J$41,'SO 04 - Terénní a sadové ...'!$C$47:$J$67,'SO 04 - Terénní a sadové ...'!$C$73:$K$194</definedName>
    <definedName name="_xlnm.Print_Titles" localSheetId="12">'SO 04 - Terénní a sadové ...'!$87:$87</definedName>
    <definedName name="_xlnm._FilterDatabase" localSheetId="13" hidden="1">'SO 05 - Areálová kanalizace '!$C$91:$K$147</definedName>
    <definedName name="_xlnm.Print_Area" localSheetId="13">'SO 05 - Areálová kanalizace '!$C$4:$J$41,'SO 05 - Areálová kanalizace '!$C$47:$J$71,'SO 05 - Areálová kanalizace '!$C$77:$K$147</definedName>
    <definedName name="_xlnm.Print_Titles" localSheetId="13">'SO 05 - Areálová kanalizace '!$91:$91</definedName>
    <definedName name="_xlnm._FilterDatabase" localSheetId="14" hidden="1">'SO 06 - Úprava plynovodní...'!$C$93:$K$129</definedName>
    <definedName name="_xlnm.Print_Area" localSheetId="14">'SO 06 - Úprava plynovodní...'!$C$4:$J$41,'SO 06 - Úprava plynovodní...'!$C$47:$J$73,'SO 06 - Úprava plynovodní...'!$C$79:$K$129</definedName>
    <definedName name="_xlnm.Print_Titles" localSheetId="14">'SO 06 - Úprava plynovodní...'!$93:$93</definedName>
    <definedName name="_xlnm._FilterDatabase" localSheetId="15" hidden="1">'SO 07 - Úprava teplovodu'!$C$98:$K$415</definedName>
    <definedName name="_xlnm.Print_Area" localSheetId="15">'SO 07 - Úprava teplovodu'!$C$4:$J$41,'SO 07 - Úprava teplovodu'!$C$47:$J$78,'SO 07 - Úprava teplovodu'!$C$84:$K$415</definedName>
    <definedName name="_xlnm.Print_Titles" localSheetId="15">'SO 07 - Úprava teplovodu'!$98:$98</definedName>
    <definedName name="_xlnm._FilterDatabase" localSheetId="16" hidden="1">'SO 07P - Přeložka teplovodu'!$C$95:$K$135</definedName>
    <definedName name="_xlnm.Print_Area" localSheetId="16">'SO 07P - Přeložka teplovodu'!$C$4:$J$43,'SO 07P - Přeložka teplovodu'!$C$49:$J$73,'SO 07P - Přeložka teplovodu'!$C$79:$K$135</definedName>
    <definedName name="_xlnm.Print_Titles" localSheetId="16">'SO 07P - Přeložka teplovodu'!$95:$95</definedName>
    <definedName name="_xlnm._FilterDatabase" localSheetId="17" hidden="1">'SO 08 - Zemní práce pro p...'!$C$86:$K$96</definedName>
    <definedName name="_xlnm.Print_Area" localSheetId="17">'SO 08 - Zemní práce pro p...'!$C$4:$J$41,'SO 08 - Zemní práce pro p...'!$C$47:$J$66,'SO 08 - Zemní práce pro p...'!$C$72:$K$96</definedName>
    <definedName name="_xlnm.Print_Titles" localSheetId="17">'SO 08 - Zemní práce pro p...'!$86:$86</definedName>
    <definedName name="_xlnm._FilterDatabase" localSheetId="18" hidden="1">'SO 09 - Přípojka NN'!$C$99:$K$218</definedName>
    <definedName name="_xlnm.Print_Area" localSheetId="18">'SO 09 - Přípojka NN'!$C$4:$J$41,'SO 09 - Přípojka NN'!$C$47:$J$79,'SO 09 - Přípojka NN'!$C$85:$K$218</definedName>
    <definedName name="_xlnm.Print_Titles" localSheetId="18">'SO 09 - Přípojka NN'!$99:$99</definedName>
    <definedName name="_xlnm._FilterDatabase" localSheetId="19" hidden="1">'VN a ON - Vedlejší a osta...'!$C$85:$K$177</definedName>
    <definedName name="_xlnm.Print_Area" localSheetId="19">'VN a ON - Vedlejší a osta...'!$C$4:$J$41,'VN a ON - Vedlejší a osta...'!$C$47:$J$65,'VN a ON - Vedlejší a osta...'!$C$71:$K$177</definedName>
    <definedName name="_xlnm.Print_Titles" localSheetId="19">'VN a ON - Vedlejší a osta...'!$85:$85</definedName>
    <definedName name="_xlnm.Print_Area" localSheetId="20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20" l="1" r="J39"/>
  <c r="J38"/>
  <c i="1" r="AY78"/>
  <c i="20" r="J37"/>
  <c i="1" r="AX78"/>
  <c i="20" r="BI172"/>
  <c r="BH172"/>
  <c r="BG172"/>
  <c r="BF172"/>
  <c r="T172"/>
  <c r="R172"/>
  <c r="P172"/>
  <c r="BI168"/>
  <c r="BH168"/>
  <c r="BG168"/>
  <c r="BF168"/>
  <c r="T168"/>
  <c r="R168"/>
  <c r="P168"/>
  <c r="BI165"/>
  <c r="BH165"/>
  <c r="BG165"/>
  <c r="BF165"/>
  <c r="T165"/>
  <c r="R165"/>
  <c r="P165"/>
  <c r="BI161"/>
  <c r="BH161"/>
  <c r="BG161"/>
  <c r="BF161"/>
  <c r="T161"/>
  <c r="R161"/>
  <c r="P161"/>
  <c r="BI155"/>
  <c r="BH155"/>
  <c r="BG155"/>
  <c r="BF155"/>
  <c r="T155"/>
  <c r="R155"/>
  <c r="P155"/>
  <c r="BI150"/>
  <c r="BH150"/>
  <c r="BG150"/>
  <c r="BF150"/>
  <c r="T150"/>
  <c r="R150"/>
  <c r="P150"/>
  <c r="BI149"/>
  <c r="BH149"/>
  <c r="BG149"/>
  <c r="BF149"/>
  <c r="T149"/>
  <c r="R149"/>
  <c r="P149"/>
  <c r="BI143"/>
  <c r="BH143"/>
  <c r="BG143"/>
  <c r="BF143"/>
  <c r="T143"/>
  <c r="R143"/>
  <c r="P143"/>
  <c r="BI142"/>
  <c r="BH142"/>
  <c r="BG142"/>
  <c r="BF142"/>
  <c r="T142"/>
  <c r="R142"/>
  <c r="P142"/>
  <c r="BI132"/>
  <c r="BH132"/>
  <c r="BG132"/>
  <c r="BF132"/>
  <c r="T132"/>
  <c r="R132"/>
  <c r="P132"/>
  <c r="BI115"/>
  <c r="BH115"/>
  <c r="BG115"/>
  <c r="BF115"/>
  <c r="T115"/>
  <c r="R115"/>
  <c r="P115"/>
  <c r="BI110"/>
  <c r="BH110"/>
  <c r="BG110"/>
  <c r="BF110"/>
  <c r="T110"/>
  <c r="R110"/>
  <c r="P110"/>
  <c r="BI108"/>
  <c r="BH108"/>
  <c r="BG108"/>
  <c r="BF108"/>
  <c r="T108"/>
  <c r="R108"/>
  <c r="P108"/>
  <c r="BI107"/>
  <c r="BH107"/>
  <c r="BG107"/>
  <c r="BF107"/>
  <c r="T107"/>
  <c r="R107"/>
  <c r="P107"/>
  <c r="BI105"/>
  <c r="BH105"/>
  <c r="BG105"/>
  <c r="BF105"/>
  <c r="T105"/>
  <c r="R105"/>
  <c r="P105"/>
  <c r="BI100"/>
  <c r="BH100"/>
  <c r="BG100"/>
  <c r="BF100"/>
  <c r="T100"/>
  <c r="R100"/>
  <c r="P100"/>
  <c r="BI97"/>
  <c r="BH97"/>
  <c r="BG97"/>
  <c r="BF97"/>
  <c r="T97"/>
  <c r="R97"/>
  <c r="P97"/>
  <c r="BI94"/>
  <c r="BH94"/>
  <c r="BG94"/>
  <c r="BF94"/>
  <c r="T94"/>
  <c r="R94"/>
  <c r="P94"/>
  <c r="BI90"/>
  <c r="BH90"/>
  <c r="BG90"/>
  <c r="BF90"/>
  <c r="T90"/>
  <c r="R90"/>
  <c r="P90"/>
  <c r="BI89"/>
  <c r="BH89"/>
  <c r="BG89"/>
  <c r="BF89"/>
  <c r="T89"/>
  <c r="R89"/>
  <c r="P89"/>
  <c r="BI88"/>
  <c r="BH88"/>
  <c r="BG88"/>
  <c r="BF88"/>
  <c r="T88"/>
  <c r="R88"/>
  <c r="P88"/>
  <c r="J83"/>
  <c r="J82"/>
  <c r="F82"/>
  <c r="F80"/>
  <c r="E78"/>
  <c r="J59"/>
  <c r="J58"/>
  <c r="F58"/>
  <c r="F56"/>
  <c r="E54"/>
  <c r="J20"/>
  <c r="E20"/>
  <c r="F83"/>
  <c r="J19"/>
  <c r="J14"/>
  <c r="J80"/>
  <c r="E7"/>
  <c r="E74"/>
  <c i="19" r="J39"/>
  <c r="J38"/>
  <c i="1" r="AY77"/>
  <c i="19" r="J37"/>
  <c i="1" r="AX77"/>
  <c i="19" r="BI218"/>
  <c r="BH218"/>
  <c r="BG218"/>
  <c r="BF218"/>
  <c r="T218"/>
  <c r="R218"/>
  <c r="P218"/>
  <c r="BI213"/>
  <c r="BH213"/>
  <c r="BG213"/>
  <c r="BF213"/>
  <c r="T213"/>
  <c r="R213"/>
  <c r="P213"/>
  <c r="BI212"/>
  <c r="BH212"/>
  <c r="BG212"/>
  <c r="BF212"/>
  <c r="T212"/>
  <c r="R212"/>
  <c r="P212"/>
  <c r="BI211"/>
  <c r="BH211"/>
  <c r="BG211"/>
  <c r="BF211"/>
  <c r="T211"/>
  <c r="R211"/>
  <c r="P211"/>
  <c r="BI210"/>
  <c r="BH210"/>
  <c r="BG210"/>
  <c r="BF210"/>
  <c r="T210"/>
  <c r="R210"/>
  <c r="P210"/>
  <c r="BI209"/>
  <c r="BH209"/>
  <c r="BG209"/>
  <c r="BF209"/>
  <c r="T209"/>
  <c r="R209"/>
  <c r="P209"/>
  <c r="BI208"/>
  <c r="BH208"/>
  <c r="BG208"/>
  <c r="BF208"/>
  <c r="T208"/>
  <c r="R208"/>
  <c r="P208"/>
  <c r="BI207"/>
  <c r="BH207"/>
  <c r="BG207"/>
  <c r="BF207"/>
  <c r="T207"/>
  <c r="R207"/>
  <c r="P207"/>
  <c r="BI206"/>
  <c r="BH206"/>
  <c r="BG206"/>
  <c r="BF206"/>
  <c r="T206"/>
  <c r="R206"/>
  <c r="P206"/>
  <c r="BI205"/>
  <c r="BH205"/>
  <c r="BG205"/>
  <c r="BF205"/>
  <c r="T205"/>
  <c r="R205"/>
  <c r="P205"/>
  <c r="BI204"/>
  <c r="BH204"/>
  <c r="BG204"/>
  <c r="BF204"/>
  <c r="T204"/>
  <c r="R204"/>
  <c r="P204"/>
  <c r="BI201"/>
  <c r="BH201"/>
  <c r="BG201"/>
  <c r="BF201"/>
  <c r="T201"/>
  <c r="R201"/>
  <c r="P201"/>
  <c r="BI198"/>
  <c r="BH198"/>
  <c r="BG198"/>
  <c r="BF198"/>
  <c r="T198"/>
  <c r="R198"/>
  <c r="P198"/>
  <c r="BI195"/>
  <c r="BH195"/>
  <c r="BG195"/>
  <c r="BF195"/>
  <c r="T195"/>
  <c r="R195"/>
  <c r="P195"/>
  <c r="BI193"/>
  <c r="BH193"/>
  <c r="BG193"/>
  <c r="BF193"/>
  <c r="T193"/>
  <c r="R193"/>
  <c r="P193"/>
  <c r="BI191"/>
  <c r="BH191"/>
  <c r="BG191"/>
  <c r="BF191"/>
  <c r="T191"/>
  <c r="R191"/>
  <c r="P191"/>
  <c r="BI190"/>
  <c r="BH190"/>
  <c r="BG190"/>
  <c r="BF190"/>
  <c r="T190"/>
  <c r="R190"/>
  <c r="P190"/>
  <c r="BI189"/>
  <c r="BH189"/>
  <c r="BG189"/>
  <c r="BF189"/>
  <c r="T189"/>
  <c r="R189"/>
  <c r="P189"/>
  <c r="BI188"/>
  <c r="BH188"/>
  <c r="BG188"/>
  <c r="BF188"/>
  <c r="T188"/>
  <c r="R188"/>
  <c r="P188"/>
  <c r="BI187"/>
  <c r="BH187"/>
  <c r="BG187"/>
  <c r="BF187"/>
  <c r="T187"/>
  <c r="R187"/>
  <c r="P187"/>
  <c r="BI186"/>
  <c r="BH186"/>
  <c r="BG186"/>
  <c r="BF186"/>
  <c r="T186"/>
  <c r="R186"/>
  <c r="P186"/>
  <c r="BI185"/>
  <c r="BH185"/>
  <c r="BG185"/>
  <c r="BF185"/>
  <c r="T185"/>
  <c r="R185"/>
  <c r="P185"/>
  <c r="BI184"/>
  <c r="BH184"/>
  <c r="BG184"/>
  <c r="BF184"/>
  <c r="T184"/>
  <c r="R184"/>
  <c r="P184"/>
  <c r="BI183"/>
  <c r="BH183"/>
  <c r="BG183"/>
  <c r="BF183"/>
  <c r="T183"/>
  <c r="R183"/>
  <c r="P183"/>
  <c r="BI182"/>
  <c r="BH182"/>
  <c r="BG182"/>
  <c r="BF182"/>
  <c r="T182"/>
  <c r="R182"/>
  <c r="P182"/>
  <c r="BI181"/>
  <c r="BH181"/>
  <c r="BG181"/>
  <c r="BF181"/>
  <c r="T181"/>
  <c r="R181"/>
  <c r="P181"/>
  <c r="BI177"/>
  <c r="BH177"/>
  <c r="BG177"/>
  <c r="BF177"/>
  <c r="T177"/>
  <c r="R177"/>
  <c r="P177"/>
  <c r="BI176"/>
  <c r="BH176"/>
  <c r="BG176"/>
  <c r="BF176"/>
  <c r="T176"/>
  <c r="R176"/>
  <c r="P176"/>
  <c r="BI172"/>
  <c r="BH172"/>
  <c r="BG172"/>
  <c r="BF172"/>
  <c r="T172"/>
  <c r="T171"/>
  <c r="R172"/>
  <c r="R171"/>
  <c r="P172"/>
  <c r="P171"/>
  <c r="BI169"/>
  <c r="BH169"/>
  <c r="BG169"/>
  <c r="BF169"/>
  <c r="T169"/>
  <c r="R169"/>
  <c r="P169"/>
  <c r="BI166"/>
  <c r="BH166"/>
  <c r="BG166"/>
  <c r="BF166"/>
  <c r="T166"/>
  <c r="R166"/>
  <c r="P166"/>
  <c r="BI164"/>
  <c r="BH164"/>
  <c r="BG164"/>
  <c r="BF164"/>
  <c r="T164"/>
  <c r="R164"/>
  <c r="P164"/>
  <c r="BI162"/>
  <c r="BH162"/>
  <c r="BG162"/>
  <c r="BF162"/>
  <c r="T162"/>
  <c r="R162"/>
  <c r="P162"/>
  <c r="BI159"/>
  <c r="BH159"/>
  <c r="BG159"/>
  <c r="BF159"/>
  <c r="T159"/>
  <c r="T158"/>
  <c r="R159"/>
  <c r="R158"/>
  <c r="P159"/>
  <c r="P158"/>
  <c r="BI156"/>
  <c r="BH156"/>
  <c r="BG156"/>
  <c r="BF156"/>
  <c r="T156"/>
  <c r="T155"/>
  <c r="R156"/>
  <c r="R155"/>
  <c r="P156"/>
  <c r="P155"/>
  <c r="BI153"/>
  <c r="BH153"/>
  <c r="BG153"/>
  <c r="BF153"/>
  <c r="T153"/>
  <c r="T152"/>
  <c r="R153"/>
  <c r="R152"/>
  <c r="P153"/>
  <c r="P152"/>
  <c r="BI150"/>
  <c r="BH150"/>
  <c r="BG150"/>
  <c r="BF150"/>
  <c r="T150"/>
  <c r="T149"/>
  <c r="R150"/>
  <c r="R149"/>
  <c r="P150"/>
  <c r="P149"/>
  <c r="BI147"/>
  <c r="BH147"/>
  <c r="BG147"/>
  <c r="BF147"/>
  <c r="T147"/>
  <c r="R147"/>
  <c r="P147"/>
  <c r="BI146"/>
  <c r="BH146"/>
  <c r="BG146"/>
  <c r="BF146"/>
  <c r="T146"/>
  <c r="R146"/>
  <c r="P146"/>
  <c r="BI144"/>
  <c r="BH144"/>
  <c r="BG144"/>
  <c r="BF144"/>
  <c r="T144"/>
  <c r="R144"/>
  <c r="P144"/>
  <c r="BI141"/>
  <c r="BH141"/>
  <c r="BG141"/>
  <c r="BF141"/>
  <c r="T141"/>
  <c r="R141"/>
  <c r="P141"/>
  <c r="BI138"/>
  <c r="BH138"/>
  <c r="BG138"/>
  <c r="BF138"/>
  <c r="T138"/>
  <c r="R138"/>
  <c r="P138"/>
  <c r="BI135"/>
  <c r="BH135"/>
  <c r="BG135"/>
  <c r="BF135"/>
  <c r="T135"/>
  <c r="R135"/>
  <c r="P135"/>
  <c r="BI130"/>
  <c r="BH130"/>
  <c r="BG130"/>
  <c r="BF130"/>
  <c r="T130"/>
  <c r="R130"/>
  <c r="P130"/>
  <c r="BI125"/>
  <c r="BH125"/>
  <c r="BG125"/>
  <c r="BF125"/>
  <c r="T125"/>
  <c r="R125"/>
  <c r="P125"/>
  <c r="BI122"/>
  <c r="BH122"/>
  <c r="BG122"/>
  <c r="BF122"/>
  <c r="T122"/>
  <c r="R122"/>
  <c r="P122"/>
  <c r="BI119"/>
  <c r="BH119"/>
  <c r="BG119"/>
  <c r="BF119"/>
  <c r="T119"/>
  <c r="R119"/>
  <c r="P119"/>
  <c r="BI116"/>
  <c r="BH116"/>
  <c r="BG116"/>
  <c r="BF116"/>
  <c r="T116"/>
  <c r="R116"/>
  <c r="P116"/>
  <c r="BI113"/>
  <c r="BH113"/>
  <c r="BG113"/>
  <c r="BF113"/>
  <c r="T113"/>
  <c r="R113"/>
  <c r="P113"/>
  <c r="BI110"/>
  <c r="BH110"/>
  <c r="BG110"/>
  <c r="BF110"/>
  <c r="T110"/>
  <c r="R110"/>
  <c r="P110"/>
  <c r="BI108"/>
  <c r="BH108"/>
  <c r="BG108"/>
  <c r="BF108"/>
  <c r="T108"/>
  <c r="R108"/>
  <c r="P108"/>
  <c r="BI106"/>
  <c r="BH106"/>
  <c r="BG106"/>
  <c r="BF106"/>
  <c r="T106"/>
  <c r="R106"/>
  <c r="P106"/>
  <c r="BI103"/>
  <c r="BH103"/>
  <c r="BG103"/>
  <c r="BF103"/>
  <c r="T103"/>
  <c r="R103"/>
  <c r="P103"/>
  <c r="J97"/>
  <c r="J96"/>
  <c r="F96"/>
  <c r="F94"/>
  <c r="E92"/>
  <c r="J59"/>
  <c r="J58"/>
  <c r="F58"/>
  <c r="F56"/>
  <c r="E54"/>
  <c r="J20"/>
  <c r="E20"/>
  <c r="F97"/>
  <c r="J19"/>
  <c r="J14"/>
  <c r="J94"/>
  <c r="E7"/>
  <c r="E88"/>
  <c i="18" r="J39"/>
  <c r="J38"/>
  <c i="1" r="AY76"/>
  <c i="18" r="J37"/>
  <c i="1" r="AX76"/>
  <c i="18" r="BI95"/>
  <c r="BH95"/>
  <c r="BG95"/>
  <c r="BF95"/>
  <c r="T95"/>
  <c r="R95"/>
  <c r="P95"/>
  <c r="BI93"/>
  <c r="BH93"/>
  <c r="BG93"/>
  <c r="BF93"/>
  <c r="T93"/>
  <c r="R93"/>
  <c r="P93"/>
  <c r="BI90"/>
  <c r="BH90"/>
  <c r="BG90"/>
  <c r="BF90"/>
  <c r="T90"/>
  <c r="R90"/>
  <c r="P90"/>
  <c r="J84"/>
  <c r="J83"/>
  <c r="F83"/>
  <c r="F81"/>
  <c r="E79"/>
  <c r="J59"/>
  <c r="J58"/>
  <c r="F58"/>
  <c r="F56"/>
  <c r="E54"/>
  <c r="J20"/>
  <c r="E20"/>
  <c r="F84"/>
  <c r="J19"/>
  <c r="J14"/>
  <c r="J81"/>
  <c r="E7"/>
  <c r="E75"/>
  <c i="17" r="J41"/>
  <c r="J40"/>
  <c i="1" r="AY75"/>
  <c i="17" r="J39"/>
  <c i="1" r="AX75"/>
  <c i="17"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BI123"/>
  <c r="BH123"/>
  <c r="BG123"/>
  <c r="BF123"/>
  <c r="T123"/>
  <c r="R123"/>
  <c r="P123"/>
  <c r="BI122"/>
  <c r="BH122"/>
  <c r="BG122"/>
  <c r="BF122"/>
  <c r="T122"/>
  <c r="R122"/>
  <c r="P122"/>
  <c r="BI121"/>
  <c r="BH121"/>
  <c r="BG121"/>
  <c r="BF121"/>
  <c r="T121"/>
  <c r="R121"/>
  <c r="P121"/>
  <c r="BI120"/>
  <c r="BH120"/>
  <c r="BG120"/>
  <c r="BF120"/>
  <c r="T120"/>
  <c r="R120"/>
  <c r="P120"/>
  <c r="BI119"/>
  <c r="BH119"/>
  <c r="BG119"/>
  <c r="BF119"/>
  <c r="T119"/>
  <c r="R119"/>
  <c r="P119"/>
  <c r="BI118"/>
  <c r="BH118"/>
  <c r="BG118"/>
  <c r="BF118"/>
  <c r="T118"/>
  <c r="R118"/>
  <c r="P118"/>
  <c r="BI117"/>
  <c r="BH117"/>
  <c r="BG117"/>
  <c r="BF117"/>
  <c r="T117"/>
  <c r="R117"/>
  <c r="P117"/>
  <c r="BI116"/>
  <c r="BH116"/>
  <c r="BG116"/>
  <c r="BF116"/>
  <c r="T116"/>
  <c r="R116"/>
  <c r="P116"/>
  <c r="BI115"/>
  <c r="BH115"/>
  <c r="BG115"/>
  <c r="BF115"/>
  <c r="T115"/>
  <c r="R115"/>
  <c r="P115"/>
  <c r="BI114"/>
  <c r="BH114"/>
  <c r="BG114"/>
  <c r="BF114"/>
  <c r="T114"/>
  <c r="R114"/>
  <c r="P114"/>
  <c r="BI113"/>
  <c r="BH113"/>
  <c r="BG113"/>
  <c r="BF113"/>
  <c r="T113"/>
  <c r="R113"/>
  <c r="P113"/>
  <c r="BI112"/>
  <c r="BH112"/>
  <c r="BG112"/>
  <c r="BF112"/>
  <c r="T112"/>
  <c r="R112"/>
  <c r="P112"/>
  <c r="BI111"/>
  <c r="BH111"/>
  <c r="BG111"/>
  <c r="BF111"/>
  <c r="T111"/>
  <c r="R111"/>
  <c r="P111"/>
  <c r="BI110"/>
  <c r="BH110"/>
  <c r="BG110"/>
  <c r="BF110"/>
  <c r="T110"/>
  <c r="R110"/>
  <c r="P110"/>
  <c r="BI108"/>
  <c r="BH108"/>
  <c r="BG108"/>
  <c r="BF108"/>
  <c r="T108"/>
  <c r="R108"/>
  <c r="P108"/>
  <c r="BI107"/>
  <c r="BH107"/>
  <c r="BG107"/>
  <c r="BF107"/>
  <c r="T107"/>
  <c r="R107"/>
  <c r="P107"/>
  <c r="BI105"/>
  <c r="BH105"/>
  <c r="BG105"/>
  <c r="BF105"/>
  <c r="T105"/>
  <c r="R105"/>
  <c r="P105"/>
  <c r="BI104"/>
  <c r="BH104"/>
  <c r="BG104"/>
  <c r="BF104"/>
  <c r="T104"/>
  <c r="R104"/>
  <c r="P104"/>
  <c r="BI103"/>
  <c r="BH103"/>
  <c r="BG103"/>
  <c r="BF103"/>
  <c r="T103"/>
  <c r="R103"/>
  <c r="P103"/>
  <c r="BI102"/>
  <c r="BH102"/>
  <c r="BG102"/>
  <c r="BF102"/>
  <c r="T102"/>
  <c r="R102"/>
  <c r="P102"/>
  <c r="BI101"/>
  <c r="BH101"/>
  <c r="BG101"/>
  <c r="BF101"/>
  <c r="T101"/>
  <c r="R101"/>
  <c r="P101"/>
  <c r="BI100"/>
  <c r="BH100"/>
  <c r="BG100"/>
  <c r="BF100"/>
  <c r="T100"/>
  <c r="R100"/>
  <c r="P100"/>
  <c r="BI99"/>
  <c r="BH99"/>
  <c r="BG99"/>
  <c r="BF99"/>
  <c r="T99"/>
  <c r="R99"/>
  <c r="P99"/>
  <c r="J93"/>
  <c r="J92"/>
  <c r="F92"/>
  <c r="F90"/>
  <c r="E88"/>
  <c r="J63"/>
  <c r="J62"/>
  <c r="F62"/>
  <c r="F60"/>
  <c r="E58"/>
  <c r="J22"/>
  <c r="E22"/>
  <c r="F63"/>
  <c r="J21"/>
  <c r="J16"/>
  <c r="J90"/>
  <c r="E7"/>
  <c r="E52"/>
  <c i="16" r="J39"/>
  <c r="J38"/>
  <c i="1" r="AY74"/>
  <c i="16" r="J37"/>
  <c i="1" r="AX74"/>
  <c i="16" r="BI414"/>
  <c r="BH414"/>
  <c r="BG414"/>
  <c r="BF414"/>
  <c r="T414"/>
  <c r="R414"/>
  <c r="P414"/>
  <c r="BI412"/>
  <c r="BH412"/>
  <c r="BG412"/>
  <c r="BF412"/>
  <c r="T412"/>
  <c r="R412"/>
  <c r="P412"/>
  <c r="BI409"/>
  <c r="BH409"/>
  <c r="BG409"/>
  <c r="BF409"/>
  <c r="T409"/>
  <c r="R409"/>
  <c r="P409"/>
  <c r="BI404"/>
  <c r="BH404"/>
  <c r="BG404"/>
  <c r="BF404"/>
  <c r="T404"/>
  <c r="R404"/>
  <c r="P404"/>
  <c r="BI401"/>
  <c r="BH401"/>
  <c r="BG401"/>
  <c r="BF401"/>
  <c r="T401"/>
  <c r="R401"/>
  <c r="P401"/>
  <c r="BI398"/>
  <c r="BH398"/>
  <c r="BG398"/>
  <c r="BF398"/>
  <c r="T398"/>
  <c r="R398"/>
  <c r="P398"/>
  <c r="BI391"/>
  <c r="BH391"/>
  <c r="BG391"/>
  <c r="BF391"/>
  <c r="T391"/>
  <c r="R391"/>
  <c r="P391"/>
  <c r="BI384"/>
  <c r="BH384"/>
  <c r="BG384"/>
  <c r="BF384"/>
  <c r="T384"/>
  <c r="R384"/>
  <c r="P384"/>
  <c r="BI381"/>
  <c r="BH381"/>
  <c r="BG381"/>
  <c r="BF381"/>
  <c r="T381"/>
  <c r="R381"/>
  <c r="P381"/>
  <c r="BI378"/>
  <c r="BH378"/>
  <c r="BG378"/>
  <c r="BF378"/>
  <c r="T378"/>
  <c r="R378"/>
  <c r="P378"/>
  <c r="BI371"/>
  <c r="BH371"/>
  <c r="BG371"/>
  <c r="BF371"/>
  <c r="T371"/>
  <c r="R371"/>
  <c r="P371"/>
  <c r="BI367"/>
  <c r="BH367"/>
  <c r="BG367"/>
  <c r="BF367"/>
  <c r="T367"/>
  <c r="R367"/>
  <c r="P367"/>
  <c r="BI365"/>
  <c r="BH365"/>
  <c r="BG365"/>
  <c r="BF365"/>
  <c r="T365"/>
  <c r="R365"/>
  <c r="P365"/>
  <c r="BI361"/>
  <c r="BH361"/>
  <c r="BG361"/>
  <c r="BF361"/>
  <c r="T361"/>
  <c r="R361"/>
  <c r="P361"/>
  <c r="BI358"/>
  <c r="BH358"/>
  <c r="BG358"/>
  <c r="BF358"/>
  <c r="T358"/>
  <c r="R358"/>
  <c r="P358"/>
  <c r="BI356"/>
  <c r="BH356"/>
  <c r="BG356"/>
  <c r="BF356"/>
  <c r="T356"/>
  <c r="R356"/>
  <c r="P356"/>
  <c r="BI354"/>
  <c r="BH354"/>
  <c r="BG354"/>
  <c r="BF354"/>
  <c r="T354"/>
  <c r="R354"/>
  <c r="P354"/>
  <c r="BI348"/>
  <c r="BH348"/>
  <c r="BG348"/>
  <c r="BF348"/>
  <c r="T348"/>
  <c r="T341"/>
  <c r="R348"/>
  <c r="R341"/>
  <c r="P348"/>
  <c r="P341"/>
  <c r="BI342"/>
  <c r="BH342"/>
  <c r="BG342"/>
  <c r="BF342"/>
  <c r="T342"/>
  <c r="R342"/>
  <c r="P342"/>
  <c r="BI338"/>
  <c r="BH338"/>
  <c r="BG338"/>
  <c r="BF338"/>
  <c r="T338"/>
  <c r="R338"/>
  <c r="P338"/>
  <c r="BI336"/>
  <c r="BH336"/>
  <c r="BG336"/>
  <c r="BF336"/>
  <c r="T336"/>
  <c r="R336"/>
  <c r="P336"/>
  <c r="BI332"/>
  <c r="BH332"/>
  <c r="BG332"/>
  <c r="BF332"/>
  <c r="T332"/>
  <c r="R332"/>
  <c r="P332"/>
  <c r="BI324"/>
  <c r="BH324"/>
  <c r="BG324"/>
  <c r="BF324"/>
  <c r="T324"/>
  <c r="R324"/>
  <c r="P324"/>
  <c r="BI321"/>
  <c r="BH321"/>
  <c r="BG321"/>
  <c r="BF321"/>
  <c r="T321"/>
  <c r="R321"/>
  <c r="P321"/>
  <c r="BI317"/>
  <c r="BH317"/>
  <c r="BG317"/>
  <c r="BF317"/>
  <c r="T317"/>
  <c r="R317"/>
  <c r="P317"/>
  <c r="BI311"/>
  <c r="BH311"/>
  <c r="BG311"/>
  <c r="BF311"/>
  <c r="T311"/>
  <c r="R311"/>
  <c r="P311"/>
  <c r="BI308"/>
  <c r="BH308"/>
  <c r="BG308"/>
  <c r="BF308"/>
  <c r="T308"/>
  <c r="R308"/>
  <c r="P308"/>
  <c r="BI305"/>
  <c r="BH305"/>
  <c r="BG305"/>
  <c r="BF305"/>
  <c r="T305"/>
  <c r="R305"/>
  <c r="P305"/>
  <c r="BI303"/>
  <c r="BH303"/>
  <c r="BG303"/>
  <c r="BF303"/>
  <c r="T303"/>
  <c r="R303"/>
  <c r="P303"/>
  <c r="BI297"/>
  <c r="BH297"/>
  <c r="BG297"/>
  <c r="BF297"/>
  <c r="T297"/>
  <c r="R297"/>
  <c r="P297"/>
  <c r="BI291"/>
  <c r="BH291"/>
  <c r="BG291"/>
  <c r="BF291"/>
  <c r="T291"/>
  <c r="R291"/>
  <c r="P291"/>
  <c r="BI285"/>
  <c r="BH285"/>
  <c r="BG285"/>
  <c r="BF285"/>
  <c r="T285"/>
  <c r="R285"/>
  <c r="P285"/>
  <c r="BI279"/>
  <c r="BH279"/>
  <c r="BG279"/>
  <c r="BF279"/>
  <c r="T279"/>
  <c r="R279"/>
  <c r="P279"/>
  <c r="BI273"/>
  <c r="BH273"/>
  <c r="BG273"/>
  <c r="BF273"/>
  <c r="T273"/>
  <c r="R273"/>
  <c r="P273"/>
  <c r="BI267"/>
  <c r="BH267"/>
  <c r="BG267"/>
  <c r="BF267"/>
  <c r="T267"/>
  <c r="R267"/>
  <c r="P267"/>
  <c r="BI261"/>
  <c r="BH261"/>
  <c r="BG261"/>
  <c r="BF261"/>
  <c r="T261"/>
  <c r="R261"/>
  <c r="P261"/>
  <c r="BI256"/>
  <c r="BH256"/>
  <c r="BG256"/>
  <c r="BF256"/>
  <c r="T256"/>
  <c r="R256"/>
  <c r="P256"/>
  <c r="BI253"/>
  <c r="BH253"/>
  <c r="BG253"/>
  <c r="BF253"/>
  <c r="T253"/>
  <c r="R253"/>
  <c r="P253"/>
  <c r="BI250"/>
  <c r="BH250"/>
  <c r="BG250"/>
  <c r="BF250"/>
  <c r="T250"/>
  <c r="R250"/>
  <c r="P250"/>
  <c r="BI244"/>
  <c r="BH244"/>
  <c r="BG244"/>
  <c r="BF244"/>
  <c r="T244"/>
  <c r="R244"/>
  <c r="P244"/>
  <c r="BI242"/>
  <c r="BH242"/>
  <c r="BG242"/>
  <c r="BF242"/>
  <c r="T242"/>
  <c r="R242"/>
  <c r="P242"/>
  <c r="BI238"/>
  <c r="BH238"/>
  <c r="BG238"/>
  <c r="BF238"/>
  <c r="T238"/>
  <c r="R238"/>
  <c r="P238"/>
  <c r="BI235"/>
  <c r="BH235"/>
  <c r="BG235"/>
  <c r="BF235"/>
  <c r="T235"/>
  <c r="R235"/>
  <c r="P235"/>
  <c r="BI231"/>
  <c r="BH231"/>
  <c r="BG231"/>
  <c r="BF231"/>
  <c r="T231"/>
  <c r="R231"/>
  <c r="P231"/>
  <c r="BI225"/>
  <c r="BH225"/>
  <c r="BG225"/>
  <c r="BF225"/>
  <c r="T225"/>
  <c r="R225"/>
  <c r="P225"/>
  <c r="BI218"/>
  <c r="BH218"/>
  <c r="BG218"/>
  <c r="BF218"/>
  <c r="T218"/>
  <c r="R218"/>
  <c r="P218"/>
  <c r="BI211"/>
  <c r="BH211"/>
  <c r="BG211"/>
  <c r="BF211"/>
  <c r="T211"/>
  <c r="R211"/>
  <c r="P211"/>
  <c r="BI204"/>
  <c r="BH204"/>
  <c r="BG204"/>
  <c r="BF204"/>
  <c r="T204"/>
  <c r="R204"/>
  <c r="P204"/>
  <c r="BI197"/>
  <c r="BH197"/>
  <c r="BG197"/>
  <c r="BF197"/>
  <c r="T197"/>
  <c r="R197"/>
  <c r="P197"/>
  <c r="BI191"/>
  <c r="BH191"/>
  <c r="BG191"/>
  <c r="BF191"/>
  <c r="T191"/>
  <c r="R191"/>
  <c r="P191"/>
  <c r="BI182"/>
  <c r="BH182"/>
  <c r="BG182"/>
  <c r="BF182"/>
  <c r="T182"/>
  <c r="R182"/>
  <c r="P182"/>
  <c r="BI171"/>
  <c r="BH171"/>
  <c r="BG171"/>
  <c r="BF171"/>
  <c r="T171"/>
  <c r="R171"/>
  <c r="P171"/>
  <c r="BI160"/>
  <c r="BH160"/>
  <c r="BG160"/>
  <c r="BF160"/>
  <c r="T160"/>
  <c r="R160"/>
  <c r="P160"/>
  <c r="BI154"/>
  <c r="BH154"/>
  <c r="BG154"/>
  <c r="BF154"/>
  <c r="T154"/>
  <c r="R154"/>
  <c r="P154"/>
  <c r="BI143"/>
  <c r="BH143"/>
  <c r="BG143"/>
  <c r="BF143"/>
  <c r="T143"/>
  <c r="R143"/>
  <c r="P143"/>
  <c r="BI135"/>
  <c r="BH135"/>
  <c r="BG135"/>
  <c r="BF135"/>
  <c r="T135"/>
  <c r="R135"/>
  <c r="P135"/>
  <c r="BI125"/>
  <c r="BH125"/>
  <c r="BG125"/>
  <c r="BF125"/>
  <c r="T125"/>
  <c r="R125"/>
  <c r="P125"/>
  <c r="BI121"/>
  <c r="BH121"/>
  <c r="BG121"/>
  <c r="BF121"/>
  <c r="T121"/>
  <c r="R121"/>
  <c r="P121"/>
  <c r="BI116"/>
  <c r="BH116"/>
  <c r="BG116"/>
  <c r="BF116"/>
  <c r="T116"/>
  <c r="R116"/>
  <c r="P116"/>
  <c r="BI113"/>
  <c r="BH113"/>
  <c r="BG113"/>
  <c r="BF113"/>
  <c r="T113"/>
  <c r="R113"/>
  <c r="P113"/>
  <c r="BI105"/>
  <c r="BH105"/>
  <c r="BG105"/>
  <c r="BF105"/>
  <c r="T105"/>
  <c r="R105"/>
  <c r="P105"/>
  <c r="BI102"/>
  <c r="BH102"/>
  <c r="BG102"/>
  <c r="BF102"/>
  <c r="T102"/>
  <c r="R102"/>
  <c r="P102"/>
  <c r="J96"/>
  <c r="J95"/>
  <c r="F95"/>
  <c r="F93"/>
  <c r="E91"/>
  <c r="J59"/>
  <c r="J58"/>
  <c r="F58"/>
  <c r="F56"/>
  <c r="E54"/>
  <c r="J20"/>
  <c r="E20"/>
  <c r="F96"/>
  <c r="J19"/>
  <c r="J14"/>
  <c r="J56"/>
  <c r="E7"/>
  <c r="E87"/>
  <c i="15" r="J120"/>
  <c r="J39"/>
  <c r="J38"/>
  <c i="1" r="AY72"/>
  <c i="15" r="J37"/>
  <c i="1" r="AX72"/>
  <c i="15" r="BI127"/>
  <c r="BH127"/>
  <c r="BG127"/>
  <c r="BF127"/>
  <c r="T127"/>
  <c r="T126"/>
  <c r="R127"/>
  <c r="R126"/>
  <c r="P127"/>
  <c r="P126"/>
  <c r="BI125"/>
  <c r="BH125"/>
  <c r="BG125"/>
  <c r="BF125"/>
  <c r="T125"/>
  <c r="T124"/>
  <c r="R125"/>
  <c r="R124"/>
  <c r="P125"/>
  <c r="P124"/>
  <c r="BI123"/>
  <c r="BH123"/>
  <c r="BG123"/>
  <c r="BF123"/>
  <c r="T123"/>
  <c r="R123"/>
  <c r="P123"/>
  <c r="BI122"/>
  <c r="BH122"/>
  <c r="BG122"/>
  <c r="BF122"/>
  <c r="T122"/>
  <c r="T121"/>
  <c r="R122"/>
  <c r="R121"/>
  <c r="P122"/>
  <c r="P121"/>
  <c r="J69"/>
  <c r="BI119"/>
  <c r="BH119"/>
  <c r="BG119"/>
  <c r="BF119"/>
  <c r="T119"/>
  <c r="R119"/>
  <c r="P119"/>
  <c r="BI118"/>
  <c r="BH118"/>
  <c r="BG118"/>
  <c r="BF118"/>
  <c r="T118"/>
  <c r="R118"/>
  <c r="P118"/>
  <c r="BI117"/>
  <c r="BH117"/>
  <c r="BG117"/>
  <c r="BF117"/>
  <c r="T117"/>
  <c r="R117"/>
  <c r="P117"/>
  <c r="BI116"/>
  <c r="BH116"/>
  <c r="BG116"/>
  <c r="BF116"/>
  <c r="T116"/>
  <c r="R116"/>
  <c r="P116"/>
  <c r="BI115"/>
  <c r="BH115"/>
  <c r="BG115"/>
  <c r="BF115"/>
  <c r="T115"/>
  <c r="R115"/>
  <c r="P115"/>
  <c r="BI114"/>
  <c r="BH114"/>
  <c r="BG114"/>
  <c r="BF114"/>
  <c r="T114"/>
  <c r="R114"/>
  <c r="P114"/>
  <c r="BI113"/>
  <c r="BH113"/>
  <c r="BG113"/>
  <c r="BF113"/>
  <c r="T113"/>
  <c r="R113"/>
  <c r="P113"/>
  <c r="BI112"/>
  <c r="BH112"/>
  <c r="BG112"/>
  <c r="BF112"/>
  <c r="T112"/>
  <c r="R112"/>
  <c r="P112"/>
  <c r="BI110"/>
  <c r="BH110"/>
  <c r="BG110"/>
  <c r="BF110"/>
  <c r="T110"/>
  <c r="T109"/>
  <c r="R110"/>
  <c r="R109"/>
  <c r="P110"/>
  <c r="P109"/>
  <c r="BI108"/>
  <c r="BH108"/>
  <c r="BG108"/>
  <c r="BF108"/>
  <c r="T108"/>
  <c r="R108"/>
  <c r="P108"/>
  <c r="BI107"/>
  <c r="BH107"/>
  <c r="BG107"/>
  <c r="BF107"/>
  <c r="T107"/>
  <c r="R107"/>
  <c r="P107"/>
  <c r="BI105"/>
  <c r="BH105"/>
  <c r="BG105"/>
  <c r="BF105"/>
  <c r="T105"/>
  <c r="R105"/>
  <c r="P105"/>
  <c r="BI104"/>
  <c r="BH104"/>
  <c r="BG104"/>
  <c r="BF104"/>
  <c r="T104"/>
  <c r="R104"/>
  <c r="P104"/>
  <c r="BI101"/>
  <c r="BH101"/>
  <c r="BG101"/>
  <c r="BF101"/>
  <c r="T101"/>
  <c r="R101"/>
  <c r="P101"/>
  <c r="BI100"/>
  <c r="BH100"/>
  <c r="BG100"/>
  <c r="BF100"/>
  <c r="T100"/>
  <c r="R100"/>
  <c r="P100"/>
  <c r="BI97"/>
  <c r="BH97"/>
  <c r="BG97"/>
  <c r="BF97"/>
  <c r="T97"/>
  <c r="R97"/>
  <c r="P97"/>
  <c r="J91"/>
  <c r="J90"/>
  <c r="F90"/>
  <c r="F88"/>
  <c r="E86"/>
  <c r="J59"/>
  <c r="J58"/>
  <c r="F58"/>
  <c r="F56"/>
  <c r="E54"/>
  <c r="J20"/>
  <c r="E20"/>
  <c r="F91"/>
  <c r="J19"/>
  <c r="J14"/>
  <c r="J56"/>
  <c r="E7"/>
  <c r="E82"/>
  <c i="14" r="J39"/>
  <c r="J38"/>
  <c i="1" r="AY71"/>
  <c i="14" r="J37"/>
  <c i="1" r="AX71"/>
  <c i="14"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BI123"/>
  <c r="BH123"/>
  <c r="BG123"/>
  <c r="BF123"/>
  <c r="T123"/>
  <c r="R123"/>
  <c r="P123"/>
  <c r="BI122"/>
  <c r="BH122"/>
  <c r="BG122"/>
  <c r="BF122"/>
  <c r="T122"/>
  <c r="R122"/>
  <c r="P122"/>
  <c r="BI121"/>
  <c r="BH121"/>
  <c r="BG121"/>
  <c r="BF121"/>
  <c r="T121"/>
  <c r="R121"/>
  <c r="P121"/>
  <c r="BI120"/>
  <c r="BH120"/>
  <c r="BG120"/>
  <c r="BF120"/>
  <c r="T120"/>
  <c r="R120"/>
  <c r="P120"/>
  <c r="BI118"/>
  <c r="BH118"/>
  <c r="BG118"/>
  <c r="BF118"/>
  <c r="T118"/>
  <c r="R118"/>
  <c r="P118"/>
  <c r="BI117"/>
  <c r="BH117"/>
  <c r="BG117"/>
  <c r="BF117"/>
  <c r="T117"/>
  <c r="R117"/>
  <c r="P117"/>
  <c r="BI114"/>
  <c r="BH114"/>
  <c r="BG114"/>
  <c r="BF114"/>
  <c r="T114"/>
  <c r="R114"/>
  <c r="P114"/>
  <c r="BI113"/>
  <c r="BH113"/>
  <c r="BG113"/>
  <c r="BF113"/>
  <c r="T113"/>
  <c r="R113"/>
  <c r="P113"/>
  <c r="BI112"/>
  <c r="BH112"/>
  <c r="BG112"/>
  <c r="BF112"/>
  <c r="T112"/>
  <c r="R112"/>
  <c r="P112"/>
  <c r="BI111"/>
  <c r="BH111"/>
  <c r="BG111"/>
  <c r="BF111"/>
  <c r="T111"/>
  <c r="R111"/>
  <c r="P111"/>
  <c r="BI106"/>
  <c r="BH106"/>
  <c r="BG106"/>
  <c r="BF106"/>
  <c r="T106"/>
  <c r="R106"/>
  <c r="P106"/>
  <c r="BI105"/>
  <c r="BH105"/>
  <c r="BG105"/>
  <c r="BF105"/>
  <c r="T105"/>
  <c r="R105"/>
  <c r="P105"/>
  <c r="BI104"/>
  <c r="BH104"/>
  <c r="BG104"/>
  <c r="BF104"/>
  <c r="T104"/>
  <c r="R104"/>
  <c r="P104"/>
  <c r="BI101"/>
  <c r="BH101"/>
  <c r="BG101"/>
  <c r="BF101"/>
  <c r="T101"/>
  <c r="R101"/>
  <c r="P101"/>
  <c r="BI98"/>
  <c r="BH98"/>
  <c r="BG98"/>
  <c r="BF98"/>
  <c r="T98"/>
  <c r="R98"/>
  <c r="P98"/>
  <c r="BI97"/>
  <c r="BH97"/>
  <c r="BG97"/>
  <c r="BF97"/>
  <c r="T97"/>
  <c r="R97"/>
  <c r="P97"/>
  <c r="BI96"/>
  <c r="BH96"/>
  <c r="BG96"/>
  <c r="BF96"/>
  <c r="T96"/>
  <c r="R96"/>
  <c r="P96"/>
  <c r="BI95"/>
  <c r="BH95"/>
  <c r="BG95"/>
  <c r="BF95"/>
  <c r="T95"/>
  <c r="R95"/>
  <c r="P95"/>
  <c r="J89"/>
  <c r="J88"/>
  <c r="F88"/>
  <c r="F86"/>
  <c r="E84"/>
  <c r="J59"/>
  <c r="J58"/>
  <c r="F58"/>
  <c r="F56"/>
  <c r="E54"/>
  <c r="J20"/>
  <c r="E20"/>
  <c r="F59"/>
  <c r="J19"/>
  <c r="J14"/>
  <c r="J56"/>
  <c r="E7"/>
  <c r="E80"/>
  <c i="13" r="J39"/>
  <c r="J38"/>
  <c i="1" r="AY70"/>
  <c i="13" r="J37"/>
  <c i="1" r="AX70"/>
  <c i="13" r="BI193"/>
  <c r="BH193"/>
  <c r="BG193"/>
  <c r="BF193"/>
  <c r="T193"/>
  <c r="T192"/>
  <c r="R193"/>
  <c r="R192"/>
  <c r="P193"/>
  <c r="P192"/>
  <c r="BI190"/>
  <c r="BH190"/>
  <c r="BG190"/>
  <c r="BF190"/>
  <c r="T190"/>
  <c r="R190"/>
  <c r="P190"/>
  <c r="BI187"/>
  <c r="BH187"/>
  <c r="BG187"/>
  <c r="BF187"/>
  <c r="T187"/>
  <c r="R187"/>
  <c r="P187"/>
  <c r="BI184"/>
  <c r="BH184"/>
  <c r="BG184"/>
  <c r="BF184"/>
  <c r="T184"/>
  <c r="R184"/>
  <c r="P184"/>
  <c r="BI181"/>
  <c r="BH181"/>
  <c r="BG181"/>
  <c r="BF181"/>
  <c r="T181"/>
  <c r="R181"/>
  <c r="P181"/>
  <c r="BI177"/>
  <c r="BH177"/>
  <c r="BG177"/>
  <c r="BF177"/>
  <c r="T177"/>
  <c r="R177"/>
  <c r="P177"/>
  <c r="BI174"/>
  <c r="BH174"/>
  <c r="BG174"/>
  <c r="BF174"/>
  <c r="T174"/>
  <c r="R174"/>
  <c r="P174"/>
  <c r="BI172"/>
  <c r="BH172"/>
  <c r="BG172"/>
  <c r="BF172"/>
  <c r="T172"/>
  <c r="R172"/>
  <c r="P172"/>
  <c r="BI168"/>
  <c r="BH168"/>
  <c r="BG168"/>
  <c r="BF168"/>
  <c r="T168"/>
  <c r="R168"/>
  <c r="P168"/>
  <c r="BI166"/>
  <c r="BH166"/>
  <c r="BG166"/>
  <c r="BF166"/>
  <c r="T166"/>
  <c r="R166"/>
  <c r="P166"/>
  <c r="BI164"/>
  <c r="BH164"/>
  <c r="BG164"/>
  <c r="BF164"/>
  <c r="T164"/>
  <c r="R164"/>
  <c r="P164"/>
  <c r="BI158"/>
  <c r="BH158"/>
  <c r="BG158"/>
  <c r="BF158"/>
  <c r="T158"/>
  <c r="R158"/>
  <c r="P158"/>
  <c r="BI156"/>
  <c r="BH156"/>
  <c r="BG156"/>
  <c r="BF156"/>
  <c r="T156"/>
  <c r="R156"/>
  <c r="P156"/>
  <c r="BI153"/>
  <c r="BH153"/>
  <c r="BG153"/>
  <c r="BF153"/>
  <c r="T153"/>
  <c r="R153"/>
  <c r="P153"/>
  <c r="BI150"/>
  <c r="BH150"/>
  <c r="BG150"/>
  <c r="BF150"/>
  <c r="T150"/>
  <c r="R150"/>
  <c r="P150"/>
  <c r="BI147"/>
  <c r="BH147"/>
  <c r="BG147"/>
  <c r="BF147"/>
  <c r="T147"/>
  <c r="R147"/>
  <c r="P147"/>
  <c r="BI144"/>
  <c r="BH144"/>
  <c r="BG144"/>
  <c r="BF144"/>
  <c r="T144"/>
  <c r="R144"/>
  <c r="P144"/>
  <c r="BI140"/>
  <c r="BH140"/>
  <c r="BG140"/>
  <c r="BF140"/>
  <c r="T140"/>
  <c r="R140"/>
  <c r="P140"/>
  <c r="BI137"/>
  <c r="BH137"/>
  <c r="BG137"/>
  <c r="BF137"/>
  <c r="T137"/>
  <c r="R137"/>
  <c r="P137"/>
  <c r="BI134"/>
  <c r="BH134"/>
  <c r="BG134"/>
  <c r="BF134"/>
  <c r="T134"/>
  <c r="R134"/>
  <c r="P134"/>
  <c r="BI130"/>
  <c r="BH130"/>
  <c r="BG130"/>
  <c r="BF130"/>
  <c r="T130"/>
  <c r="R130"/>
  <c r="P130"/>
  <c r="BI126"/>
  <c r="BH126"/>
  <c r="BG126"/>
  <c r="BF126"/>
  <c r="T126"/>
  <c r="R126"/>
  <c r="P126"/>
  <c r="BI122"/>
  <c r="BH122"/>
  <c r="BG122"/>
  <c r="BF122"/>
  <c r="T122"/>
  <c r="R122"/>
  <c r="P122"/>
  <c r="BI118"/>
  <c r="BH118"/>
  <c r="BG118"/>
  <c r="BF118"/>
  <c r="T118"/>
  <c r="R118"/>
  <c r="P118"/>
  <c r="BI114"/>
  <c r="BH114"/>
  <c r="BG114"/>
  <c r="BF114"/>
  <c r="T114"/>
  <c r="R114"/>
  <c r="P114"/>
  <c r="BI110"/>
  <c r="BH110"/>
  <c r="BG110"/>
  <c r="BF110"/>
  <c r="T110"/>
  <c r="R110"/>
  <c r="P110"/>
  <c r="BI107"/>
  <c r="BH107"/>
  <c r="BG107"/>
  <c r="BF107"/>
  <c r="T107"/>
  <c r="R107"/>
  <c r="P107"/>
  <c r="BI104"/>
  <c r="BH104"/>
  <c r="BG104"/>
  <c r="BF104"/>
  <c r="T104"/>
  <c r="R104"/>
  <c r="P104"/>
  <c r="BI99"/>
  <c r="BH99"/>
  <c r="BG99"/>
  <c r="BF99"/>
  <c r="T99"/>
  <c r="R99"/>
  <c r="P99"/>
  <c r="BI95"/>
  <c r="BH95"/>
  <c r="BG95"/>
  <c r="BF95"/>
  <c r="T95"/>
  <c r="R95"/>
  <c r="P95"/>
  <c r="BI91"/>
  <c r="BH91"/>
  <c r="BG91"/>
  <c r="BF91"/>
  <c r="T91"/>
  <c r="R91"/>
  <c r="P91"/>
  <c r="J85"/>
  <c r="J84"/>
  <c r="F84"/>
  <c r="F82"/>
  <c r="E80"/>
  <c r="J59"/>
  <c r="J58"/>
  <c r="F58"/>
  <c r="F56"/>
  <c r="E54"/>
  <c r="J20"/>
  <c r="E20"/>
  <c r="F85"/>
  <c r="J19"/>
  <c r="J14"/>
  <c r="J82"/>
  <c r="E7"/>
  <c r="E76"/>
  <c i="12" r="J39"/>
  <c r="J38"/>
  <c i="1" r="AY69"/>
  <c i="12" r="J37"/>
  <c i="1" r="AX69"/>
  <c i="12" r="BI267"/>
  <c r="BH267"/>
  <c r="BG267"/>
  <c r="BF267"/>
  <c r="T267"/>
  <c r="T266"/>
  <c r="R267"/>
  <c r="R266"/>
  <c r="P267"/>
  <c r="P266"/>
  <c r="BI263"/>
  <c r="BH263"/>
  <c r="BG263"/>
  <c r="BF263"/>
  <c r="T263"/>
  <c r="R263"/>
  <c r="P263"/>
  <c r="BI261"/>
  <c r="BH261"/>
  <c r="BG261"/>
  <c r="BF261"/>
  <c r="T261"/>
  <c r="R261"/>
  <c r="P261"/>
  <c r="BI258"/>
  <c r="BH258"/>
  <c r="BG258"/>
  <c r="BF258"/>
  <c r="T258"/>
  <c r="R258"/>
  <c r="P258"/>
  <c r="BI256"/>
  <c r="BH256"/>
  <c r="BG256"/>
  <c r="BF256"/>
  <c r="T256"/>
  <c r="R256"/>
  <c r="P256"/>
  <c r="BI254"/>
  <c r="BH254"/>
  <c r="BG254"/>
  <c r="BF254"/>
  <c r="T254"/>
  <c r="R254"/>
  <c r="P254"/>
  <c r="BI249"/>
  <c r="BH249"/>
  <c r="BG249"/>
  <c r="BF249"/>
  <c r="T249"/>
  <c r="R249"/>
  <c r="P249"/>
  <c r="BI243"/>
  <c r="BH243"/>
  <c r="BG243"/>
  <c r="BF243"/>
  <c r="T243"/>
  <c r="R243"/>
  <c r="P243"/>
  <c r="BI238"/>
  <c r="BH238"/>
  <c r="BG238"/>
  <c r="BF238"/>
  <c r="T238"/>
  <c r="R238"/>
  <c r="P238"/>
  <c r="BI234"/>
  <c r="BH234"/>
  <c r="BG234"/>
  <c r="BF234"/>
  <c r="T234"/>
  <c r="R234"/>
  <c r="P234"/>
  <c r="BI232"/>
  <c r="BH232"/>
  <c r="BG232"/>
  <c r="BF232"/>
  <c r="T232"/>
  <c r="R232"/>
  <c r="P232"/>
  <c r="BI228"/>
  <c r="BH228"/>
  <c r="BG228"/>
  <c r="BF228"/>
  <c r="T228"/>
  <c r="R228"/>
  <c r="P228"/>
  <c r="BI221"/>
  <c r="BH221"/>
  <c r="BG221"/>
  <c r="BF221"/>
  <c r="T221"/>
  <c r="R221"/>
  <c r="P221"/>
  <c r="BI212"/>
  <c r="BH212"/>
  <c r="BG212"/>
  <c r="BF212"/>
  <c r="T212"/>
  <c r="R212"/>
  <c r="P212"/>
  <c r="BI211"/>
  <c r="BH211"/>
  <c r="BG211"/>
  <c r="BF211"/>
  <c r="T211"/>
  <c r="R211"/>
  <c r="P211"/>
  <c r="BI208"/>
  <c r="BH208"/>
  <c r="BG208"/>
  <c r="BF208"/>
  <c r="T208"/>
  <c r="R208"/>
  <c r="P208"/>
  <c r="BI206"/>
  <c r="BH206"/>
  <c r="BG206"/>
  <c r="BF206"/>
  <c r="T206"/>
  <c r="R206"/>
  <c r="P206"/>
  <c r="BI198"/>
  <c r="BH198"/>
  <c r="BG198"/>
  <c r="BF198"/>
  <c r="T198"/>
  <c r="R198"/>
  <c r="P198"/>
  <c r="BI196"/>
  <c r="BH196"/>
  <c r="BG196"/>
  <c r="BF196"/>
  <c r="T196"/>
  <c r="R196"/>
  <c r="P196"/>
  <c r="BI193"/>
  <c r="BH193"/>
  <c r="BG193"/>
  <c r="BF193"/>
  <c r="T193"/>
  <c r="R193"/>
  <c r="P193"/>
  <c r="BI189"/>
  <c r="BH189"/>
  <c r="BG189"/>
  <c r="BF189"/>
  <c r="T189"/>
  <c r="R189"/>
  <c r="P189"/>
  <c r="BI185"/>
  <c r="BH185"/>
  <c r="BG185"/>
  <c r="BF185"/>
  <c r="T185"/>
  <c r="R185"/>
  <c r="P185"/>
  <c r="BI181"/>
  <c r="BH181"/>
  <c r="BG181"/>
  <c r="BF181"/>
  <c r="T181"/>
  <c r="R181"/>
  <c r="P181"/>
  <c r="BI175"/>
  <c r="BH175"/>
  <c r="BG175"/>
  <c r="BF175"/>
  <c r="T175"/>
  <c r="R175"/>
  <c r="P175"/>
  <c r="BI173"/>
  <c r="BH173"/>
  <c r="BG173"/>
  <c r="BF173"/>
  <c r="T173"/>
  <c r="R173"/>
  <c r="P173"/>
  <c r="BI171"/>
  <c r="BH171"/>
  <c r="BG171"/>
  <c r="BF171"/>
  <c r="T171"/>
  <c r="R171"/>
  <c r="P171"/>
  <c r="BI162"/>
  <c r="BH162"/>
  <c r="BG162"/>
  <c r="BF162"/>
  <c r="T162"/>
  <c r="R162"/>
  <c r="P162"/>
  <c r="BI156"/>
  <c r="BH156"/>
  <c r="BG156"/>
  <c r="BF156"/>
  <c r="T156"/>
  <c r="T151"/>
  <c r="R156"/>
  <c r="R151"/>
  <c r="P156"/>
  <c r="P151"/>
  <c r="BI152"/>
  <c r="BH152"/>
  <c r="BG152"/>
  <c r="BF152"/>
  <c r="T152"/>
  <c r="R152"/>
  <c r="P152"/>
  <c r="BI142"/>
  <c r="BH142"/>
  <c r="BG142"/>
  <c r="BF142"/>
  <c r="T142"/>
  <c r="R142"/>
  <c r="P142"/>
  <c r="BI135"/>
  <c r="BH135"/>
  <c r="BG135"/>
  <c r="BF135"/>
  <c r="T135"/>
  <c r="R135"/>
  <c r="P135"/>
  <c r="BI124"/>
  <c r="BH124"/>
  <c r="BG124"/>
  <c r="BF124"/>
  <c r="T124"/>
  <c r="R124"/>
  <c r="P124"/>
  <c r="BI120"/>
  <c r="BH120"/>
  <c r="BG120"/>
  <c r="BF120"/>
  <c r="T120"/>
  <c r="R120"/>
  <c r="P120"/>
  <c r="BI116"/>
  <c r="BH116"/>
  <c r="BG116"/>
  <c r="BF116"/>
  <c r="T116"/>
  <c r="R116"/>
  <c r="P116"/>
  <c r="BI109"/>
  <c r="BH109"/>
  <c r="BG109"/>
  <c r="BF109"/>
  <c r="T109"/>
  <c r="R109"/>
  <c r="P109"/>
  <c r="BI104"/>
  <c r="BH104"/>
  <c r="BG104"/>
  <c r="BF104"/>
  <c r="T104"/>
  <c r="R104"/>
  <c r="P104"/>
  <c r="BI100"/>
  <c r="BH100"/>
  <c r="BG100"/>
  <c r="BF100"/>
  <c r="T100"/>
  <c r="R100"/>
  <c r="P100"/>
  <c r="BI96"/>
  <c r="BH96"/>
  <c r="BG96"/>
  <c r="BF96"/>
  <c r="T96"/>
  <c r="R96"/>
  <c r="P96"/>
  <c r="J90"/>
  <c r="J89"/>
  <c r="F89"/>
  <c r="F87"/>
  <c r="E85"/>
  <c r="J59"/>
  <c r="J58"/>
  <c r="F58"/>
  <c r="F56"/>
  <c r="E54"/>
  <c r="J20"/>
  <c r="E20"/>
  <c r="F90"/>
  <c r="J19"/>
  <c r="J14"/>
  <c r="J56"/>
  <c r="E7"/>
  <c r="E50"/>
  <c i="11" r="J41"/>
  <c r="J40"/>
  <c i="1" r="AY68"/>
  <c i="11" r="J39"/>
  <c i="1" r="AX68"/>
  <c i="11" r="BI412"/>
  <c r="BH412"/>
  <c r="BG412"/>
  <c r="BF412"/>
  <c r="T412"/>
  <c r="R412"/>
  <c r="P412"/>
  <c r="BI409"/>
  <c r="BH409"/>
  <c r="BG409"/>
  <c r="BF409"/>
  <c r="T409"/>
  <c r="R409"/>
  <c r="P409"/>
  <c r="BI406"/>
  <c r="BH406"/>
  <c r="BG406"/>
  <c r="BF406"/>
  <c r="T406"/>
  <c r="R406"/>
  <c r="P406"/>
  <c r="BI399"/>
  <c r="BH399"/>
  <c r="BG399"/>
  <c r="BF399"/>
  <c r="T399"/>
  <c r="R399"/>
  <c r="P399"/>
  <c r="BI396"/>
  <c r="BH396"/>
  <c r="BG396"/>
  <c r="BF396"/>
  <c r="T396"/>
  <c r="R396"/>
  <c r="P396"/>
  <c r="BI394"/>
  <c r="BH394"/>
  <c r="BG394"/>
  <c r="BF394"/>
  <c r="T394"/>
  <c r="R394"/>
  <c r="P394"/>
  <c r="BI387"/>
  <c r="BH387"/>
  <c r="BG387"/>
  <c r="BF387"/>
  <c r="T387"/>
  <c r="R387"/>
  <c r="P387"/>
  <c r="BI385"/>
  <c r="BH385"/>
  <c r="BG385"/>
  <c r="BF385"/>
  <c r="T385"/>
  <c r="R385"/>
  <c r="P385"/>
  <c r="BI378"/>
  <c r="BH378"/>
  <c r="BG378"/>
  <c r="BF378"/>
  <c r="T378"/>
  <c r="R378"/>
  <c r="P378"/>
  <c r="BI361"/>
  <c r="BH361"/>
  <c r="BG361"/>
  <c r="BF361"/>
  <c r="T361"/>
  <c r="R361"/>
  <c r="P361"/>
  <c r="BI357"/>
  <c r="BH357"/>
  <c r="BG357"/>
  <c r="BF357"/>
  <c r="T357"/>
  <c r="R357"/>
  <c r="P357"/>
  <c r="BI353"/>
  <c r="BH353"/>
  <c r="BG353"/>
  <c r="BF353"/>
  <c r="T353"/>
  <c r="R353"/>
  <c r="P353"/>
  <c r="BI347"/>
  <c r="BH347"/>
  <c r="BG347"/>
  <c r="BF347"/>
  <c r="T347"/>
  <c r="R347"/>
  <c r="P347"/>
  <c r="BI341"/>
  <c r="BH341"/>
  <c r="BG341"/>
  <c r="BF341"/>
  <c r="T341"/>
  <c r="R341"/>
  <c r="P341"/>
  <c r="BI337"/>
  <c r="BH337"/>
  <c r="BG337"/>
  <c r="BF337"/>
  <c r="T337"/>
  <c r="R337"/>
  <c r="P337"/>
  <c r="BI333"/>
  <c r="BH333"/>
  <c r="BG333"/>
  <c r="BF333"/>
  <c r="T333"/>
  <c r="R333"/>
  <c r="P333"/>
  <c r="BI329"/>
  <c r="BH329"/>
  <c r="BG329"/>
  <c r="BF329"/>
  <c r="T329"/>
  <c r="R329"/>
  <c r="P329"/>
  <c r="BI327"/>
  <c r="BH327"/>
  <c r="BG327"/>
  <c r="BF327"/>
  <c r="T327"/>
  <c r="R327"/>
  <c r="P327"/>
  <c r="BI322"/>
  <c r="BH322"/>
  <c r="BG322"/>
  <c r="BF322"/>
  <c r="T322"/>
  <c r="R322"/>
  <c r="P322"/>
  <c r="BI317"/>
  <c r="BH317"/>
  <c r="BG317"/>
  <c r="BF317"/>
  <c r="T317"/>
  <c r="R317"/>
  <c r="P317"/>
  <c r="BI313"/>
  <c r="BH313"/>
  <c r="BG313"/>
  <c r="BF313"/>
  <c r="T313"/>
  <c r="R313"/>
  <c r="P313"/>
  <c r="BI309"/>
  <c r="BH309"/>
  <c r="BG309"/>
  <c r="BF309"/>
  <c r="T309"/>
  <c r="R309"/>
  <c r="P309"/>
  <c r="BI306"/>
  <c r="BH306"/>
  <c r="BG306"/>
  <c r="BF306"/>
  <c r="T306"/>
  <c r="R306"/>
  <c r="P306"/>
  <c r="BI304"/>
  <c r="BH304"/>
  <c r="BG304"/>
  <c r="BF304"/>
  <c r="T304"/>
  <c r="R304"/>
  <c r="P304"/>
  <c r="BI295"/>
  <c r="BH295"/>
  <c r="BG295"/>
  <c r="BF295"/>
  <c r="T295"/>
  <c r="R295"/>
  <c r="P295"/>
  <c r="BI290"/>
  <c r="BH290"/>
  <c r="BG290"/>
  <c r="BF290"/>
  <c r="T290"/>
  <c r="R290"/>
  <c r="P290"/>
  <c r="BI285"/>
  <c r="BH285"/>
  <c r="BG285"/>
  <c r="BF285"/>
  <c r="T285"/>
  <c r="R285"/>
  <c r="P285"/>
  <c r="BI280"/>
  <c r="BH280"/>
  <c r="BG280"/>
  <c r="BF280"/>
  <c r="T280"/>
  <c r="R280"/>
  <c r="P280"/>
  <c r="BI270"/>
  <c r="BH270"/>
  <c r="BG270"/>
  <c r="BF270"/>
  <c r="T270"/>
  <c r="R270"/>
  <c r="P270"/>
  <c r="BI261"/>
  <c r="BH261"/>
  <c r="BG261"/>
  <c r="BF261"/>
  <c r="T261"/>
  <c r="R261"/>
  <c r="P261"/>
  <c r="BI257"/>
  <c r="BH257"/>
  <c r="BG257"/>
  <c r="BF257"/>
  <c r="T257"/>
  <c r="R257"/>
  <c r="P257"/>
  <c r="BI253"/>
  <c r="BH253"/>
  <c r="BG253"/>
  <c r="BF253"/>
  <c r="T253"/>
  <c r="R253"/>
  <c r="P253"/>
  <c r="BI247"/>
  <c r="BH247"/>
  <c r="BG247"/>
  <c r="BF247"/>
  <c r="T247"/>
  <c r="R247"/>
  <c r="P247"/>
  <c r="BI242"/>
  <c r="BH242"/>
  <c r="BG242"/>
  <c r="BF242"/>
  <c r="T242"/>
  <c r="R242"/>
  <c r="P242"/>
  <c r="BI239"/>
  <c r="BH239"/>
  <c r="BG239"/>
  <c r="BF239"/>
  <c r="T239"/>
  <c r="R239"/>
  <c r="P239"/>
  <c r="BI236"/>
  <c r="BH236"/>
  <c r="BG236"/>
  <c r="BF236"/>
  <c r="T236"/>
  <c r="R236"/>
  <c r="P236"/>
  <c r="BI227"/>
  <c r="BH227"/>
  <c r="BG227"/>
  <c r="BF227"/>
  <c r="T227"/>
  <c r="R227"/>
  <c r="P227"/>
  <c r="BI213"/>
  <c r="BH213"/>
  <c r="BG213"/>
  <c r="BF213"/>
  <c r="T213"/>
  <c r="R213"/>
  <c r="P213"/>
  <c r="BI210"/>
  <c r="BH210"/>
  <c r="BG210"/>
  <c r="BF210"/>
  <c r="T210"/>
  <c r="R210"/>
  <c r="P210"/>
  <c r="BI187"/>
  <c r="BH187"/>
  <c r="BG187"/>
  <c r="BF187"/>
  <c r="T187"/>
  <c r="R187"/>
  <c r="P187"/>
  <c r="BI174"/>
  <c r="BH174"/>
  <c r="BG174"/>
  <c r="BF174"/>
  <c r="T174"/>
  <c r="R174"/>
  <c r="P174"/>
  <c r="BI164"/>
  <c r="BH164"/>
  <c r="BG164"/>
  <c r="BF164"/>
  <c r="T164"/>
  <c r="R164"/>
  <c r="P164"/>
  <c r="BI157"/>
  <c r="BH157"/>
  <c r="BG157"/>
  <c r="BF157"/>
  <c r="T157"/>
  <c r="R157"/>
  <c r="P157"/>
  <c r="BI143"/>
  <c r="BH143"/>
  <c r="BG143"/>
  <c r="BF143"/>
  <c r="T143"/>
  <c r="R143"/>
  <c r="P143"/>
  <c r="BI140"/>
  <c r="BH140"/>
  <c r="BG140"/>
  <c r="BF140"/>
  <c r="T140"/>
  <c r="R140"/>
  <c r="P140"/>
  <c r="BI132"/>
  <c r="BH132"/>
  <c r="BG132"/>
  <c r="BF132"/>
  <c r="T132"/>
  <c r="R132"/>
  <c r="P132"/>
  <c r="BI118"/>
  <c r="BH118"/>
  <c r="BG118"/>
  <c r="BF118"/>
  <c r="T118"/>
  <c r="R118"/>
  <c r="P118"/>
  <c r="BI112"/>
  <c r="BH112"/>
  <c r="BG112"/>
  <c r="BF112"/>
  <c r="T112"/>
  <c r="R112"/>
  <c r="P112"/>
  <c r="BI107"/>
  <c r="BH107"/>
  <c r="BG107"/>
  <c r="BF107"/>
  <c r="T107"/>
  <c r="R107"/>
  <c r="P107"/>
  <c r="BI104"/>
  <c r="BH104"/>
  <c r="BG104"/>
  <c r="BF104"/>
  <c r="T104"/>
  <c r="R104"/>
  <c r="P104"/>
  <c r="BI102"/>
  <c r="BH102"/>
  <c r="BG102"/>
  <c r="BF102"/>
  <c r="T102"/>
  <c r="R102"/>
  <c r="P102"/>
  <c r="BI99"/>
  <c r="BH99"/>
  <c r="BG99"/>
  <c r="BF99"/>
  <c r="T99"/>
  <c r="R99"/>
  <c r="P99"/>
  <c r="J93"/>
  <c r="J92"/>
  <c r="F92"/>
  <c r="F90"/>
  <c r="E88"/>
  <c r="J63"/>
  <c r="J62"/>
  <c r="F62"/>
  <c r="F60"/>
  <c r="E58"/>
  <c r="J22"/>
  <c r="E22"/>
  <c r="F63"/>
  <c r="J21"/>
  <c r="J16"/>
  <c r="J90"/>
  <c r="E7"/>
  <c r="E52"/>
  <c i="10" r="J41"/>
  <c r="J40"/>
  <c i="1" r="AY67"/>
  <c i="10" r="J39"/>
  <c i="1" r="AX67"/>
  <c i="10" r="BI200"/>
  <c r="BH200"/>
  <c r="BG200"/>
  <c r="BF200"/>
  <c r="T200"/>
  <c r="T199"/>
  <c r="R200"/>
  <c r="R199"/>
  <c r="P200"/>
  <c r="P199"/>
  <c r="BI197"/>
  <c r="BH197"/>
  <c r="BG197"/>
  <c r="BF197"/>
  <c r="T197"/>
  <c r="R197"/>
  <c r="P197"/>
  <c r="BI196"/>
  <c r="BH196"/>
  <c r="BG196"/>
  <c r="BF196"/>
  <c r="T196"/>
  <c r="R196"/>
  <c r="P196"/>
  <c r="BI195"/>
  <c r="BH195"/>
  <c r="BG195"/>
  <c r="BF195"/>
  <c r="T195"/>
  <c r="R195"/>
  <c r="P195"/>
  <c r="BI194"/>
  <c r="BH194"/>
  <c r="BG194"/>
  <c r="BF194"/>
  <c r="T194"/>
  <c r="R194"/>
  <c r="P194"/>
  <c r="BI193"/>
  <c r="BH193"/>
  <c r="BG193"/>
  <c r="BF193"/>
  <c r="T193"/>
  <c r="R193"/>
  <c r="P193"/>
  <c r="BI192"/>
  <c r="BH192"/>
  <c r="BG192"/>
  <c r="BF192"/>
  <c r="T192"/>
  <c r="R192"/>
  <c r="P192"/>
  <c r="BI191"/>
  <c r="BH191"/>
  <c r="BG191"/>
  <c r="BF191"/>
  <c r="T191"/>
  <c r="R191"/>
  <c r="P191"/>
  <c r="BI190"/>
  <c r="BH190"/>
  <c r="BG190"/>
  <c r="BF190"/>
  <c r="T190"/>
  <c r="R190"/>
  <c r="P190"/>
  <c r="BI189"/>
  <c r="BH189"/>
  <c r="BG189"/>
  <c r="BF189"/>
  <c r="T189"/>
  <c r="R189"/>
  <c r="P189"/>
  <c r="BI188"/>
  <c r="BH188"/>
  <c r="BG188"/>
  <c r="BF188"/>
  <c r="T188"/>
  <c r="R188"/>
  <c r="P188"/>
  <c r="BI187"/>
  <c r="BH187"/>
  <c r="BG187"/>
  <c r="BF187"/>
  <c r="T187"/>
  <c r="R187"/>
  <c r="P187"/>
  <c r="BI186"/>
  <c r="BH186"/>
  <c r="BG186"/>
  <c r="BF186"/>
  <c r="T186"/>
  <c r="R186"/>
  <c r="P186"/>
  <c r="BI185"/>
  <c r="BH185"/>
  <c r="BG185"/>
  <c r="BF185"/>
  <c r="T185"/>
  <c r="R185"/>
  <c r="P185"/>
  <c r="BI184"/>
  <c r="BH184"/>
  <c r="BG184"/>
  <c r="BF184"/>
  <c r="T184"/>
  <c r="R184"/>
  <c r="P184"/>
  <c r="BI183"/>
  <c r="BH183"/>
  <c r="BG183"/>
  <c r="BF183"/>
  <c r="T183"/>
  <c r="R183"/>
  <c r="P183"/>
  <c r="BI182"/>
  <c r="BH182"/>
  <c r="BG182"/>
  <c r="BF182"/>
  <c r="T182"/>
  <c r="R182"/>
  <c r="P182"/>
  <c r="BI181"/>
  <c r="BH181"/>
  <c r="BG181"/>
  <c r="BF181"/>
  <c r="T181"/>
  <c r="R181"/>
  <c r="P181"/>
  <c r="BI180"/>
  <c r="BH180"/>
  <c r="BG180"/>
  <c r="BF180"/>
  <c r="T180"/>
  <c r="R180"/>
  <c r="P180"/>
  <c r="BI179"/>
  <c r="BH179"/>
  <c r="BG179"/>
  <c r="BF179"/>
  <c r="T179"/>
  <c r="R179"/>
  <c r="P179"/>
  <c r="BI178"/>
  <c r="BH178"/>
  <c r="BG178"/>
  <c r="BF178"/>
  <c r="T178"/>
  <c r="R178"/>
  <c r="P178"/>
  <c r="BI176"/>
  <c r="BH176"/>
  <c r="BG176"/>
  <c r="BF176"/>
  <c r="T176"/>
  <c r="R176"/>
  <c r="P176"/>
  <c r="BI175"/>
  <c r="BH175"/>
  <c r="BG175"/>
  <c r="BF175"/>
  <c r="T175"/>
  <c r="R175"/>
  <c r="P175"/>
  <c r="BI173"/>
  <c r="BH173"/>
  <c r="BG173"/>
  <c r="BF173"/>
  <c r="T173"/>
  <c r="R173"/>
  <c r="P173"/>
  <c r="BI171"/>
  <c r="BH171"/>
  <c r="BG171"/>
  <c r="BF171"/>
  <c r="T171"/>
  <c r="R171"/>
  <c r="P171"/>
  <c r="BI169"/>
  <c r="BH169"/>
  <c r="BG169"/>
  <c r="BF169"/>
  <c r="T169"/>
  <c r="R169"/>
  <c r="P169"/>
  <c r="BI167"/>
  <c r="BH167"/>
  <c r="BG167"/>
  <c r="BF167"/>
  <c r="T167"/>
  <c r="R167"/>
  <c r="P167"/>
  <c r="BI146"/>
  <c r="BH146"/>
  <c r="BG146"/>
  <c r="BF146"/>
  <c r="T146"/>
  <c r="T145"/>
  <c r="R146"/>
  <c r="R145"/>
  <c r="P146"/>
  <c r="P145"/>
  <c r="BI125"/>
  <c r="BH125"/>
  <c r="BG125"/>
  <c r="BF125"/>
  <c r="T125"/>
  <c r="T124"/>
  <c r="R125"/>
  <c r="R124"/>
  <c r="P125"/>
  <c r="P124"/>
  <c r="BI123"/>
  <c r="BH123"/>
  <c r="BG123"/>
  <c r="BF123"/>
  <c r="T123"/>
  <c r="R123"/>
  <c r="P123"/>
  <c r="BI103"/>
  <c r="BH103"/>
  <c r="BG103"/>
  <c r="BF103"/>
  <c r="T103"/>
  <c r="R103"/>
  <c r="P103"/>
  <c r="J97"/>
  <c r="J96"/>
  <c r="F96"/>
  <c r="F94"/>
  <c r="E92"/>
  <c r="J63"/>
  <c r="J62"/>
  <c r="F62"/>
  <c r="F60"/>
  <c r="E58"/>
  <c r="J22"/>
  <c r="E22"/>
  <c r="F63"/>
  <c r="J21"/>
  <c r="J16"/>
  <c r="J94"/>
  <c r="E7"/>
  <c r="E52"/>
  <c i="9" r="J41"/>
  <c r="J40"/>
  <c i="1" r="AY66"/>
  <c i="9" r="J39"/>
  <c i="1" r="AX66"/>
  <c i="9"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BI123"/>
  <c r="BH123"/>
  <c r="BG123"/>
  <c r="BF123"/>
  <c r="T123"/>
  <c r="R123"/>
  <c r="P123"/>
  <c r="BI122"/>
  <c r="BH122"/>
  <c r="BG122"/>
  <c r="BF122"/>
  <c r="T122"/>
  <c r="R122"/>
  <c r="P122"/>
  <c r="BI121"/>
  <c r="BH121"/>
  <c r="BG121"/>
  <c r="BF121"/>
  <c r="T121"/>
  <c r="R121"/>
  <c r="P121"/>
  <c r="BI120"/>
  <c r="BH120"/>
  <c r="BG120"/>
  <c r="BF120"/>
  <c r="T120"/>
  <c r="R120"/>
  <c r="P120"/>
  <c r="BI119"/>
  <c r="BH119"/>
  <c r="BG119"/>
  <c r="BF119"/>
  <c r="T119"/>
  <c r="R119"/>
  <c r="P119"/>
  <c r="BI118"/>
  <c r="BH118"/>
  <c r="BG118"/>
  <c r="BF118"/>
  <c r="T118"/>
  <c r="R118"/>
  <c r="P118"/>
  <c r="BI116"/>
  <c r="BH116"/>
  <c r="BG116"/>
  <c r="BF116"/>
  <c r="T116"/>
  <c r="R116"/>
  <c r="P116"/>
  <c r="BI115"/>
  <c r="BH115"/>
  <c r="BG115"/>
  <c r="BF115"/>
  <c r="T115"/>
  <c r="R115"/>
  <c r="P115"/>
  <c r="BI114"/>
  <c r="BH114"/>
  <c r="BG114"/>
  <c r="BF114"/>
  <c r="T114"/>
  <c r="R114"/>
  <c r="P114"/>
  <c r="BI113"/>
  <c r="BH113"/>
  <c r="BG113"/>
  <c r="BF113"/>
  <c r="T113"/>
  <c r="R113"/>
  <c r="P113"/>
  <c r="BI112"/>
  <c r="BH112"/>
  <c r="BG112"/>
  <c r="BF112"/>
  <c r="T112"/>
  <c r="R112"/>
  <c r="P112"/>
  <c r="BI111"/>
  <c r="BH111"/>
  <c r="BG111"/>
  <c r="BF111"/>
  <c r="T111"/>
  <c r="R111"/>
  <c r="P111"/>
  <c r="BI110"/>
  <c r="BH110"/>
  <c r="BG110"/>
  <c r="BF110"/>
  <c r="T110"/>
  <c r="R110"/>
  <c r="P110"/>
  <c r="BI109"/>
  <c r="BH109"/>
  <c r="BG109"/>
  <c r="BF109"/>
  <c r="T109"/>
  <c r="R109"/>
  <c r="P109"/>
  <c r="BI108"/>
  <c r="BH108"/>
  <c r="BG108"/>
  <c r="BF108"/>
  <c r="T108"/>
  <c r="R108"/>
  <c r="P108"/>
  <c r="BI107"/>
  <c r="BH107"/>
  <c r="BG107"/>
  <c r="BF107"/>
  <c r="T107"/>
  <c r="R107"/>
  <c r="P107"/>
  <c r="BI106"/>
  <c r="BH106"/>
  <c r="BG106"/>
  <c r="BF106"/>
  <c r="T106"/>
  <c r="R106"/>
  <c r="P106"/>
  <c r="BI104"/>
  <c r="BH104"/>
  <c r="BG104"/>
  <c r="BF104"/>
  <c r="T104"/>
  <c r="R104"/>
  <c r="P104"/>
  <c r="BI103"/>
  <c r="BH103"/>
  <c r="BG103"/>
  <c r="BF103"/>
  <c r="T103"/>
  <c r="R103"/>
  <c r="P103"/>
  <c r="BI102"/>
  <c r="BH102"/>
  <c r="BG102"/>
  <c r="BF102"/>
  <c r="T102"/>
  <c r="R102"/>
  <c r="P102"/>
  <c r="BI101"/>
  <c r="BH101"/>
  <c r="BG101"/>
  <c r="BF101"/>
  <c r="T101"/>
  <c r="R101"/>
  <c r="P101"/>
  <c r="BI99"/>
  <c r="BH99"/>
  <c r="BG99"/>
  <c r="BF99"/>
  <c r="T99"/>
  <c r="T98"/>
  <c r="R99"/>
  <c r="R98"/>
  <c r="P99"/>
  <c r="P98"/>
  <c r="J94"/>
  <c r="J93"/>
  <c r="F93"/>
  <c r="F91"/>
  <c r="E89"/>
  <c r="J63"/>
  <c r="J62"/>
  <c r="F62"/>
  <c r="F60"/>
  <c r="E58"/>
  <c r="J22"/>
  <c r="E22"/>
  <c r="F63"/>
  <c r="J21"/>
  <c r="J16"/>
  <c r="J60"/>
  <c r="E7"/>
  <c r="E83"/>
  <c i="8" r="J41"/>
  <c r="J40"/>
  <c i="1" r="AY65"/>
  <c i="8" r="J39"/>
  <c i="1" r="AX65"/>
  <c i="8" r="BI202"/>
  <c r="BH202"/>
  <c r="BG202"/>
  <c r="BF202"/>
  <c r="T202"/>
  <c r="R202"/>
  <c r="P202"/>
  <c r="BI201"/>
  <c r="BH201"/>
  <c r="BG201"/>
  <c r="BF201"/>
  <c r="T201"/>
  <c r="R201"/>
  <c r="P201"/>
  <c r="BI200"/>
  <c r="BH200"/>
  <c r="BG200"/>
  <c r="BF200"/>
  <c r="T200"/>
  <c r="R200"/>
  <c r="P200"/>
  <c r="BI199"/>
  <c r="BH199"/>
  <c r="BG199"/>
  <c r="BF199"/>
  <c r="T199"/>
  <c r="R199"/>
  <c r="P199"/>
  <c r="BI198"/>
  <c r="BH198"/>
  <c r="BG198"/>
  <c r="BF198"/>
  <c r="T198"/>
  <c r="R198"/>
  <c r="P198"/>
  <c r="BI196"/>
  <c r="BH196"/>
  <c r="BG196"/>
  <c r="BF196"/>
  <c r="T196"/>
  <c r="R196"/>
  <c r="P196"/>
  <c r="BI195"/>
  <c r="BH195"/>
  <c r="BG195"/>
  <c r="BF195"/>
  <c r="T195"/>
  <c r="R195"/>
  <c r="P195"/>
  <c r="BI194"/>
  <c r="BH194"/>
  <c r="BG194"/>
  <c r="BF194"/>
  <c r="T194"/>
  <c r="R194"/>
  <c r="P194"/>
  <c r="BI193"/>
  <c r="BH193"/>
  <c r="BG193"/>
  <c r="BF193"/>
  <c r="T193"/>
  <c r="R193"/>
  <c r="P193"/>
  <c r="BI192"/>
  <c r="BH192"/>
  <c r="BG192"/>
  <c r="BF192"/>
  <c r="T192"/>
  <c r="R192"/>
  <c r="P192"/>
  <c r="BI191"/>
  <c r="BH191"/>
  <c r="BG191"/>
  <c r="BF191"/>
  <c r="T191"/>
  <c r="R191"/>
  <c r="P191"/>
  <c r="BI190"/>
  <c r="BH190"/>
  <c r="BG190"/>
  <c r="BF190"/>
  <c r="T190"/>
  <c r="R190"/>
  <c r="P190"/>
  <c r="BI189"/>
  <c r="BH189"/>
  <c r="BG189"/>
  <c r="BF189"/>
  <c r="T189"/>
  <c r="R189"/>
  <c r="P189"/>
  <c r="BI187"/>
  <c r="BH187"/>
  <c r="BG187"/>
  <c r="BF187"/>
  <c r="T187"/>
  <c r="R187"/>
  <c r="P187"/>
  <c r="BI186"/>
  <c r="BH186"/>
  <c r="BG186"/>
  <c r="BF186"/>
  <c r="T186"/>
  <c r="R186"/>
  <c r="P186"/>
  <c r="BI185"/>
  <c r="BH185"/>
  <c r="BG185"/>
  <c r="BF185"/>
  <c r="T185"/>
  <c r="R185"/>
  <c r="P185"/>
  <c r="BI184"/>
  <c r="BH184"/>
  <c r="BG184"/>
  <c r="BF184"/>
  <c r="T184"/>
  <c r="R184"/>
  <c r="P184"/>
  <c r="BI182"/>
  <c r="BH182"/>
  <c r="BG182"/>
  <c r="BF182"/>
  <c r="T182"/>
  <c r="R182"/>
  <c r="P182"/>
  <c r="BI181"/>
  <c r="BH181"/>
  <c r="BG181"/>
  <c r="BF181"/>
  <c r="T181"/>
  <c r="R181"/>
  <c r="P181"/>
  <c r="BI180"/>
  <c r="BH180"/>
  <c r="BG180"/>
  <c r="BF180"/>
  <c r="T180"/>
  <c r="R180"/>
  <c r="P180"/>
  <c r="BI179"/>
  <c r="BH179"/>
  <c r="BG179"/>
  <c r="BF179"/>
  <c r="T179"/>
  <c r="R179"/>
  <c r="P179"/>
  <c r="BI178"/>
  <c r="BH178"/>
  <c r="BG178"/>
  <c r="BF178"/>
  <c r="T178"/>
  <c r="R178"/>
  <c r="P178"/>
  <c r="BI177"/>
  <c r="BH177"/>
  <c r="BG177"/>
  <c r="BF177"/>
  <c r="T177"/>
  <c r="R177"/>
  <c r="P177"/>
  <c r="BI176"/>
  <c r="BH176"/>
  <c r="BG176"/>
  <c r="BF176"/>
  <c r="T176"/>
  <c r="R176"/>
  <c r="P176"/>
  <c r="BI175"/>
  <c r="BH175"/>
  <c r="BG175"/>
  <c r="BF175"/>
  <c r="T175"/>
  <c r="R175"/>
  <c r="P175"/>
  <c r="BI173"/>
  <c r="BH173"/>
  <c r="BG173"/>
  <c r="BF173"/>
  <c r="T173"/>
  <c r="R173"/>
  <c r="P173"/>
  <c r="BI172"/>
  <c r="BH172"/>
  <c r="BG172"/>
  <c r="BF172"/>
  <c r="T172"/>
  <c r="R172"/>
  <c r="P172"/>
  <c r="BI171"/>
  <c r="BH171"/>
  <c r="BG171"/>
  <c r="BF171"/>
  <c r="T171"/>
  <c r="R171"/>
  <c r="P171"/>
  <c r="BI170"/>
  <c r="BH170"/>
  <c r="BG170"/>
  <c r="BF170"/>
  <c r="T170"/>
  <c r="R170"/>
  <c r="P170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BI123"/>
  <c r="BH123"/>
  <c r="BG123"/>
  <c r="BF123"/>
  <c r="T123"/>
  <c r="R123"/>
  <c r="P123"/>
  <c r="BI122"/>
  <c r="BH122"/>
  <c r="BG122"/>
  <c r="BF122"/>
  <c r="T122"/>
  <c r="R122"/>
  <c r="P122"/>
  <c r="BI120"/>
  <c r="BH120"/>
  <c r="BG120"/>
  <c r="BF120"/>
  <c r="T120"/>
  <c r="R120"/>
  <c r="P120"/>
  <c r="BI119"/>
  <c r="BH119"/>
  <c r="BG119"/>
  <c r="BF119"/>
  <c r="T119"/>
  <c r="R119"/>
  <c r="P119"/>
  <c r="BI118"/>
  <c r="BH118"/>
  <c r="BG118"/>
  <c r="BF118"/>
  <c r="T118"/>
  <c r="R118"/>
  <c r="P118"/>
  <c r="BI117"/>
  <c r="BH117"/>
  <c r="BG117"/>
  <c r="BF117"/>
  <c r="T117"/>
  <c r="R117"/>
  <c r="P117"/>
  <c r="BI116"/>
  <c r="BH116"/>
  <c r="BG116"/>
  <c r="BF116"/>
  <c r="T116"/>
  <c r="R116"/>
  <c r="P116"/>
  <c r="BI115"/>
  <c r="BH115"/>
  <c r="BG115"/>
  <c r="BF115"/>
  <c r="T115"/>
  <c r="R115"/>
  <c r="P115"/>
  <c r="BI114"/>
  <c r="BH114"/>
  <c r="BG114"/>
  <c r="BF114"/>
  <c r="T114"/>
  <c r="R114"/>
  <c r="P114"/>
  <c r="BI113"/>
  <c r="BH113"/>
  <c r="BG113"/>
  <c r="BF113"/>
  <c r="T113"/>
  <c r="R113"/>
  <c r="P113"/>
  <c r="BI112"/>
  <c r="BH112"/>
  <c r="BG112"/>
  <c r="BF112"/>
  <c r="T112"/>
  <c r="R112"/>
  <c r="P112"/>
  <c r="BI111"/>
  <c r="BH111"/>
  <c r="BG111"/>
  <c r="BF111"/>
  <c r="T111"/>
  <c r="R111"/>
  <c r="P111"/>
  <c r="BI110"/>
  <c r="BH110"/>
  <c r="BG110"/>
  <c r="BF110"/>
  <c r="T110"/>
  <c r="R110"/>
  <c r="P110"/>
  <c r="BI109"/>
  <c r="BH109"/>
  <c r="BG109"/>
  <c r="BF109"/>
  <c r="T109"/>
  <c r="R109"/>
  <c r="P109"/>
  <c r="BI108"/>
  <c r="BH108"/>
  <c r="BG108"/>
  <c r="BF108"/>
  <c r="T108"/>
  <c r="R108"/>
  <c r="P108"/>
  <c r="BI107"/>
  <c r="BH107"/>
  <c r="BG107"/>
  <c r="BF107"/>
  <c r="T107"/>
  <c r="R107"/>
  <c r="P107"/>
  <c r="BI106"/>
  <c r="BH106"/>
  <c r="BG106"/>
  <c r="BF106"/>
  <c r="T106"/>
  <c r="R106"/>
  <c r="P106"/>
  <c r="BI105"/>
  <c r="BH105"/>
  <c r="BG105"/>
  <c r="BF105"/>
  <c r="T105"/>
  <c r="R105"/>
  <c r="P105"/>
  <c r="BI104"/>
  <c r="BH104"/>
  <c r="BG104"/>
  <c r="BF104"/>
  <c r="T104"/>
  <c r="R104"/>
  <c r="P104"/>
  <c r="BI103"/>
  <c r="BH103"/>
  <c r="BG103"/>
  <c r="BF103"/>
  <c r="T103"/>
  <c r="R103"/>
  <c r="P103"/>
  <c r="BI102"/>
  <c r="BH102"/>
  <c r="BG102"/>
  <c r="BF102"/>
  <c r="T102"/>
  <c r="R102"/>
  <c r="P102"/>
  <c r="J97"/>
  <c r="J96"/>
  <c r="F96"/>
  <c r="F94"/>
  <c r="E92"/>
  <c r="J63"/>
  <c r="J62"/>
  <c r="F62"/>
  <c r="F60"/>
  <c r="E58"/>
  <c r="J22"/>
  <c r="E22"/>
  <c r="F63"/>
  <c r="J21"/>
  <c r="J16"/>
  <c r="J60"/>
  <c r="E7"/>
  <c r="E52"/>
  <c i="7" r="J41"/>
  <c r="J40"/>
  <c i="1" r="AY64"/>
  <c i="7" r="J39"/>
  <c i="1" r="AX64"/>
  <c i="7" r="BI237"/>
  <c r="BH237"/>
  <c r="BG237"/>
  <c r="BF237"/>
  <c r="T237"/>
  <c r="T236"/>
  <c r="R237"/>
  <c r="R236"/>
  <c r="P237"/>
  <c r="P236"/>
  <c r="BI235"/>
  <c r="BH235"/>
  <c r="BG235"/>
  <c r="BF235"/>
  <c r="T235"/>
  <c r="R235"/>
  <c r="P235"/>
  <c r="BI234"/>
  <c r="BH234"/>
  <c r="BG234"/>
  <c r="BF234"/>
  <c r="T234"/>
  <c r="R234"/>
  <c r="P234"/>
  <c r="BI230"/>
  <c r="BH230"/>
  <c r="BG230"/>
  <c r="BF230"/>
  <c r="T230"/>
  <c r="R230"/>
  <c r="P230"/>
  <c r="BI229"/>
  <c r="BH229"/>
  <c r="BG229"/>
  <c r="BF229"/>
  <c r="T229"/>
  <c r="R229"/>
  <c r="P229"/>
  <c r="BI228"/>
  <c r="BH228"/>
  <c r="BG228"/>
  <c r="BF228"/>
  <c r="T228"/>
  <c r="R228"/>
  <c r="P228"/>
  <c r="BI227"/>
  <c r="BH227"/>
  <c r="BG227"/>
  <c r="BF227"/>
  <c r="T227"/>
  <c r="R227"/>
  <c r="P227"/>
  <c r="BI226"/>
  <c r="BH226"/>
  <c r="BG226"/>
  <c r="BF226"/>
  <c r="T226"/>
  <c r="R226"/>
  <c r="P226"/>
  <c r="BI225"/>
  <c r="BH225"/>
  <c r="BG225"/>
  <c r="BF225"/>
  <c r="T225"/>
  <c r="R225"/>
  <c r="P225"/>
  <c r="BI224"/>
  <c r="BH224"/>
  <c r="BG224"/>
  <c r="BF224"/>
  <c r="T224"/>
  <c r="R224"/>
  <c r="P224"/>
  <c r="BI221"/>
  <c r="BH221"/>
  <c r="BG221"/>
  <c r="BF221"/>
  <c r="T221"/>
  <c r="R221"/>
  <c r="P221"/>
  <c r="BI220"/>
  <c r="BH220"/>
  <c r="BG220"/>
  <c r="BF220"/>
  <c r="T220"/>
  <c r="R220"/>
  <c r="P220"/>
  <c r="BI219"/>
  <c r="BH219"/>
  <c r="BG219"/>
  <c r="BF219"/>
  <c r="T219"/>
  <c r="R219"/>
  <c r="P219"/>
  <c r="BI218"/>
  <c r="BH218"/>
  <c r="BG218"/>
  <c r="BF218"/>
  <c r="T218"/>
  <c r="R218"/>
  <c r="P218"/>
  <c r="BI217"/>
  <c r="BH217"/>
  <c r="BG217"/>
  <c r="BF217"/>
  <c r="T217"/>
  <c r="R217"/>
  <c r="P217"/>
  <c r="BI216"/>
  <c r="BH216"/>
  <c r="BG216"/>
  <c r="BF216"/>
  <c r="T216"/>
  <c r="R216"/>
  <c r="P216"/>
  <c r="BI215"/>
  <c r="BH215"/>
  <c r="BG215"/>
  <c r="BF215"/>
  <c r="T215"/>
  <c r="R215"/>
  <c r="P215"/>
  <c r="BI214"/>
  <c r="BH214"/>
  <c r="BG214"/>
  <c r="BF214"/>
  <c r="T214"/>
  <c r="R214"/>
  <c r="P214"/>
  <c r="BI213"/>
  <c r="BH213"/>
  <c r="BG213"/>
  <c r="BF213"/>
  <c r="T213"/>
  <c r="R213"/>
  <c r="P213"/>
  <c r="BI212"/>
  <c r="BH212"/>
  <c r="BG212"/>
  <c r="BF212"/>
  <c r="T212"/>
  <c r="R212"/>
  <c r="P212"/>
  <c r="BI211"/>
  <c r="BH211"/>
  <c r="BG211"/>
  <c r="BF211"/>
  <c r="T211"/>
  <c r="R211"/>
  <c r="P211"/>
  <c r="BI210"/>
  <c r="BH210"/>
  <c r="BG210"/>
  <c r="BF210"/>
  <c r="T210"/>
  <c r="R210"/>
  <c r="P210"/>
  <c r="BI209"/>
  <c r="BH209"/>
  <c r="BG209"/>
  <c r="BF209"/>
  <c r="T209"/>
  <c r="R209"/>
  <c r="P209"/>
  <c r="BI208"/>
  <c r="BH208"/>
  <c r="BG208"/>
  <c r="BF208"/>
  <c r="T208"/>
  <c r="R208"/>
  <c r="P208"/>
  <c r="BI207"/>
  <c r="BH207"/>
  <c r="BG207"/>
  <c r="BF207"/>
  <c r="T207"/>
  <c r="R207"/>
  <c r="P207"/>
  <c r="BI204"/>
  <c r="BH204"/>
  <c r="BG204"/>
  <c r="BF204"/>
  <c r="T204"/>
  <c r="R204"/>
  <c r="P204"/>
  <c r="BI203"/>
  <c r="BH203"/>
  <c r="BG203"/>
  <c r="BF203"/>
  <c r="T203"/>
  <c r="R203"/>
  <c r="P203"/>
  <c r="BI202"/>
  <c r="BH202"/>
  <c r="BG202"/>
  <c r="BF202"/>
  <c r="T202"/>
  <c r="R202"/>
  <c r="P202"/>
  <c r="BI199"/>
  <c r="BH199"/>
  <c r="BG199"/>
  <c r="BF199"/>
  <c r="T199"/>
  <c r="R199"/>
  <c r="P199"/>
  <c r="BI198"/>
  <c r="BH198"/>
  <c r="BG198"/>
  <c r="BF198"/>
  <c r="T198"/>
  <c r="R198"/>
  <c r="P198"/>
  <c r="BI197"/>
  <c r="BH197"/>
  <c r="BG197"/>
  <c r="BF197"/>
  <c r="T197"/>
  <c r="R197"/>
  <c r="P197"/>
  <c r="BI196"/>
  <c r="BH196"/>
  <c r="BG196"/>
  <c r="BF196"/>
  <c r="T196"/>
  <c r="R196"/>
  <c r="P196"/>
  <c r="BI195"/>
  <c r="BH195"/>
  <c r="BG195"/>
  <c r="BF195"/>
  <c r="T195"/>
  <c r="R195"/>
  <c r="P195"/>
  <c r="BI194"/>
  <c r="BH194"/>
  <c r="BG194"/>
  <c r="BF194"/>
  <c r="T194"/>
  <c r="R194"/>
  <c r="P194"/>
  <c r="BI193"/>
  <c r="BH193"/>
  <c r="BG193"/>
  <c r="BF193"/>
  <c r="T193"/>
  <c r="R193"/>
  <c r="P193"/>
  <c r="BI192"/>
  <c r="BH192"/>
  <c r="BG192"/>
  <c r="BF192"/>
  <c r="T192"/>
  <c r="R192"/>
  <c r="P192"/>
  <c r="BI191"/>
  <c r="BH191"/>
  <c r="BG191"/>
  <c r="BF191"/>
  <c r="T191"/>
  <c r="R191"/>
  <c r="P191"/>
  <c r="BI190"/>
  <c r="BH190"/>
  <c r="BG190"/>
  <c r="BF190"/>
  <c r="T190"/>
  <c r="R190"/>
  <c r="P190"/>
  <c r="BI189"/>
  <c r="BH189"/>
  <c r="BG189"/>
  <c r="BF189"/>
  <c r="T189"/>
  <c r="R189"/>
  <c r="P189"/>
  <c r="BI188"/>
  <c r="BH188"/>
  <c r="BG188"/>
  <c r="BF188"/>
  <c r="T188"/>
  <c r="R188"/>
  <c r="P188"/>
  <c r="BI187"/>
  <c r="BH187"/>
  <c r="BG187"/>
  <c r="BF187"/>
  <c r="T187"/>
  <c r="R187"/>
  <c r="P187"/>
  <c r="BI186"/>
  <c r="BH186"/>
  <c r="BG186"/>
  <c r="BF186"/>
  <c r="T186"/>
  <c r="R186"/>
  <c r="P186"/>
  <c r="BI185"/>
  <c r="BH185"/>
  <c r="BG185"/>
  <c r="BF185"/>
  <c r="T185"/>
  <c r="R185"/>
  <c r="P185"/>
  <c r="BI184"/>
  <c r="BH184"/>
  <c r="BG184"/>
  <c r="BF184"/>
  <c r="T184"/>
  <c r="R184"/>
  <c r="P184"/>
  <c r="BI183"/>
  <c r="BH183"/>
  <c r="BG183"/>
  <c r="BF183"/>
  <c r="T183"/>
  <c r="R183"/>
  <c r="P183"/>
  <c r="BI182"/>
  <c r="BH182"/>
  <c r="BG182"/>
  <c r="BF182"/>
  <c r="T182"/>
  <c r="R182"/>
  <c r="P182"/>
  <c r="BI181"/>
  <c r="BH181"/>
  <c r="BG181"/>
  <c r="BF181"/>
  <c r="T181"/>
  <c r="R181"/>
  <c r="P181"/>
  <c r="BI180"/>
  <c r="BH180"/>
  <c r="BG180"/>
  <c r="BF180"/>
  <c r="T180"/>
  <c r="R180"/>
  <c r="P180"/>
  <c r="BI179"/>
  <c r="BH179"/>
  <c r="BG179"/>
  <c r="BF179"/>
  <c r="T179"/>
  <c r="R179"/>
  <c r="P179"/>
  <c r="BI178"/>
  <c r="BH178"/>
  <c r="BG178"/>
  <c r="BF178"/>
  <c r="T178"/>
  <c r="R178"/>
  <c r="P178"/>
  <c r="BI177"/>
  <c r="BH177"/>
  <c r="BG177"/>
  <c r="BF177"/>
  <c r="T177"/>
  <c r="R177"/>
  <c r="P177"/>
  <c r="BI176"/>
  <c r="BH176"/>
  <c r="BG176"/>
  <c r="BF176"/>
  <c r="T176"/>
  <c r="R176"/>
  <c r="P176"/>
  <c r="BI175"/>
  <c r="BH175"/>
  <c r="BG175"/>
  <c r="BF175"/>
  <c r="T175"/>
  <c r="R175"/>
  <c r="P175"/>
  <c r="BI173"/>
  <c r="BH173"/>
  <c r="BG173"/>
  <c r="BF173"/>
  <c r="T173"/>
  <c r="R173"/>
  <c r="P173"/>
  <c r="BI172"/>
  <c r="BH172"/>
  <c r="BG172"/>
  <c r="BF172"/>
  <c r="T172"/>
  <c r="R172"/>
  <c r="P172"/>
  <c r="BI171"/>
  <c r="BH171"/>
  <c r="BG171"/>
  <c r="BF171"/>
  <c r="T171"/>
  <c r="R171"/>
  <c r="P171"/>
  <c r="BI170"/>
  <c r="BH170"/>
  <c r="BG170"/>
  <c r="BF170"/>
  <c r="T170"/>
  <c r="R170"/>
  <c r="P170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59"/>
  <c r="BH159"/>
  <c r="BG159"/>
  <c r="BF159"/>
  <c r="T159"/>
  <c r="R159"/>
  <c r="P159"/>
  <c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BI123"/>
  <c r="BH123"/>
  <c r="BG123"/>
  <c r="BF123"/>
  <c r="T123"/>
  <c r="R123"/>
  <c r="P123"/>
  <c r="BI119"/>
  <c r="BH119"/>
  <c r="BG119"/>
  <c r="BF119"/>
  <c r="T119"/>
  <c r="R119"/>
  <c r="P119"/>
  <c r="BI118"/>
  <c r="BH118"/>
  <c r="BG118"/>
  <c r="BF118"/>
  <c r="T118"/>
  <c r="R118"/>
  <c r="P118"/>
  <c r="BI117"/>
  <c r="BH117"/>
  <c r="BG117"/>
  <c r="BF117"/>
  <c r="T117"/>
  <c r="R117"/>
  <c r="P117"/>
  <c r="BI116"/>
  <c r="BH116"/>
  <c r="BG116"/>
  <c r="BF116"/>
  <c r="T116"/>
  <c r="R116"/>
  <c r="P116"/>
  <c r="BI115"/>
  <c r="BH115"/>
  <c r="BG115"/>
  <c r="BF115"/>
  <c r="T115"/>
  <c r="R115"/>
  <c r="P115"/>
  <c r="BI114"/>
  <c r="BH114"/>
  <c r="BG114"/>
  <c r="BF114"/>
  <c r="T114"/>
  <c r="R114"/>
  <c r="P114"/>
  <c r="BI113"/>
  <c r="BH113"/>
  <c r="BG113"/>
  <c r="BF113"/>
  <c r="T113"/>
  <c r="R113"/>
  <c r="P113"/>
  <c r="BI112"/>
  <c r="BH112"/>
  <c r="BG112"/>
  <c r="BF112"/>
  <c r="T112"/>
  <c r="R112"/>
  <c r="P112"/>
  <c r="BI109"/>
  <c r="BH109"/>
  <c r="BG109"/>
  <c r="BF109"/>
  <c r="T109"/>
  <c r="R109"/>
  <c r="P109"/>
  <c r="BI108"/>
  <c r="BH108"/>
  <c r="BG108"/>
  <c r="BF108"/>
  <c r="T108"/>
  <c r="R108"/>
  <c r="P108"/>
  <c r="J102"/>
  <c r="J101"/>
  <c r="F101"/>
  <c r="F99"/>
  <c r="E97"/>
  <c r="J63"/>
  <c r="J62"/>
  <c r="F62"/>
  <c r="F60"/>
  <c r="E58"/>
  <c r="J22"/>
  <c r="E22"/>
  <c r="F102"/>
  <c r="J21"/>
  <c r="J16"/>
  <c r="J60"/>
  <c r="E7"/>
  <c r="E52"/>
  <c i="6" r="J41"/>
  <c r="J40"/>
  <c i="1" r="AY63"/>
  <c i="6" r="J39"/>
  <c i="1" r="AX63"/>
  <c i="6"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BI123"/>
  <c r="BH123"/>
  <c r="BG123"/>
  <c r="BF123"/>
  <c r="T123"/>
  <c r="R123"/>
  <c r="P123"/>
  <c r="BI122"/>
  <c r="BH122"/>
  <c r="BG122"/>
  <c r="BF122"/>
  <c r="T122"/>
  <c r="R122"/>
  <c r="P122"/>
  <c r="BI121"/>
  <c r="BH121"/>
  <c r="BG121"/>
  <c r="BF121"/>
  <c r="T121"/>
  <c r="R121"/>
  <c r="P121"/>
  <c r="BI120"/>
  <c r="BH120"/>
  <c r="BG120"/>
  <c r="BF120"/>
  <c r="T120"/>
  <c r="R120"/>
  <c r="P120"/>
  <c r="BI119"/>
  <c r="BH119"/>
  <c r="BG119"/>
  <c r="BF119"/>
  <c r="T119"/>
  <c r="R119"/>
  <c r="P119"/>
  <c r="BI118"/>
  <c r="BH118"/>
  <c r="BG118"/>
  <c r="BF118"/>
  <c r="T118"/>
  <c r="R118"/>
  <c r="P118"/>
  <c r="BI117"/>
  <c r="BH117"/>
  <c r="BG117"/>
  <c r="BF117"/>
  <c r="T117"/>
  <c r="R117"/>
  <c r="P117"/>
  <c r="BI116"/>
  <c r="BH116"/>
  <c r="BG116"/>
  <c r="BF116"/>
  <c r="T116"/>
  <c r="R116"/>
  <c r="P116"/>
  <c r="BI115"/>
  <c r="BH115"/>
  <c r="BG115"/>
  <c r="BF115"/>
  <c r="T115"/>
  <c r="R115"/>
  <c r="P115"/>
  <c r="BI114"/>
  <c r="BH114"/>
  <c r="BG114"/>
  <c r="BF114"/>
  <c r="T114"/>
  <c r="R114"/>
  <c r="P114"/>
  <c r="BI113"/>
  <c r="BH113"/>
  <c r="BG113"/>
  <c r="BF113"/>
  <c r="T113"/>
  <c r="R113"/>
  <c r="P113"/>
  <c r="BI112"/>
  <c r="BH112"/>
  <c r="BG112"/>
  <c r="BF112"/>
  <c r="T112"/>
  <c r="R112"/>
  <c r="P112"/>
  <c r="BI111"/>
  <c r="BH111"/>
  <c r="BG111"/>
  <c r="BF111"/>
  <c r="T111"/>
  <c r="R111"/>
  <c r="P111"/>
  <c r="BI110"/>
  <c r="BH110"/>
  <c r="BG110"/>
  <c r="BF110"/>
  <c r="T110"/>
  <c r="R110"/>
  <c r="P110"/>
  <c r="BI109"/>
  <c r="BH109"/>
  <c r="BG109"/>
  <c r="BF109"/>
  <c r="T109"/>
  <c r="R109"/>
  <c r="P109"/>
  <c r="BI108"/>
  <c r="BH108"/>
  <c r="BG108"/>
  <c r="BF108"/>
  <c r="T108"/>
  <c r="R108"/>
  <c r="P108"/>
  <c r="BI107"/>
  <c r="BH107"/>
  <c r="BG107"/>
  <c r="BF107"/>
  <c r="T107"/>
  <c r="R107"/>
  <c r="P107"/>
  <c r="BI106"/>
  <c r="BH106"/>
  <c r="BG106"/>
  <c r="BF106"/>
  <c r="T106"/>
  <c r="R106"/>
  <c r="P106"/>
  <c r="BI105"/>
  <c r="BH105"/>
  <c r="BG105"/>
  <c r="BF105"/>
  <c r="T105"/>
  <c r="R105"/>
  <c r="P105"/>
  <c r="BI104"/>
  <c r="BH104"/>
  <c r="BG104"/>
  <c r="BF104"/>
  <c r="T104"/>
  <c r="R104"/>
  <c r="P104"/>
  <c r="BI103"/>
  <c r="BH103"/>
  <c r="BG103"/>
  <c r="BF103"/>
  <c r="T103"/>
  <c r="R103"/>
  <c r="P103"/>
  <c r="BI102"/>
  <c r="BH102"/>
  <c r="BG102"/>
  <c r="BF102"/>
  <c r="T102"/>
  <c r="R102"/>
  <c r="P102"/>
  <c r="BI101"/>
  <c r="BH101"/>
  <c r="BG101"/>
  <c r="BF101"/>
  <c r="T101"/>
  <c r="R101"/>
  <c r="P101"/>
  <c r="BI100"/>
  <c r="BH100"/>
  <c r="BG100"/>
  <c r="BF100"/>
  <c r="T100"/>
  <c r="R100"/>
  <c r="P100"/>
  <c r="BI99"/>
  <c r="BH99"/>
  <c r="BG99"/>
  <c r="BF99"/>
  <c r="T99"/>
  <c r="R99"/>
  <c r="P99"/>
  <c r="BI98"/>
  <c r="BH98"/>
  <c r="BG98"/>
  <c r="BF98"/>
  <c r="T98"/>
  <c r="R98"/>
  <c r="P98"/>
  <c r="J92"/>
  <c r="J91"/>
  <c r="F91"/>
  <c r="F89"/>
  <c r="E87"/>
  <c r="J63"/>
  <c r="J62"/>
  <c r="F62"/>
  <c r="F60"/>
  <c r="E58"/>
  <c r="J22"/>
  <c r="E22"/>
  <c r="F92"/>
  <c r="J21"/>
  <c r="J16"/>
  <c r="J60"/>
  <c r="E7"/>
  <c r="E81"/>
  <c i="5" r="J41"/>
  <c r="J40"/>
  <c i="1" r="AY62"/>
  <c i="5" r="J39"/>
  <c i="1" r="AX62"/>
  <c i="5" r="BI206"/>
  <c r="BH206"/>
  <c r="BG206"/>
  <c r="BF206"/>
  <c r="T206"/>
  <c r="R206"/>
  <c r="P206"/>
  <c r="BI205"/>
  <c r="BH205"/>
  <c r="BG205"/>
  <c r="BF205"/>
  <c r="T205"/>
  <c r="R205"/>
  <c r="P205"/>
  <c r="BI204"/>
  <c r="BH204"/>
  <c r="BG204"/>
  <c r="BF204"/>
  <c r="T204"/>
  <c r="R204"/>
  <c r="P204"/>
  <c r="BI203"/>
  <c r="BH203"/>
  <c r="BG203"/>
  <c r="BF203"/>
  <c r="T203"/>
  <c r="R203"/>
  <c r="P203"/>
  <c r="BI202"/>
  <c r="BH202"/>
  <c r="BG202"/>
  <c r="BF202"/>
  <c r="T202"/>
  <c r="R202"/>
  <c r="P202"/>
  <c r="BI200"/>
  <c r="BH200"/>
  <c r="BG200"/>
  <c r="BF200"/>
  <c r="T200"/>
  <c r="R200"/>
  <c r="P200"/>
  <c r="BI199"/>
  <c r="BH199"/>
  <c r="BG199"/>
  <c r="BF199"/>
  <c r="T199"/>
  <c r="R199"/>
  <c r="P199"/>
  <c r="BI198"/>
  <c r="BH198"/>
  <c r="BG198"/>
  <c r="BF198"/>
  <c r="T198"/>
  <c r="R198"/>
  <c r="P198"/>
  <c r="BI197"/>
  <c r="BH197"/>
  <c r="BG197"/>
  <c r="BF197"/>
  <c r="T197"/>
  <c r="R197"/>
  <c r="P197"/>
  <c r="BI196"/>
  <c r="BH196"/>
  <c r="BG196"/>
  <c r="BF196"/>
  <c r="T196"/>
  <c r="R196"/>
  <c r="P196"/>
  <c r="BI194"/>
  <c r="BH194"/>
  <c r="BG194"/>
  <c r="BF194"/>
  <c r="T194"/>
  <c r="R194"/>
  <c r="P194"/>
  <c r="BI193"/>
  <c r="BH193"/>
  <c r="BG193"/>
  <c r="BF193"/>
  <c r="T193"/>
  <c r="R193"/>
  <c r="P193"/>
  <c r="BI192"/>
  <c r="BH192"/>
  <c r="BG192"/>
  <c r="BF192"/>
  <c r="T192"/>
  <c r="R192"/>
  <c r="P192"/>
  <c r="BI191"/>
  <c r="BH191"/>
  <c r="BG191"/>
  <c r="BF191"/>
  <c r="T191"/>
  <c r="R191"/>
  <c r="P191"/>
  <c r="BI189"/>
  <c r="BH189"/>
  <c r="BG189"/>
  <c r="BF189"/>
  <c r="T189"/>
  <c r="R189"/>
  <c r="P189"/>
  <c r="BI187"/>
  <c r="BH187"/>
  <c r="BG187"/>
  <c r="BF187"/>
  <c r="T187"/>
  <c r="R187"/>
  <c r="P187"/>
  <c r="BI186"/>
  <c r="BH186"/>
  <c r="BG186"/>
  <c r="BF186"/>
  <c r="T186"/>
  <c r="R186"/>
  <c r="P186"/>
  <c r="BI185"/>
  <c r="BH185"/>
  <c r="BG185"/>
  <c r="BF185"/>
  <c r="T185"/>
  <c r="R185"/>
  <c r="P185"/>
  <c r="BI184"/>
  <c r="BH184"/>
  <c r="BG184"/>
  <c r="BF184"/>
  <c r="T184"/>
  <c r="R184"/>
  <c r="P184"/>
  <c r="BI183"/>
  <c r="BH183"/>
  <c r="BG183"/>
  <c r="BF183"/>
  <c r="T183"/>
  <c r="R183"/>
  <c r="P183"/>
  <c r="BI182"/>
  <c r="BH182"/>
  <c r="BG182"/>
  <c r="BF182"/>
  <c r="T182"/>
  <c r="R182"/>
  <c r="P182"/>
  <c r="BI168"/>
  <c r="BH168"/>
  <c r="BG168"/>
  <c r="BF168"/>
  <c r="T168"/>
  <c r="R168"/>
  <c r="P168"/>
  <c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BI123"/>
  <c r="BH123"/>
  <c r="BG123"/>
  <c r="BF123"/>
  <c r="T123"/>
  <c r="R123"/>
  <c r="P123"/>
  <c r="BI122"/>
  <c r="BH122"/>
  <c r="BG122"/>
  <c r="BF122"/>
  <c r="T122"/>
  <c r="R122"/>
  <c r="P122"/>
  <c r="BI121"/>
  <c r="BH121"/>
  <c r="BG121"/>
  <c r="BF121"/>
  <c r="T121"/>
  <c r="R121"/>
  <c r="P121"/>
  <c r="BI120"/>
  <c r="BH120"/>
  <c r="BG120"/>
  <c r="BF120"/>
  <c r="T120"/>
  <c r="R120"/>
  <c r="P120"/>
  <c r="BI119"/>
  <c r="BH119"/>
  <c r="BG119"/>
  <c r="BF119"/>
  <c r="T119"/>
  <c r="R119"/>
  <c r="P119"/>
  <c r="BI118"/>
  <c r="BH118"/>
  <c r="BG118"/>
  <c r="BF118"/>
  <c r="T118"/>
  <c r="R118"/>
  <c r="P118"/>
  <c r="BI117"/>
  <c r="BH117"/>
  <c r="BG117"/>
  <c r="BF117"/>
  <c r="T117"/>
  <c r="R117"/>
  <c r="P117"/>
  <c r="BI116"/>
  <c r="BH116"/>
  <c r="BG116"/>
  <c r="BF116"/>
  <c r="T116"/>
  <c r="R116"/>
  <c r="P116"/>
  <c r="BI115"/>
  <c r="BH115"/>
  <c r="BG115"/>
  <c r="BF115"/>
  <c r="T115"/>
  <c r="R115"/>
  <c r="P115"/>
  <c r="BI114"/>
  <c r="BH114"/>
  <c r="BG114"/>
  <c r="BF114"/>
  <c r="T114"/>
  <c r="R114"/>
  <c r="P114"/>
  <c r="BI113"/>
  <c r="BH113"/>
  <c r="BG113"/>
  <c r="BF113"/>
  <c r="T113"/>
  <c r="R113"/>
  <c r="P113"/>
  <c r="BI96"/>
  <c r="BH96"/>
  <c r="BG96"/>
  <c r="BF96"/>
  <c r="T96"/>
  <c r="R96"/>
  <c r="P96"/>
  <c r="J91"/>
  <c r="J90"/>
  <c r="F90"/>
  <c r="F88"/>
  <c r="E86"/>
  <c r="J63"/>
  <c r="J62"/>
  <c r="F62"/>
  <c r="F60"/>
  <c r="E58"/>
  <c r="J22"/>
  <c r="E22"/>
  <c r="F63"/>
  <c r="J21"/>
  <c r="J16"/>
  <c r="J88"/>
  <c r="E7"/>
  <c r="E80"/>
  <c i="4" r="J41"/>
  <c r="J40"/>
  <c i="1" r="AY61"/>
  <c i="4" r="J39"/>
  <c i="1" r="AX61"/>
  <c i="4" r="BI221"/>
  <c r="BH221"/>
  <c r="BG221"/>
  <c r="BF221"/>
  <c r="T221"/>
  <c r="T220"/>
  <c r="R221"/>
  <c r="R220"/>
  <c r="P221"/>
  <c r="P220"/>
  <c r="BI219"/>
  <c r="BH219"/>
  <c r="BG219"/>
  <c r="BF219"/>
  <c r="T219"/>
  <c r="R219"/>
  <c r="P219"/>
  <c r="BI218"/>
  <c r="BH218"/>
  <c r="BG218"/>
  <c r="BF218"/>
  <c r="T218"/>
  <c r="R218"/>
  <c r="P218"/>
  <c r="BI216"/>
  <c r="BH216"/>
  <c r="BG216"/>
  <c r="BF216"/>
  <c r="T216"/>
  <c r="R216"/>
  <c r="P216"/>
  <c r="BI215"/>
  <c r="BH215"/>
  <c r="BG215"/>
  <c r="BF215"/>
  <c r="T215"/>
  <c r="R215"/>
  <c r="P215"/>
  <c r="BI214"/>
  <c r="BH214"/>
  <c r="BG214"/>
  <c r="BF214"/>
  <c r="T214"/>
  <c r="R214"/>
  <c r="P214"/>
  <c r="BI212"/>
  <c r="BH212"/>
  <c r="BG212"/>
  <c r="BF212"/>
  <c r="T212"/>
  <c r="R212"/>
  <c r="P212"/>
  <c r="BI211"/>
  <c r="BH211"/>
  <c r="BG211"/>
  <c r="BF211"/>
  <c r="T211"/>
  <c r="R211"/>
  <c r="P211"/>
  <c r="BI210"/>
  <c r="BH210"/>
  <c r="BG210"/>
  <c r="BF210"/>
  <c r="T210"/>
  <c r="R210"/>
  <c r="P210"/>
  <c r="BI209"/>
  <c r="BH209"/>
  <c r="BG209"/>
  <c r="BF209"/>
  <c r="T209"/>
  <c r="R209"/>
  <c r="P209"/>
  <c r="BI208"/>
  <c r="BH208"/>
  <c r="BG208"/>
  <c r="BF208"/>
  <c r="T208"/>
  <c r="R208"/>
  <c r="P208"/>
  <c r="BI207"/>
  <c r="BH207"/>
  <c r="BG207"/>
  <c r="BF207"/>
  <c r="T207"/>
  <c r="R207"/>
  <c r="P207"/>
  <c r="BI206"/>
  <c r="BH206"/>
  <c r="BG206"/>
  <c r="BF206"/>
  <c r="T206"/>
  <c r="R206"/>
  <c r="P206"/>
  <c r="BI205"/>
  <c r="BH205"/>
  <c r="BG205"/>
  <c r="BF205"/>
  <c r="T205"/>
  <c r="R205"/>
  <c r="P205"/>
  <c r="BI204"/>
  <c r="BH204"/>
  <c r="BG204"/>
  <c r="BF204"/>
  <c r="T204"/>
  <c r="R204"/>
  <c r="P204"/>
  <c r="BI203"/>
  <c r="BH203"/>
  <c r="BG203"/>
  <c r="BF203"/>
  <c r="T203"/>
  <c r="R203"/>
  <c r="P203"/>
  <c r="BI202"/>
  <c r="BH202"/>
  <c r="BG202"/>
  <c r="BF202"/>
  <c r="T202"/>
  <c r="R202"/>
  <c r="P202"/>
  <c r="BI201"/>
  <c r="BH201"/>
  <c r="BG201"/>
  <c r="BF201"/>
  <c r="T201"/>
  <c r="R201"/>
  <c r="P201"/>
  <c r="BI200"/>
  <c r="BH200"/>
  <c r="BG200"/>
  <c r="BF200"/>
  <c r="T200"/>
  <c r="R200"/>
  <c r="P200"/>
  <c r="BI199"/>
  <c r="BH199"/>
  <c r="BG199"/>
  <c r="BF199"/>
  <c r="T199"/>
  <c r="R199"/>
  <c r="P199"/>
  <c r="BI198"/>
  <c r="BH198"/>
  <c r="BG198"/>
  <c r="BF198"/>
  <c r="T198"/>
  <c r="R198"/>
  <c r="P198"/>
  <c r="BI197"/>
  <c r="BH197"/>
  <c r="BG197"/>
  <c r="BF197"/>
  <c r="T197"/>
  <c r="R197"/>
  <c r="P197"/>
  <c r="BI196"/>
  <c r="BH196"/>
  <c r="BG196"/>
  <c r="BF196"/>
  <c r="T196"/>
  <c r="R196"/>
  <c r="P196"/>
  <c r="BI195"/>
  <c r="BH195"/>
  <c r="BG195"/>
  <c r="BF195"/>
  <c r="T195"/>
  <c r="R195"/>
  <c r="P195"/>
  <c r="BI194"/>
  <c r="BH194"/>
  <c r="BG194"/>
  <c r="BF194"/>
  <c r="T194"/>
  <c r="R194"/>
  <c r="P194"/>
  <c r="BI192"/>
  <c r="BH192"/>
  <c r="BG192"/>
  <c r="BF192"/>
  <c r="T192"/>
  <c r="R192"/>
  <c r="P192"/>
  <c r="BI191"/>
  <c r="BH191"/>
  <c r="BG191"/>
  <c r="BF191"/>
  <c r="T191"/>
  <c r="R191"/>
  <c r="P191"/>
  <c r="BI190"/>
  <c r="BH190"/>
  <c r="BG190"/>
  <c r="BF190"/>
  <c r="T190"/>
  <c r="R190"/>
  <c r="P190"/>
  <c r="BI189"/>
  <c r="BH189"/>
  <c r="BG189"/>
  <c r="BF189"/>
  <c r="T189"/>
  <c r="R189"/>
  <c r="P189"/>
  <c r="BI187"/>
  <c r="BH187"/>
  <c r="BG187"/>
  <c r="BF187"/>
  <c r="T187"/>
  <c r="R187"/>
  <c r="P187"/>
  <c r="BI186"/>
  <c r="BH186"/>
  <c r="BG186"/>
  <c r="BF186"/>
  <c r="T186"/>
  <c r="R186"/>
  <c r="P186"/>
  <c r="BI185"/>
  <c r="BH185"/>
  <c r="BG185"/>
  <c r="BF185"/>
  <c r="T185"/>
  <c r="R185"/>
  <c r="P185"/>
  <c r="BI184"/>
  <c r="BH184"/>
  <c r="BG184"/>
  <c r="BF184"/>
  <c r="T184"/>
  <c r="R184"/>
  <c r="P184"/>
  <c r="BI183"/>
  <c r="BH183"/>
  <c r="BG183"/>
  <c r="BF183"/>
  <c r="T183"/>
  <c r="R183"/>
  <c r="P183"/>
  <c r="BI182"/>
  <c r="BH182"/>
  <c r="BG182"/>
  <c r="BF182"/>
  <c r="T182"/>
  <c r="R182"/>
  <c r="P182"/>
  <c r="BI181"/>
  <c r="BH181"/>
  <c r="BG181"/>
  <c r="BF181"/>
  <c r="T181"/>
  <c r="R181"/>
  <c r="P181"/>
  <c r="BI180"/>
  <c r="BH180"/>
  <c r="BG180"/>
  <c r="BF180"/>
  <c r="T180"/>
  <c r="R180"/>
  <c r="P180"/>
  <c r="BI179"/>
  <c r="BH179"/>
  <c r="BG179"/>
  <c r="BF179"/>
  <c r="T179"/>
  <c r="R179"/>
  <c r="P179"/>
  <c r="BI178"/>
  <c r="BH178"/>
  <c r="BG178"/>
  <c r="BF178"/>
  <c r="T178"/>
  <c r="R178"/>
  <c r="P178"/>
  <c r="BI177"/>
  <c r="BH177"/>
  <c r="BG177"/>
  <c r="BF177"/>
  <c r="T177"/>
  <c r="R177"/>
  <c r="P177"/>
  <c r="BI176"/>
  <c r="BH176"/>
  <c r="BG176"/>
  <c r="BF176"/>
  <c r="T176"/>
  <c r="R176"/>
  <c r="P176"/>
  <c r="BI175"/>
  <c r="BH175"/>
  <c r="BG175"/>
  <c r="BF175"/>
  <c r="T175"/>
  <c r="R175"/>
  <c r="P175"/>
  <c r="BI174"/>
  <c r="BH174"/>
  <c r="BG174"/>
  <c r="BF174"/>
  <c r="T174"/>
  <c r="R174"/>
  <c r="P174"/>
  <c r="BI173"/>
  <c r="BH173"/>
  <c r="BG173"/>
  <c r="BF173"/>
  <c r="T173"/>
  <c r="R173"/>
  <c r="P173"/>
  <c r="BI172"/>
  <c r="BH172"/>
  <c r="BG172"/>
  <c r="BF172"/>
  <c r="T172"/>
  <c r="R172"/>
  <c r="P172"/>
  <c r="BI171"/>
  <c r="BH171"/>
  <c r="BG171"/>
  <c r="BF171"/>
  <c r="T171"/>
  <c r="R171"/>
  <c r="P171"/>
  <c r="BI170"/>
  <c r="BH170"/>
  <c r="BG170"/>
  <c r="BF170"/>
  <c r="T170"/>
  <c r="R170"/>
  <c r="P170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BI123"/>
  <c r="BH123"/>
  <c r="BG123"/>
  <c r="BF123"/>
  <c r="T123"/>
  <c r="R123"/>
  <c r="P123"/>
  <c r="BI122"/>
  <c r="BH122"/>
  <c r="BG122"/>
  <c r="BF122"/>
  <c r="T122"/>
  <c r="R122"/>
  <c r="P122"/>
  <c r="BI121"/>
  <c r="BH121"/>
  <c r="BG121"/>
  <c r="BF121"/>
  <c r="T121"/>
  <c r="R121"/>
  <c r="P121"/>
  <c r="BI117"/>
  <c r="BH117"/>
  <c r="BG117"/>
  <c r="BF117"/>
  <c r="T117"/>
  <c r="R117"/>
  <c r="P117"/>
  <c r="BI114"/>
  <c r="BH114"/>
  <c r="BG114"/>
  <c r="BF114"/>
  <c r="T114"/>
  <c r="R114"/>
  <c r="P114"/>
  <c r="BI113"/>
  <c r="BH113"/>
  <c r="BG113"/>
  <c r="BF113"/>
  <c r="T113"/>
  <c r="R113"/>
  <c r="P113"/>
  <c r="BI112"/>
  <c r="BH112"/>
  <c r="BG112"/>
  <c r="BF112"/>
  <c r="T112"/>
  <c r="R112"/>
  <c r="P112"/>
  <c r="BI111"/>
  <c r="BH111"/>
  <c r="BG111"/>
  <c r="BF111"/>
  <c r="T111"/>
  <c r="R111"/>
  <c r="P111"/>
  <c r="BI110"/>
  <c r="BH110"/>
  <c r="BG110"/>
  <c r="BF110"/>
  <c r="T110"/>
  <c r="R110"/>
  <c r="P110"/>
  <c r="BI109"/>
  <c r="BH109"/>
  <c r="BG109"/>
  <c r="BF109"/>
  <c r="T109"/>
  <c r="R109"/>
  <c r="P109"/>
  <c r="BI108"/>
  <c r="BH108"/>
  <c r="BG108"/>
  <c r="BF108"/>
  <c r="T108"/>
  <c r="R108"/>
  <c r="P108"/>
  <c r="BI107"/>
  <c r="BH107"/>
  <c r="BG107"/>
  <c r="BF107"/>
  <c r="T107"/>
  <c r="R107"/>
  <c r="P107"/>
  <c r="BI105"/>
  <c r="BH105"/>
  <c r="BG105"/>
  <c r="BF105"/>
  <c r="T105"/>
  <c r="R105"/>
  <c r="P105"/>
  <c r="BI104"/>
  <c r="BH104"/>
  <c r="BG104"/>
  <c r="BF104"/>
  <c r="T104"/>
  <c r="R104"/>
  <c r="P104"/>
  <c r="J98"/>
  <c r="J97"/>
  <c r="F97"/>
  <c r="F95"/>
  <c r="E93"/>
  <c r="J63"/>
  <c r="J62"/>
  <c r="F62"/>
  <c r="F60"/>
  <c r="E58"/>
  <c r="J22"/>
  <c r="E22"/>
  <c r="F98"/>
  <c r="J21"/>
  <c r="J16"/>
  <c r="J95"/>
  <c r="E7"/>
  <c r="E87"/>
  <c i="3" r="J41"/>
  <c r="J40"/>
  <c i="1" r="AY60"/>
  <c i="3" r="J39"/>
  <c i="1" r="AX60"/>
  <c i="3" r="BI2092"/>
  <c r="BH2092"/>
  <c r="BG2092"/>
  <c r="BF2092"/>
  <c r="T2092"/>
  <c r="R2092"/>
  <c r="P2092"/>
  <c r="BI2087"/>
  <c r="BH2087"/>
  <c r="BG2087"/>
  <c r="BF2087"/>
  <c r="T2087"/>
  <c r="R2087"/>
  <c r="P2087"/>
  <c r="BI2085"/>
  <c r="BH2085"/>
  <c r="BG2085"/>
  <c r="BF2085"/>
  <c r="T2085"/>
  <c r="R2085"/>
  <c r="P2085"/>
  <c r="BI2081"/>
  <c r="BH2081"/>
  <c r="BG2081"/>
  <c r="BF2081"/>
  <c r="T2081"/>
  <c r="R2081"/>
  <c r="P2081"/>
  <c r="BI2076"/>
  <c r="BH2076"/>
  <c r="BG2076"/>
  <c r="BF2076"/>
  <c r="T2076"/>
  <c r="R2076"/>
  <c r="P2076"/>
  <c r="BI2072"/>
  <c r="BH2072"/>
  <c r="BG2072"/>
  <c r="BF2072"/>
  <c r="T2072"/>
  <c r="R2072"/>
  <c r="P2072"/>
  <c r="BI2064"/>
  <c r="BH2064"/>
  <c r="BG2064"/>
  <c r="BF2064"/>
  <c r="T2064"/>
  <c r="R2064"/>
  <c r="P2064"/>
  <c r="BI2061"/>
  <c r="BH2061"/>
  <c r="BG2061"/>
  <c r="BF2061"/>
  <c r="T2061"/>
  <c r="R2061"/>
  <c r="P2061"/>
  <c r="BI2049"/>
  <c r="BH2049"/>
  <c r="BG2049"/>
  <c r="BF2049"/>
  <c r="T2049"/>
  <c r="R2049"/>
  <c r="P2049"/>
  <c r="BI2045"/>
  <c r="BH2045"/>
  <c r="BG2045"/>
  <c r="BF2045"/>
  <c r="T2045"/>
  <c r="R2045"/>
  <c r="P2045"/>
  <c r="BI2040"/>
  <c r="BH2040"/>
  <c r="BG2040"/>
  <c r="BF2040"/>
  <c r="T2040"/>
  <c r="R2040"/>
  <c r="P2040"/>
  <c r="BI2036"/>
  <c r="BH2036"/>
  <c r="BG2036"/>
  <c r="BF2036"/>
  <c r="T2036"/>
  <c r="R2036"/>
  <c r="P2036"/>
  <c r="BI2031"/>
  <c r="BH2031"/>
  <c r="BG2031"/>
  <c r="BF2031"/>
  <c r="T2031"/>
  <c r="R2031"/>
  <c r="P2031"/>
  <c r="BI2026"/>
  <c r="BH2026"/>
  <c r="BG2026"/>
  <c r="BF2026"/>
  <c r="T2026"/>
  <c r="R2026"/>
  <c r="P2026"/>
  <c r="BI2020"/>
  <c r="BH2020"/>
  <c r="BG2020"/>
  <c r="BF2020"/>
  <c r="T2020"/>
  <c r="R2020"/>
  <c r="P2020"/>
  <c r="BI2016"/>
  <c r="BH2016"/>
  <c r="BG2016"/>
  <c r="BF2016"/>
  <c r="T2016"/>
  <c r="R2016"/>
  <c r="P2016"/>
  <c r="BI2005"/>
  <c r="BH2005"/>
  <c r="BG2005"/>
  <c r="BF2005"/>
  <c r="T2005"/>
  <c r="R2005"/>
  <c r="P2005"/>
  <c r="BI2000"/>
  <c r="BH2000"/>
  <c r="BG2000"/>
  <c r="BF2000"/>
  <c r="T2000"/>
  <c r="R2000"/>
  <c r="P2000"/>
  <c r="BI1995"/>
  <c r="BH1995"/>
  <c r="BG1995"/>
  <c r="BF1995"/>
  <c r="T1995"/>
  <c r="R1995"/>
  <c r="P1995"/>
  <c r="BI1990"/>
  <c r="BH1990"/>
  <c r="BG1990"/>
  <c r="BF1990"/>
  <c r="T1990"/>
  <c r="R1990"/>
  <c r="P1990"/>
  <c r="BI1987"/>
  <c r="BH1987"/>
  <c r="BG1987"/>
  <c r="BF1987"/>
  <c r="T1987"/>
  <c r="R1987"/>
  <c r="P1987"/>
  <c r="BI1984"/>
  <c r="BH1984"/>
  <c r="BG1984"/>
  <c r="BF1984"/>
  <c r="T1984"/>
  <c r="R1984"/>
  <c r="P1984"/>
  <c r="BI1980"/>
  <c r="BH1980"/>
  <c r="BG1980"/>
  <c r="BF1980"/>
  <c r="T1980"/>
  <c r="R1980"/>
  <c r="P1980"/>
  <c r="BI1959"/>
  <c r="BH1959"/>
  <c r="BG1959"/>
  <c r="BF1959"/>
  <c r="T1959"/>
  <c r="R1959"/>
  <c r="P1959"/>
  <c r="BI1956"/>
  <c r="BH1956"/>
  <c r="BG1956"/>
  <c r="BF1956"/>
  <c r="T1956"/>
  <c r="R1956"/>
  <c r="P1956"/>
  <c r="BI1924"/>
  <c r="BH1924"/>
  <c r="BG1924"/>
  <c r="BF1924"/>
  <c r="T1924"/>
  <c r="R1924"/>
  <c r="P1924"/>
  <c r="BI1911"/>
  <c r="BH1911"/>
  <c r="BG1911"/>
  <c r="BF1911"/>
  <c r="T1911"/>
  <c r="R1911"/>
  <c r="P1911"/>
  <c r="BI1906"/>
  <c r="BH1906"/>
  <c r="BG1906"/>
  <c r="BF1906"/>
  <c r="T1906"/>
  <c r="R1906"/>
  <c r="P1906"/>
  <c r="BI1903"/>
  <c r="BH1903"/>
  <c r="BG1903"/>
  <c r="BF1903"/>
  <c r="T1903"/>
  <c r="R1903"/>
  <c r="P1903"/>
  <c r="BI1899"/>
  <c r="BH1899"/>
  <c r="BG1899"/>
  <c r="BF1899"/>
  <c r="T1899"/>
  <c r="R1899"/>
  <c r="P1899"/>
  <c r="BI1879"/>
  <c r="BH1879"/>
  <c r="BG1879"/>
  <c r="BF1879"/>
  <c r="T1879"/>
  <c r="R1879"/>
  <c r="P1879"/>
  <c r="BI1875"/>
  <c r="BH1875"/>
  <c r="BG1875"/>
  <c r="BF1875"/>
  <c r="T1875"/>
  <c r="R1875"/>
  <c r="P1875"/>
  <c r="BI1863"/>
  <c r="BH1863"/>
  <c r="BG1863"/>
  <c r="BF1863"/>
  <c r="T1863"/>
  <c r="R1863"/>
  <c r="P1863"/>
  <c r="BI1859"/>
  <c r="BH1859"/>
  <c r="BG1859"/>
  <c r="BF1859"/>
  <c r="T1859"/>
  <c r="R1859"/>
  <c r="P1859"/>
  <c r="BI1841"/>
  <c r="BH1841"/>
  <c r="BG1841"/>
  <c r="BF1841"/>
  <c r="T1841"/>
  <c r="R1841"/>
  <c r="P1841"/>
  <c r="BI1839"/>
  <c r="BH1839"/>
  <c r="BG1839"/>
  <c r="BF1839"/>
  <c r="T1839"/>
  <c r="R1839"/>
  <c r="P1839"/>
  <c r="BI1835"/>
  <c r="BH1835"/>
  <c r="BG1835"/>
  <c r="BF1835"/>
  <c r="T1835"/>
  <c r="R1835"/>
  <c r="P1835"/>
  <c r="BI1832"/>
  <c r="BH1832"/>
  <c r="BG1832"/>
  <c r="BF1832"/>
  <c r="T1832"/>
  <c r="R1832"/>
  <c r="P1832"/>
  <c r="BI1830"/>
  <c r="BH1830"/>
  <c r="BG1830"/>
  <c r="BF1830"/>
  <c r="T1830"/>
  <c r="R1830"/>
  <c r="P1830"/>
  <c r="BI1827"/>
  <c r="BH1827"/>
  <c r="BG1827"/>
  <c r="BF1827"/>
  <c r="T1827"/>
  <c r="R1827"/>
  <c r="P1827"/>
  <c r="BI1824"/>
  <c r="BH1824"/>
  <c r="BG1824"/>
  <c r="BF1824"/>
  <c r="T1824"/>
  <c r="R1824"/>
  <c r="P1824"/>
  <c r="BI1819"/>
  <c r="BH1819"/>
  <c r="BG1819"/>
  <c r="BF1819"/>
  <c r="T1819"/>
  <c r="R1819"/>
  <c r="P1819"/>
  <c r="BI1818"/>
  <c r="BH1818"/>
  <c r="BG1818"/>
  <c r="BF1818"/>
  <c r="T1818"/>
  <c r="R1818"/>
  <c r="P1818"/>
  <c r="BI1815"/>
  <c r="BH1815"/>
  <c r="BG1815"/>
  <c r="BF1815"/>
  <c r="T1815"/>
  <c r="R1815"/>
  <c r="P1815"/>
  <c r="BI1812"/>
  <c r="BH1812"/>
  <c r="BG1812"/>
  <c r="BF1812"/>
  <c r="T1812"/>
  <c r="R1812"/>
  <c r="P1812"/>
  <c r="BI1811"/>
  <c r="BH1811"/>
  <c r="BG1811"/>
  <c r="BF1811"/>
  <c r="T1811"/>
  <c r="R1811"/>
  <c r="P1811"/>
  <c r="BI1808"/>
  <c r="BH1808"/>
  <c r="BG1808"/>
  <c r="BF1808"/>
  <c r="T1808"/>
  <c r="R1808"/>
  <c r="P1808"/>
  <c r="BI1806"/>
  <c r="BH1806"/>
  <c r="BG1806"/>
  <c r="BF1806"/>
  <c r="T1806"/>
  <c r="R1806"/>
  <c r="P1806"/>
  <c r="BI1802"/>
  <c r="BH1802"/>
  <c r="BG1802"/>
  <c r="BF1802"/>
  <c r="T1802"/>
  <c r="R1802"/>
  <c r="P1802"/>
  <c r="BI1800"/>
  <c r="BH1800"/>
  <c r="BG1800"/>
  <c r="BF1800"/>
  <c r="T1800"/>
  <c r="R1800"/>
  <c r="P1800"/>
  <c r="BI1796"/>
  <c r="BH1796"/>
  <c r="BG1796"/>
  <c r="BF1796"/>
  <c r="T1796"/>
  <c r="R1796"/>
  <c r="P1796"/>
  <c r="BI1794"/>
  <c r="BH1794"/>
  <c r="BG1794"/>
  <c r="BF1794"/>
  <c r="T1794"/>
  <c r="R1794"/>
  <c r="P1794"/>
  <c r="BI1792"/>
  <c r="BH1792"/>
  <c r="BG1792"/>
  <c r="BF1792"/>
  <c r="T1792"/>
  <c r="R1792"/>
  <c r="P1792"/>
  <c r="BI1790"/>
  <c r="BH1790"/>
  <c r="BG1790"/>
  <c r="BF1790"/>
  <c r="T1790"/>
  <c r="R1790"/>
  <c r="P1790"/>
  <c r="BI1785"/>
  <c r="BH1785"/>
  <c r="BG1785"/>
  <c r="BF1785"/>
  <c r="T1785"/>
  <c r="R1785"/>
  <c r="P1785"/>
  <c r="BI1781"/>
  <c r="BH1781"/>
  <c r="BG1781"/>
  <c r="BF1781"/>
  <c r="T1781"/>
  <c r="R1781"/>
  <c r="P1781"/>
  <c r="BI1780"/>
  <c r="BH1780"/>
  <c r="BG1780"/>
  <c r="BF1780"/>
  <c r="T1780"/>
  <c r="R1780"/>
  <c r="P1780"/>
  <c r="BI1779"/>
  <c r="BH1779"/>
  <c r="BG1779"/>
  <c r="BF1779"/>
  <c r="T1779"/>
  <c r="R1779"/>
  <c r="P1779"/>
  <c r="BI1778"/>
  <c r="BH1778"/>
  <c r="BG1778"/>
  <c r="BF1778"/>
  <c r="T1778"/>
  <c r="R1778"/>
  <c r="P1778"/>
  <c r="BI1777"/>
  <c r="BH1777"/>
  <c r="BG1777"/>
  <c r="BF1777"/>
  <c r="T1777"/>
  <c r="R1777"/>
  <c r="P1777"/>
  <c r="BI1773"/>
  <c r="BH1773"/>
  <c r="BG1773"/>
  <c r="BF1773"/>
  <c r="T1773"/>
  <c r="R1773"/>
  <c r="P1773"/>
  <c r="BI1769"/>
  <c r="BH1769"/>
  <c r="BG1769"/>
  <c r="BF1769"/>
  <c r="T1769"/>
  <c r="R1769"/>
  <c r="P1769"/>
  <c r="BI1765"/>
  <c r="BH1765"/>
  <c r="BG1765"/>
  <c r="BF1765"/>
  <c r="T1765"/>
  <c r="R1765"/>
  <c r="P1765"/>
  <c r="BI1761"/>
  <c r="BH1761"/>
  <c r="BG1761"/>
  <c r="BF1761"/>
  <c r="T1761"/>
  <c r="R1761"/>
  <c r="P1761"/>
  <c r="BI1756"/>
  <c r="BH1756"/>
  <c r="BG1756"/>
  <c r="BF1756"/>
  <c r="T1756"/>
  <c r="R1756"/>
  <c r="P1756"/>
  <c r="BI1751"/>
  <c r="BH1751"/>
  <c r="BG1751"/>
  <c r="BF1751"/>
  <c r="T1751"/>
  <c r="R1751"/>
  <c r="P1751"/>
  <c r="BI1748"/>
  <c r="BH1748"/>
  <c r="BG1748"/>
  <c r="BF1748"/>
  <c r="T1748"/>
  <c r="R1748"/>
  <c r="P1748"/>
  <c r="BI1745"/>
  <c r="BH1745"/>
  <c r="BG1745"/>
  <c r="BF1745"/>
  <c r="T1745"/>
  <c r="R1745"/>
  <c r="P1745"/>
  <c r="BI1742"/>
  <c r="BH1742"/>
  <c r="BG1742"/>
  <c r="BF1742"/>
  <c r="T1742"/>
  <c r="R1742"/>
  <c r="P1742"/>
  <c r="BI1739"/>
  <c r="BH1739"/>
  <c r="BG1739"/>
  <c r="BF1739"/>
  <c r="T1739"/>
  <c r="R1739"/>
  <c r="P1739"/>
  <c r="BI1737"/>
  <c r="BH1737"/>
  <c r="BG1737"/>
  <c r="BF1737"/>
  <c r="T1737"/>
  <c r="R1737"/>
  <c r="P1737"/>
  <c r="BI1735"/>
  <c r="BH1735"/>
  <c r="BG1735"/>
  <c r="BF1735"/>
  <c r="T1735"/>
  <c r="R1735"/>
  <c r="P1735"/>
  <c r="BI1731"/>
  <c r="BH1731"/>
  <c r="BG1731"/>
  <c r="BF1731"/>
  <c r="T1731"/>
  <c r="R1731"/>
  <c r="P1731"/>
  <c r="BI1726"/>
  <c r="BH1726"/>
  <c r="BG1726"/>
  <c r="BF1726"/>
  <c r="T1726"/>
  <c r="R1726"/>
  <c r="P1726"/>
  <c r="BI1723"/>
  <c r="BH1723"/>
  <c r="BG1723"/>
  <c r="BF1723"/>
  <c r="T1723"/>
  <c r="R1723"/>
  <c r="P1723"/>
  <c r="BI1720"/>
  <c r="BH1720"/>
  <c r="BG1720"/>
  <c r="BF1720"/>
  <c r="T1720"/>
  <c r="R1720"/>
  <c r="P1720"/>
  <c r="BI1718"/>
  <c r="BH1718"/>
  <c r="BG1718"/>
  <c r="BF1718"/>
  <c r="T1718"/>
  <c r="R1718"/>
  <c r="P1718"/>
  <c r="BI1716"/>
  <c r="BH1716"/>
  <c r="BG1716"/>
  <c r="BF1716"/>
  <c r="T1716"/>
  <c r="R1716"/>
  <c r="P1716"/>
  <c r="BI1714"/>
  <c r="BH1714"/>
  <c r="BG1714"/>
  <c r="BF1714"/>
  <c r="T1714"/>
  <c r="R1714"/>
  <c r="P1714"/>
  <c r="BI1711"/>
  <c r="BH1711"/>
  <c r="BG1711"/>
  <c r="BF1711"/>
  <c r="T1711"/>
  <c r="R1711"/>
  <c r="P1711"/>
  <c r="BI1708"/>
  <c r="BH1708"/>
  <c r="BG1708"/>
  <c r="BF1708"/>
  <c r="T1708"/>
  <c r="R1708"/>
  <c r="P1708"/>
  <c r="BI1705"/>
  <c r="BH1705"/>
  <c r="BG1705"/>
  <c r="BF1705"/>
  <c r="T1705"/>
  <c r="R1705"/>
  <c r="P1705"/>
  <c r="BI1702"/>
  <c r="BH1702"/>
  <c r="BG1702"/>
  <c r="BF1702"/>
  <c r="T1702"/>
  <c r="R1702"/>
  <c r="P1702"/>
  <c r="BI1697"/>
  <c r="BH1697"/>
  <c r="BG1697"/>
  <c r="BF1697"/>
  <c r="T1697"/>
  <c r="R1697"/>
  <c r="P1697"/>
  <c r="BI1694"/>
  <c r="BH1694"/>
  <c r="BG1694"/>
  <c r="BF1694"/>
  <c r="T1694"/>
  <c r="R1694"/>
  <c r="P1694"/>
  <c r="BI1691"/>
  <c r="BH1691"/>
  <c r="BG1691"/>
  <c r="BF1691"/>
  <c r="T1691"/>
  <c r="R1691"/>
  <c r="P1691"/>
  <c r="BI1688"/>
  <c r="BH1688"/>
  <c r="BG1688"/>
  <c r="BF1688"/>
  <c r="T1688"/>
  <c r="R1688"/>
  <c r="P1688"/>
  <c r="BI1681"/>
  <c r="BH1681"/>
  <c r="BG1681"/>
  <c r="BF1681"/>
  <c r="T1681"/>
  <c r="R1681"/>
  <c r="P1681"/>
  <c r="BI1679"/>
  <c r="BH1679"/>
  <c r="BG1679"/>
  <c r="BF1679"/>
  <c r="T1679"/>
  <c r="R1679"/>
  <c r="P1679"/>
  <c r="BI1676"/>
  <c r="BH1676"/>
  <c r="BG1676"/>
  <c r="BF1676"/>
  <c r="T1676"/>
  <c r="R1676"/>
  <c r="P1676"/>
  <c r="BI1673"/>
  <c r="BH1673"/>
  <c r="BG1673"/>
  <c r="BF1673"/>
  <c r="T1673"/>
  <c r="R1673"/>
  <c r="P1673"/>
  <c r="BI1668"/>
  <c r="BH1668"/>
  <c r="BG1668"/>
  <c r="BF1668"/>
  <c r="T1668"/>
  <c r="R1668"/>
  <c r="P1668"/>
  <c r="BI1665"/>
  <c r="BH1665"/>
  <c r="BG1665"/>
  <c r="BF1665"/>
  <c r="T1665"/>
  <c r="R1665"/>
  <c r="P1665"/>
  <c r="BI1662"/>
  <c r="BH1662"/>
  <c r="BG1662"/>
  <c r="BF1662"/>
  <c r="T1662"/>
  <c r="R1662"/>
  <c r="P1662"/>
  <c r="BI1659"/>
  <c r="BH1659"/>
  <c r="BG1659"/>
  <c r="BF1659"/>
  <c r="T1659"/>
  <c r="R1659"/>
  <c r="P1659"/>
  <c r="BI1655"/>
  <c r="BH1655"/>
  <c r="BG1655"/>
  <c r="BF1655"/>
  <c r="T1655"/>
  <c r="R1655"/>
  <c r="P1655"/>
  <c r="BI1651"/>
  <c r="BH1651"/>
  <c r="BG1651"/>
  <c r="BF1651"/>
  <c r="T1651"/>
  <c r="R1651"/>
  <c r="P1651"/>
  <c r="BI1649"/>
  <c r="BH1649"/>
  <c r="BG1649"/>
  <c r="BF1649"/>
  <c r="T1649"/>
  <c r="R1649"/>
  <c r="P1649"/>
  <c r="BI1646"/>
  <c r="BH1646"/>
  <c r="BG1646"/>
  <c r="BF1646"/>
  <c r="T1646"/>
  <c r="R1646"/>
  <c r="P1646"/>
  <c r="BI1644"/>
  <c r="BH1644"/>
  <c r="BG1644"/>
  <c r="BF1644"/>
  <c r="T1644"/>
  <c r="R1644"/>
  <c r="P1644"/>
  <c r="BI1642"/>
  <c r="BH1642"/>
  <c r="BG1642"/>
  <c r="BF1642"/>
  <c r="T1642"/>
  <c r="R1642"/>
  <c r="P1642"/>
  <c r="BI1640"/>
  <c r="BH1640"/>
  <c r="BG1640"/>
  <c r="BF1640"/>
  <c r="T1640"/>
  <c r="R1640"/>
  <c r="P1640"/>
  <c r="BI1638"/>
  <c r="BH1638"/>
  <c r="BG1638"/>
  <c r="BF1638"/>
  <c r="T1638"/>
  <c r="R1638"/>
  <c r="P1638"/>
  <c r="BI1636"/>
  <c r="BH1636"/>
  <c r="BG1636"/>
  <c r="BF1636"/>
  <c r="T1636"/>
  <c r="R1636"/>
  <c r="P1636"/>
  <c r="BI1634"/>
  <c r="BH1634"/>
  <c r="BG1634"/>
  <c r="BF1634"/>
  <c r="T1634"/>
  <c r="R1634"/>
  <c r="P1634"/>
  <c r="BI1630"/>
  <c r="BH1630"/>
  <c r="BG1630"/>
  <c r="BF1630"/>
  <c r="T1630"/>
  <c r="R1630"/>
  <c r="P1630"/>
  <c r="BI1627"/>
  <c r="BH1627"/>
  <c r="BG1627"/>
  <c r="BF1627"/>
  <c r="T1627"/>
  <c r="R1627"/>
  <c r="P1627"/>
  <c r="BI1622"/>
  <c r="BH1622"/>
  <c r="BG1622"/>
  <c r="BF1622"/>
  <c r="T1622"/>
  <c r="R1622"/>
  <c r="P1622"/>
  <c r="BI1618"/>
  <c r="BH1618"/>
  <c r="BG1618"/>
  <c r="BF1618"/>
  <c r="T1618"/>
  <c r="R1618"/>
  <c r="P1618"/>
  <c r="BI1614"/>
  <c r="BH1614"/>
  <c r="BG1614"/>
  <c r="BF1614"/>
  <c r="T1614"/>
  <c r="R1614"/>
  <c r="P1614"/>
  <c r="BI1608"/>
  <c r="BH1608"/>
  <c r="BG1608"/>
  <c r="BF1608"/>
  <c r="T1608"/>
  <c r="R1608"/>
  <c r="P1608"/>
  <c r="BI1599"/>
  <c r="BH1599"/>
  <c r="BG1599"/>
  <c r="BF1599"/>
  <c r="T1599"/>
  <c r="R1599"/>
  <c r="P1599"/>
  <c r="BI1597"/>
  <c r="BH1597"/>
  <c r="BG1597"/>
  <c r="BF1597"/>
  <c r="T1597"/>
  <c r="R1597"/>
  <c r="P1597"/>
  <c r="BI1591"/>
  <c r="BH1591"/>
  <c r="BG1591"/>
  <c r="BF1591"/>
  <c r="T1591"/>
  <c r="R1591"/>
  <c r="P1591"/>
  <c r="BI1590"/>
  <c r="BH1590"/>
  <c r="BG1590"/>
  <c r="BF1590"/>
  <c r="T1590"/>
  <c r="R1590"/>
  <c r="P1590"/>
  <c r="BI1586"/>
  <c r="BH1586"/>
  <c r="BG1586"/>
  <c r="BF1586"/>
  <c r="T1586"/>
  <c r="R1586"/>
  <c r="P1586"/>
  <c r="BI1581"/>
  <c r="BH1581"/>
  <c r="BG1581"/>
  <c r="BF1581"/>
  <c r="T1581"/>
  <c r="R1581"/>
  <c r="P1581"/>
  <c r="BI1576"/>
  <c r="BH1576"/>
  <c r="BG1576"/>
  <c r="BF1576"/>
  <c r="T1576"/>
  <c r="R1576"/>
  <c r="P1576"/>
  <c r="BI1568"/>
  <c r="BH1568"/>
  <c r="BG1568"/>
  <c r="BF1568"/>
  <c r="T1568"/>
  <c r="R1568"/>
  <c r="P1568"/>
  <c r="BI1563"/>
  <c r="BH1563"/>
  <c r="BG1563"/>
  <c r="BF1563"/>
  <c r="T1563"/>
  <c r="R1563"/>
  <c r="P1563"/>
  <c r="BI1560"/>
  <c r="BH1560"/>
  <c r="BG1560"/>
  <c r="BF1560"/>
  <c r="T1560"/>
  <c r="R1560"/>
  <c r="P1560"/>
  <c r="BI1556"/>
  <c r="BH1556"/>
  <c r="BG1556"/>
  <c r="BF1556"/>
  <c r="T1556"/>
  <c r="R1556"/>
  <c r="P1556"/>
  <c r="BI1550"/>
  <c r="BH1550"/>
  <c r="BG1550"/>
  <c r="BF1550"/>
  <c r="T1550"/>
  <c r="R1550"/>
  <c r="P1550"/>
  <c r="BI1546"/>
  <c r="BH1546"/>
  <c r="BG1546"/>
  <c r="BF1546"/>
  <c r="T1546"/>
  <c r="R1546"/>
  <c r="P1546"/>
  <c r="BI1540"/>
  <c r="BH1540"/>
  <c r="BG1540"/>
  <c r="BF1540"/>
  <c r="T1540"/>
  <c r="R1540"/>
  <c r="P1540"/>
  <c r="BI1536"/>
  <c r="BH1536"/>
  <c r="BG1536"/>
  <c r="BF1536"/>
  <c r="T1536"/>
  <c r="R1536"/>
  <c r="P1536"/>
  <c r="BI1534"/>
  <c r="BH1534"/>
  <c r="BG1534"/>
  <c r="BF1534"/>
  <c r="T1534"/>
  <c r="R1534"/>
  <c r="P1534"/>
  <c r="BI1528"/>
  <c r="BH1528"/>
  <c r="BG1528"/>
  <c r="BF1528"/>
  <c r="T1528"/>
  <c r="R1528"/>
  <c r="P1528"/>
  <c r="BI1524"/>
  <c r="BH1524"/>
  <c r="BG1524"/>
  <c r="BF1524"/>
  <c r="T1524"/>
  <c r="R1524"/>
  <c r="P1524"/>
  <c r="BI1520"/>
  <c r="BH1520"/>
  <c r="BG1520"/>
  <c r="BF1520"/>
  <c r="T1520"/>
  <c r="R1520"/>
  <c r="P1520"/>
  <c r="BI1516"/>
  <c r="BH1516"/>
  <c r="BG1516"/>
  <c r="BF1516"/>
  <c r="T1516"/>
  <c r="R1516"/>
  <c r="P1516"/>
  <c r="BI1511"/>
  <c r="BH1511"/>
  <c r="BG1511"/>
  <c r="BF1511"/>
  <c r="T1511"/>
  <c r="R1511"/>
  <c r="P1511"/>
  <c r="BI1508"/>
  <c r="BH1508"/>
  <c r="BG1508"/>
  <c r="BF1508"/>
  <c r="T1508"/>
  <c r="R1508"/>
  <c r="P1508"/>
  <c r="BI1505"/>
  <c r="BH1505"/>
  <c r="BG1505"/>
  <c r="BF1505"/>
  <c r="T1505"/>
  <c r="R1505"/>
  <c r="P1505"/>
  <c r="BI1503"/>
  <c r="BH1503"/>
  <c r="BG1503"/>
  <c r="BF1503"/>
  <c r="T1503"/>
  <c r="R1503"/>
  <c r="P1503"/>
  <c r="BI1501"/>
  <c r="BH1501"/>
  <c r="BG1501"/>
  <c r="BF1501"/>
  <c r="T1501"/>
  <c r="R1501"/>
  <c r="P1501"/>
  <c r="BI1499"/>
  <c r="BH1499"/>
  <c r="BG1499"/>
  <c r="BF1499"/>
  <c r="T1499"/>
  <c r="R1499"/>
  <c r="P1499"/>
  <c r="BI1496"/>
  <c r="BH1496"/>
  <c r="BG1496"/>
  <c r="BF1496"/>
  <c r="T1496"/>
  <c r="R1496"/>
  <c r="P1496"/>
  <c r="BI1494"/>
  <c r="BH1494"/>
  <c r="BG1494"/>
  <c r="BF1494"/>
  <c r="T1494"/>
  <c r="R1494"/>
  <c r="P1494"/>
  <c r="BI1492"/>
  <c r="BH1492"/>
  <c r="BG1492"/>
  <c r="BF1492"/>
  <c r="T1492"/>
  <c r="R1492"/>
  <c r="P1492"/>
  <c r="BI1490"/>
  <c r="BH1490"/>
  <c r="BG1490"/>
  <c r="BF1490"/>
  <c r="T1490"/>
  <c r="R1490"/>
  <c r="P1490"/>
  <c r="BI1487"/>
  <c r="BH1487"/>
  <c r="BG1487"/>
  <c r="BF1487"/>
  <c r="T1487"/>
  <c r="R1487"/>
  <c r="P1487"/>
  <c r="BI1485"/>
  <c r="BH1485"/>
  <c r="BG1485"/>
  <c r="BF1485"/>
  <c r="T1485"/>
  <c r="R1485"/>
  <c r="P1485"/>
  <c r="BI1482"/>
  <c r="BH1482"/>
  <c r="BG1482"/>
  <c r="BF1482"/>
  <c r="T1482"/>
  <c r="R1482"/>
  <c r="P1482"/>
  <c r="BI1479"/>
  <c r="BH1479"/>
  <c r="BG1479"/>
  <c r="BF1479"/>
  <c r="T1479"/>
  <c r="R1479"/>
  <c r="P1479"/>
  <c r="BI1475"/>
  <c r="BH1475"/>
  <c r="BG1475"/>
  <c r="BF1475"/>
  <c r="T1475"/>
  <c r="R1475"/>
  <c r="P1475"/>
  <c r="BI1471"/>
  <c r="BH1471"/>
  <c r="BG1471"/>
  <c r="BF1471"/>
  <c r="T1471"/>
  <c r="R1471"/>
  <c r="P1471"/>
  <c r="BI1467"/>
  <c r="BH1467"/>
  <c r="BG1467"/>
  <c r="BF1467"/>
  <c r="T1467"/>
  <c r="R1467"/>
  <c r="P1467"/>
  <c r="BI1463"/>
  <c r="BH1463"/>
  <c r="BG1463"/>
  <c r="BF1463"/>
  <c r="T1463"/>
  <c r="R1463"/>
  <c r="P1463"/>
  <c r="BI1460"/>
  <c r="BH1460"/>
  <c r="BG1460"/>
  <c r="BF1460"/>
  <c r="T1460"/>
  <c r="R1460"/>
  <c r="P1460"/>
  <c r="BI1457"/>
  <c r="BH1457"/>
  <c r="BG1457"/>
  <c r="BF1457"/>
  <c r="T1457"/>
  <c r="R1457"/>
  <c r="P1457"/>
  <c r="BI1446"/>
  <c r="BH1446"/>
  <c r="BG1446"/>
  <c r="BF1446"/>
  <c r="T1446"/>
  <c r="R1446"/>
  <c r="P1446"/>
  <c r="BI1442"/>
  <c r="BH1442"/>
  <c r="BG1442"/>
  <c r="BF1442"/>
  <c r="T1442"/>
  <c r="R1442"/>
  <c r="P1442"/>
  <c r="BI1434"/>
  <c r="BH1434"/>
  <c r="BG1434"/>
  <c r="BF1434"/>
  <c r="T1434"/>
  <c r="R1434"/>
  <c r="P1434"/>
  <c r="BI1431"/>
  <c r="BH1431"/>
  <c r="BG1431"/>
  <c r="BF1431"/>
  <c r="T1431"/>
  <c r="R1431"/>
  <c r="P1431"/>
  <c r="BI1428"/>
  <c r="BH1428"/>
  <c r="BG1428"/>
  <c r="BF1428"/>
  <c r="T1428"/>
  <c r="R1428"/>
  <c r="P1428"/>
  <c r="BI1419"/>
  <c r="BH1419"/>
  <c r="BG1419"/>
  <c r="BF1419"/>
  <c r="T1419"/>
  <c r="R1419"/>
  <c r="P1419"/>
  <c r="BI1416"/>
  <c r="BH1416"/>
  <c r="BG1416"/>
  <c r="BF1416"/>
  <c r="T1416"/>
  <c r="R1416"/>
  <c r="P1416"/>
  <c r="BI1413"/>
  <c r="BH1413"/>
  <c r="BG1413"/>
  <c r="BF1413"/>
  <c r="T1413"/>
  <c r="R1413"/>
  <c r="P1413"/>
  <c r="BI1410"/>
  <c r="BH1410"/>
  <c r="BG1410"/>
  <c r="BF1410"/>
  <c r="T1410"/>
  <c r="R1410"/>
  <c r="P1410"/>
  <c r="BI1407"/>
  <c r="BH1407"/>
  <c r="BG1407"/>
  <c r="BF1407"/>
  <c r="T1407"/>
  <c r="R1407"/>
  <c r="P1407"/>
  <c r="BI1399"/>
  <c r="BH1399"/>
  <c r="BG1399"/>
  <c r="BF1399"/>
  <c r="T1399"/>
  <c r="R1399"/>
  <c r="P1399"/>
  <c r="BI1391"/>
  <c r="BH1391"/>
  <c r="BG1391"/>
  <c r="BF1391"/>
  <c r="T1391"/>
  <c r="R1391"/>
  <c r="P1391"/>
  <c r="BI1388"/>
  <c r="BH1388"/>
  <c r="BG1388"/>
  <c r="BF1388"/>
  <c r="T1388"/>
  <c r="R1388"/>
  <c r="P1388"/>
  <c r="BI1385"/>
  <c r="BH1385"/>
  <c r="BG1385"/>
  <c r="BF1385"/>
  <c r="T1385"/>
  <c r="R1385"/>
  <c r="P1385"/>
  <c r="BI1375"/>
  <c r="BH1375"/>
  <c r="BG1375"/>
  <c r="BF1375"/>
  <c r="T1375"/>
  <c r="R1375"/>
  <c r="P1375"/>
  <c r="BI1372"/>
  <c r="BH1372"/>
  <c r="BG1372"/>
  <c r="BF1372"/>
  <c r="T1372"/>
  <c r="R1372"/>
  <c r="P1372"/>
  <c r="BI1369"/>
  <c r="BH1369"/>
  <c r="BG1369"/>
  <c r="BF1369"/>
  <c r="T1369"/>
  <c r="R1369"/>
  <c r="P1369"/>
  <c r="BI1364"/>
  <c r="BH1364"/>
  <c r="BG1364"/>
  <c r="BF1364"/>
  <c r="T1364"/>
  <c r="R1364"/>
  <c r="P1364"/>
  <c r="BI1359"/>
  <c r="BH1359"/>
  <c r="BG1359"/>
  <c r="BF1359"/>
  <c r="T1359"/>
  <c r="R1359"/>
  <c r="P1359"/>
  <c r="BI1356"/>
  <c r="BH1356"/>
  <c r="BG1356"/>
  <c r="BF1356"/>
  <c r="T1356"/>
  <c r="R1356"/>
  <c r="P1356"/>
  <c r="BI1353"/>
  <c r="BH1353"/>
  <c r="BG1353"/>
  <c r="BF1353"/>
  <c r="T1353"/>
  <c r="R1353"/>
  <c r="P1353"/>
  <c r="BI1348"/>
  <c r="BH1348"/>
  <c r="BG1348"/>
  <c r="BF1348"/>
  <c r="T1348"/>
  <c r="R1348"/>
  <c r="P1348"/>
  <c r="BI1345"/>
  <c r="BH1345"/>
  <c r="BG1345"/>
  <c r="BF1345"/>
  <c r="T1345"/>
  <c r="R1345"/>
  <c r="P1345"/>
  <c r="BI1341"/>
  <c r="BH1341"/>
  <c r="BG1341"/>
  <c r="BF1341"/>
  <c r="T1341"/>
  <c r="R1341"/>
  <c r="P1341"/>
  <c r="BI1339"/>
  <c r="BH1339"/>
  <c r="BG1339"/>
  <c r="BF1339"/>
  <c r="T1339"/>
  <c r="R1339"/>
  <c r="P1339"/>
  <c r="BI1330"/>
  <c r="BH1330"/>
  <c r="BG1330"/>
  <c r="BF1330"/>
  <c r="T1330"/>
  <c r="R1330"/>
  <c r="P1330"/>
  <c r="BI1324"/>
  <c r="BH1324"/>
  <c r="BG1324"/>
  <c r="BF1324"/>
  <c r="T1324"/>
  <c r="R1324"/>
  <c r="P1324"/>
  <c r="BI1319"/>
  <c r="BH1319"/>
  <c r="BG1319"/>
  <c r="BF1319"/>
  <c r="T1319"/>
  <c r="R1319"/>
  <c r="P1319"/>
  <c r="BI1316"/>
  <c r="BH1316"/>
  <c r="BG1316"/>
  <c r="BF1316"/>
  <c r="T1316"/>
  <c r="R1316"/>
  <c r="P1316"/>
  <c r="BI1312"/>
  <c r="BH1312"/>
  <c r="BG1312"/>
  <c r="BF1312"/>
  <c r="T1312"/>
  <c r="R1312"/>
  <c r="P1312"/>
  <c r="BI1307"/>
  <c r="BH1307"/>
  <c r="BG1307"/>
  <c r="BF1307"/>
  <c r="T1307"/>
  <c r="R1307"/>
  <c r="P1307"/>
  <c r="BI1302"/>
  <c r="BH1302"/>
  <c r="BG1302"/>
  <c r="BF1302"/>
  <c r="T1302"/>
  <c r="R1302"/>
  <c r="P1302"/>
  <c r="BI1294"/>
  <c r="BH1294"/>
  <c r="BG1294"/>
  <c r="BF1294"/>
  <c r="T1294"/>
  <c r="R1294"/>
  <c r="P1294"/>
  <c r="BI1290"/>
  <c r="BH1290"/>
  <c r="BG1290"/>
  <c r="BF1290"/>
  <c r="T1290"/>
  <c r="R1290"/>
  <c r="P1290"/>
  <c r="BI1278"/>
  <c r="BH1278"/>
  <c r="BG1278"/>
  <c r="BF1278"/>
  <c r="T1278"/>
  <c r="R1278"/>
  <c r="P1278"/>
  <c r="BI1274"/>
  <c r="BH1274"/>
  <c r="BG1274"/>
  <c r="BF1274"/>
  <c r="T1274"/>
  <c r="R1274"/>
  <c r="P1274"/>
  <c r="BI1264"/>
  <c r="BH1264"/>
  <c r="BG1264"/>
  <c r="BF1264"/>
  <c r="T1264"/>
  <c r="R1264"/>
  <c r="P1264"/>
  <c r="BI1261"/>
  <c r="BH1261"/>
  <c r="BG1261"/>
  <c r="BF1261"/>
  <c r="T1261"/>
  <c r="R1261"/>
  <c r="P1261"/>
  <c r="BI1256"/>
  <c r="BH1256"/>
  <c r="BG1256"/>
  <c r="BF1256"/>
  <c r="T1256"/>
  <c r="R1256"/>
  <c r="P1256"/>
  <c r="BI1253"/>
  <c r="BH1253"/>
  <c r="BG1253"/>
  <c r="BF1253"/>
  <c r="T1253"/>
  <c r="R1253"/>
  <c r="P1253"/>
  <c r="BI1250"/>
  <c r="BH1250"/>
  <c r="BG1250"/>
  <c r="BF1250"/>
  <c r="T1250"/>
  <c r="R1250"/>
  <c r="P1250"/>
  <c r="BI1231"/>
  <c r="BH1231"/>
  <c r="BG1231"/>
  <c r="BF1231"/>
  <c r="T1231"/>
  <c r="R1231"/>
  <c r="P1231"/>
  <c r="BI1224"/>
  <c r="BH1224"/>
  <c r="BG1224"/>
  <c r="BF1224"/>
  <c r="T1224"/>
  <c r="R1224"/>
  <c r="P1224"/>
  <c r="BI1221"/>
  <c r="BH1221"/>
  <c r="BG1221"/>
  <c r="BF1221"/>
  <c r="T1221"/>
  <c r="R1221"/>
  <c r="P1221"/>
  <c r="BI1201"/>
  <c r="BH1201"/>
  <c r="BG1201"/>
  <c r="BF1201"/>
  <c r="T1201"/>
  <c r="R1201"/>
  <c r="P1201"/>
  <c r="BI1194"/>
  <c r="BH1194"/>
  <c r="BG1194"/>
  <c r="BF1194"/>
  <c r="T1194"/>
  <c r="R1194"/>
  <c r="P1194"/>
  <c r="BI1182"/>
  <c r="BH1182"/>
  <c r="BG1182"/>
  <c r="BF1182"/>
  <c r="T1182"/>
  <c r="R1182"/>
  <c r="P1182"/>
  <c r="BI1177"/>
  <c r="BH1177"/>
  <c r="BG1177"/>
  <c r="BF1177"/>
  <c r="T1177"/>
  <c r="R1177"/>
  <c r="P1177"/>
  <c r="BI1174"/>
  <c r="BH1174"/>
  <c r="BG1174"/>
  <c r="BF1174"/>
  <c r="T1174"/>
  <c r="R1174"/>
  <c r="P1174"/>
  <c r="BI1171"/>
  <c r="BH1171"/>
  <c r="BG1171"/>
  <c r="BF1171"/>
  <c r="T1171"/>
  <c r="R1171"/>
  <c r="P1171"/>
  <c r="BI1168"/>
  <c r="BH1168"/>
  <c r="BG1168"/>
  <c r="BF1168"/>
  <c r="T1168"/>
  <c r="R1168"/>
  <c r="P1168"/>
  <c r="BI1166"/>
  <c r="BH1166"/>
  <c r="BG1166"/>
  <c r="BF1166"/>
  <c r="T1166"/>
  <c r="R1166"/>
  <c r="P1166"/>
  <c r="BI1164"/>
  <c r="BH1164"/>
  <c r="BG1164"/>
  <c r="BF1164"/>
  <c r="T1164"/>
  <c r="R1164"/>
  <c r="P1164"/>
  <c r="BI1157"/>
  <c r="BH1157"/>
  <c r="BG1157"/>
  <c r="BF1157"/>
  <c r="T1157"/>
  <c r="T1145"/>
  <c r="R1157"/>
  <c r="R1145"/>
  <c r="P1157"/>
  <c r="P1145"/>
  <c r="BI1151"/>
  <c r="BH1151"/>
  <c r="BG1151"/>
  <c r="BF1151"/>
  <c r="T1151"/>
  <c r="R1151"/>
  <c r="P1151"/>
  <c r="BI1146"/>
  <c r="BH1146"/>
  <c r="BG1146"/>
  <c r="BF1146"/>
  <c r="T1146"/>
  <c r="R1146"/>
  <c r="P1146"/>
  <c r="BI1144"/>
  <c r="BH1144"/>
  <c r="BG1144"/>
  <c r="BF1144"/>
  <c r="T1144"/>
  <c r="R1144"/>
  <c r="P1144"/>
  <c r="BI1141"/>
  <c r="BH1141"/>
  <c r="BG1141"/>
  <c r="BF1141"/>
  <c r="T1141"/>
  <c r="R1141"/>
  <c r="P1141"/>
  <c r="BI1140"/>
  <c r="BH1140"/>
  <c r="BG1140"/>
  <c r="BF1140"/>
  <c r="T1140"/>
  <c r="R1140"/>
  <c r="P1140"/>
  <c r="BI1137"/>
  <c r="BH1137"/>
  <c r="BG1137"/>
  <c r="BF1137"/>
  <c r="T1137"/>
  <c r="R1137"/>
  <c r="P1137"/>
  <c r="BI1135"/>
  <c r="BH1135"/>
  <c r="BG1135"/>
  <c r="BF1135"/>
  <c r="T1135"/>
  <c r="R1135"/>
  <c r="P1135"/>
  <c r="BI1131"/>
  <c r="BH1131"/>
  <c r="BG1131"/>
  <c r="BF1131"/>
  <c r="T1131"/>
  <c r="R1131"/>
  <c r="P1131"/>
  <c r="BI1126"/>
  <c r="BH1126"/>
  <c r="BG1126"/>
  <c r="BF1126"/>
  <c r="T1126"/>
  <c r="R1126"/>
  <c r="P1126"/>
  <c r="BI1122"/>
  <c r="BH1122"/>
  <c r="BG1122"/>
  <c r="BF1122"/>
  <c r="T1122"/>
  <c r="R1122"/>
  <c r="P1122"/>
  <c r="BI1119"/>
  <c r="BH1119"/>
  <c r="BG1119"/>
  <c r="BF1119"/>
  <c r="T1119"/>
  <c r="R1119"/>
  <c r="P1119"/>
  <c r="BI1115"/>
  <c r="BH1115"/>
  <c r="BG1115"/>
  <c r="BF1115"/>
  <c r="T1115"/>
  <c r="R1115"/>
  <c r="P1115"/>
  <c r="BI1096"/>
  <c r="BH1096"/>
  <c r="BG1096"/>
  <c r="BF1096"/>
  <c r="T1096"/>
  <c r="R1096"/>
  <c r="P1096"/>
  <c r="BI1092"/>
  <c r="BH1092"/>
  <c r="BG1092"/>
  <c r="BF1092"/>
  <c r="T1092"/>
  <c r="R1092"/>
  <c r="P1092"/>
  <c r="BI1089"/>
  <c r="BH1089"/>
  <c r="BG1089"/>
  <c r="BF1089"/>
  <c r="T1089"/>
  <c r="R1089"/>
  <c r="P1089"/>
  <c r="BI1086"/>
  <c r="BH1086"/>
  <c r="BG1086"/>
  <c r="BF1086"/>
  <c r="T1086"/>
  <c r="R1086"/>
  <c r="P1086"/>
  <c r="BI1081"/>
  <c r="BH1081"/>
  <c r="BG1081"/>
  <c r="BF1081"/>
  <c r="T1081"/>
  <c r="R1081"/>
  <c r="P1081"/>
  <c r="BI1076"/>
  <c r="BH1076"/>
  <c r="BG1076"/>
  <c r="BF1076"/>
  <c r="T1076"/>
  <c r="R1076"/>
  <c r="P1076"/>
  <c r="BI1073"/>
  <c r="BH1073"/>
  <c r="BG1073"/>
  <c r="BF1073"/>
  <c r="T1073"/>
  <c r="R1073"/>
  <c r="P1073"/>
  <c r="BI1070"/>
  <c r="BH1070"/>
  <c r="BG1070"/>
  <c r="BF1070"/>
  <c r="T1070"/>
  <c r="R1070"/>
  <c r="P1070"/>
  <c r="BI1056"/>
  <c r="BH1056"/>
  <c r="BG1056"/>
  <c r="BF1056"/>
  <c r="T1056"/>
  <c r="R1056"/>
  <c r="P1056"/>
  <c r="BI1053"/>
  <c r="BH1053"/>
  <c r="BG1053"/>
  <c r="BF1053"/>
  <c r="T1053"/>
  <c r="R1053"/>
  <c r="P1053"/>
  <c r="BI1050"/>
  <c r="BH1050"/>
  <c r="BG1050"/>
  <c r="BF1050"/>
  <c r="T1050"/>
  <c r="R1050"/>
  <c r="P1050"/>
  <c r="BI1037"/>
  <c r="BH1037"/>
  <c r="BG1037"/>
  <c r="BF1037"/>
  <c r="T1037"/>
  <c r="R1037"/>
  <c r="P1037"/>
  <c r="BI1033"/>
  <c r="BH1033"/>
  <c r="BG1033"/>
  <c r="BF1033"/>
  <c r="T1033"/>
  <c r="T1032"/>
  <c r="R1033"/>
  <c r="R1032"/>
  <c r="P1033"/>
  <c r="P1032"/>
  <c r="BI1030"/>
  <c r="BH1030"/>
  <c r="BG1030"/>
  <c r="BF1030"/>
  <c r="T1030"/>
  <c r="R1030"/>
  <c r="P1030"/>
  <c r="BI1028"/>
  <c r="BH1028"/>
  <c r="BG1028"/>
  <c r="BF1028"/>
  <c r="T1028"/>
  <c r="R1028"/>
  <c r="P1028"/>
  <c r="BI1026"/>
  <c r="BH1026"/>
  <c r="BG1026"/>
  <c r="BF1026"/>
  <c r="T1026"/>
  <c r="R1026"/>
  <c r="P1026"/>
  <c r="BI1019"/>
  <c r="BH1019"/>
  <c r="BG1019"/>
  <c r="BF1019"/>
  <c r="T1019"/>
  <c r="R1019"/>
  <c r="P1019"/>
  <c r="BI1015"/>
  <c r="BH1015"/>
  <c r="BG1015"/>
  <c r="BF1015"/>
  <c r="T1015"/>
  <c r="R1015"/>
  <c r="P1015"/>
  <c r="BI1011"/>
  <c r="BH1011"/>
  <c r="BG1011"/>
  <c r="BF1011"/>
  <c r="T1011"/>
  <c r="R1011"/>
  <c r="P1011"/>
  <c r="BI1008"/>
  <c r="BH1008"/>
  <c r="BG1008"/>
  <c r="BF1008"/>
  <c r="T1008"/>
  <c r="R1008"/>
  <c r="P1008"/>
  <c r="BI1005"/>
  <c r="BH1005"/>
  <c r="BG1005"/>
  <c r="BF1005"/>
  <c r="T1005"/>
  <c r="R1005"/>
  <c r="P1005"/>
  <c r="BI998"/>
  <c r="BH998"/>
  <c r="BG998"/>
  <c r="BF998"/>
  <c r="T998"/>
  <c r="R998"/>
  <c r="P998"/>
  <c r="BI988"/>
  <c r="BH988"/>
  <c r="BG988"/>
  <c r="BF988"/>
  <c r="T988"/>
  <c r="R988"/>
  <c r="P988"/>
  <c r="BI982"/>
  <c r="BH982"/>
  <c r="BG982"/>
  <c r="BF982"/>
  <c r="T982"/>
  <c r="R982"/>
  <c r="P982"/>
  <c r="BI978"/>
  <c r="BH978"/>
  <c r="BG978"/>
  <c r="BF978"/>
  <c r="T978"/>
  <c r="R978"/>
  <c r="P978"/>
  <c r="BI974"/>
  <c r="BH974"/>
  <c r="BG974"/>
  <c r="BF974"/>
  <c r="T974"/>
  <c r="R974"/>
  <c r="P974"/>
  <c r="BI962"/>
  <c r="BH962"/>
  <c r="BG962"/>
  <c r="BF962"/>
  <c r="T962"/>
  <c r="R962"/>
  <c r="P962"/>
  <c r="BI950"/>
  <c r="BH950"/>
  <c r="BG950"/>
  <c r="BF950"/>
  <c r="T950"/>
  <c r="R950"/>
  <c r="P950"/>
  <c r="BI943"/>
  <c r="BH943"/>
  <c r="BG943"/>
  <c r="BF943"/>
  <c r="T943"/>
  <c r="R943"/>
  <c r="P943"/>
  <c r="BI940"/>
  <c r="BH940"/>
  <c r="BG940"/>
  <c r="BF940"/>
  <c r="T940"/>
  <c r="R940"/>
  <c r="P940"/>
  <c r="BI936"/>
  <c r="BH936"/>
  <c r="BG936"/>
  <c r="BF936"/>
  <c r="T936"/>
  <c r="R936"/>
  <c r="P936"/>
  <c r="BI932"/>
  <c r="BH932"/>
  <c r="BG932"/>
  <c r="BF932"/>
  <c r="T932"/>
  <c r="R932"/>
  <c r="P932"/>
  <c r="BI928"/>
  <c r="BH928"/>
  <c r="BG928"/>
  <c r="BF928"/>
  <c r="T928"/>
  <c r="R928"/>
  <c r="P928"/>
  <c r="BI924"/>
  <c r="BH924"/>
  <c r="BG924"/>
  <c r="BF924"/>
  <c r="T924"/>
  <c r="R924"/>
  <c r="P924"/>
  <c r="BI920"/>
  <c r="BH920"/>
  <c r="BG920"/>
  <c r="BF920"/>
  <c r="T920"/>
  <c r="R920"/>
  <c r="P920"/>
  <c r="BI916"/>
  <c r="BH916"/>
  <c r="BG916"/>
  <c r="BF916"/>
  <c r="T916"/>
  <c r="R916"/>
  <c r="P916"/>
  <c r="BI912"/>
  <c r="BH912"/>
  <c r="BG912"/>
  <c r="BF912"/>
  <c r="T912"/>
  <c r="R912"/>
  <c r="P912"/>
  <c r="BI905"/>
  <c r="BH905"/>
  <c r="BG905"/>
  <c r="BF905"/>
  <c r="T905"/>
  <c r="R905"/>
  <c r="P905"/>
  <c r="BI903"/>
  <c r="BH903"/>
  <c r="BG903"/>
  <c r="BF903"/>
  <c r="T903"/>
  <c r="R903"/>
  <c r="P903"/>
  <c r="BI899"/>
  <c r="BH899"/>
  <c r="BG899"/>
  <c r="BF899"/>
  <c r="T899"/>
  <c r="R899"/>
  <c r="P899"/>
  <c r="BI897"/>
  <c r="BH897"/>
  <c r="BG897"/>
  <c r="BF897"/>
  <c r="T897"/>
  <c r="R897"/>
  <c r="P897"/>
  <c r="BI893"/>
  <c r="BH893"/>
  <c r="BG893"/>
  <c r="BF893"/>
  <c r="T893"/>
  <c r="R893"/>
  <c r="P893"/>
  <c r="BI878"/>
  <c r="BH878"/>
  <c r="BG878"/>
  <c r="BF878"/>
  <c r="T878"/>
  <c r="R878"/>
  <c r="P878"/>
  <c r="BI868"/>
  <c r="BH868"/>
  <c r="BG868"/>
  <c r="BF868"/>
  <c r="T868"/>
  <c r="R868"/>
  <c r="P868"/>
  <c r="BI864"/>
  <c r="BH864"/>
  <c r="BG864"/>
  <c r="BF864"/>
  <c r="T864"/>
  <c r="R864"/>
  <c r="P864"/>
  <c r="BI857"/>
  <c r="BH857"/>
  <c r="BG857"/>
  <c r="BF857"/>
  <c r="T857"/>
  <c r="R857"/>
  <c r="P857"/>
  <c r="BI853"/>
  <c r="BH853"/>
  <c r="BG853"/>
  <c r="BF853"/>
  <c r="T853"/>
  <c r="R853"/>
  <c r="P853"/>
  <c r="BI846"/>
  <c r="BH846"/>
  <c r="BG846"/>
  <c r="BF846"/>
  <c r="T846"/>
  <c r="R846"/>
  <c r="P846"/>
  <c r="BI838"/>
  <c r="BH838"/>
  <c r="BG838"/>
  <c r="BF838"/>
  <c r="T838"/>
  <c r="R838"/>
  <c r="P838"/>
  <c r="BI834"/>
  <c r="BH834"/>
  <c r="BG834"/>
  <c r="BF834"/>
  <c r="T834"/>
  <c r="R834"/>
  <c r="P834"/>
  <c r="BI822"/>
  <c r="BH822"/>
  <c r="BG822"/>
  <c r="BF822"/>
  <c r="T822"/>
  <c r="R822"/>
  <c r="P822"/>
  <c r="BI818"/>
  <c r="BH818"/>
  <c r="BG818"/>
  <c r="BF818"/>
  <c r="T818"/>
  <c r="R818"/>
  <c r="P818"/>
  <c r="BI806"/>
  <c r="BH806"/>
  <c r="BG806"/>
  <c r="BF806"/>
  <c r="T806"/>
  <c r="R806"/>
  <c r="P806"/>
  <c r="BI798"/>
  <c r="BH798"/>
  <c r="BG798"/>
  <c r="BF798"/>
  <c r="T798"/>
  <c r="R798"/>
  <c r="P798"/>
  <c r="BI791"/>
  <c r="BH791"/>
  <c r="BG791"/>
  <c r="BF791"/>
  <c r="T791"/>
  <c r="R791"/>
  <c r="P791"/>
  <c r="BI779"/>
  <c r="BH779"/>
  <c r="BG779"/>
  <c r="BF779"/>
  <c r="T779"/>
  <c r="R779"/>
  <c r="P779"/>
  <c r="BI776"/>
  <c r="BH776"/>
  <c r="BG776"/>
  <c r="BF776"/>
  <c r="T776"/>
  <c r="R776"/>
  <c r="P776"/>
  <c r="BI769"/>
  <c r="BH769"/>
  <c r="BG769"/>
  <c r="BF769"/>
  <c r="T769"/>
  <c r="R769"/>
  <c r="P769"/>
  <c r="BI766"/>
  <c r="BH766"/>
  <c r="BG766"/>
  <c r="BF766"/>
  <c r="T766"/>
  <c r="R766"/>
  <c r="P766"/>
  <c r="BI754"/>
  <c r="BH754"/>
  <c r="BG754"/>
  <c r="BF754"/>
  <c r="T754"/>
  <c r="R754"/>
  <c r="P754"/>
  <c r="BI750"/>
  <c r="BH750"/>
  <c r="BG750"/>
  <c r="BF750"/>
  <c r="T750"/>
  <c r="R750"/>
  <c r="P750"/>
  <c r="BI745"/>
  <c r="BH745"/>
  <c r="BG745"/>
  <c r="BF745"/>
  <c r="T745"/>
  <c r="R745"/>
  <c r="P745"/>
  <c r="BI738"/>
  <c r="BH738"/>
  <c r="BG738"/>
  <c r="BF738"/>
  <c r="T738"/>
  <c r="R738"/>
  <c r="P738"/>
  <c r="BI736"/>
  <c r="BH736"/>
  <c r="BG736"/>
  <c r="BF736"/>
  <c r="T736"/>
  <c r="R736"/>
  <c r="P736"/>
  <c r="BI730"/>
  <c r="BH730"/>
  <c r="BG730"/>
  <c r="BF730"/>
  <c r="T730"/>
  <c r="R730"/>
  <c r="P730"/>
  <c r="BI722"/>
  <c r="BH722"/>
  <c r="BG722"/>
  <c r="BF722"/>
  <c r="T722"/>
  <c r="R722"/>
  <c r="P722"/>
  <c r="BI719"/>
  <c r="BH719"/>
  <c r="BG719"/>
  <c r="BF719"/>
  <c r="T719"/>
  <c r="R719"/>
  <c r="P719"/>
  <c r="BI712"/>
  <c r="BH712"/>
  <c r="BG712"/>
  <c r="BF712"/>
  <c r="T712"/>
  <c r="R712"/>
  <c r="P712"/>
  <c r="BI709"/>
  <c r="BH709"/>
  <c r="BG709"/>
  <c r="BF709"/>
  <c r="T709"/>
  <c r="R709"/>
  <c r="P709"/>
  <c r="BI705"/>
  <c r="BH705"/>
  <c r="BG705"/>
  <c r="BF705"/>
  <c r="T705"/>
  <c r="R705"/>
  <c r="P705"/>
  <c r="BI699"/>
  <c r="BH699"/>
  <c r="BG699"/>
  <c r="BF699"/>
  <c r="T699"/>
  <c r="R699"/>
  <c r="P699"/>
  <c r="BI687"/>
  <c r="BH687"/>
  <c r="BG687"/>
  <c r="BF687"/>
  <c r="T687"/>
  <c r="R687"/>
  <c r="P687"/>
  <c r="BI636"/>
  <c r="BH636"/>
  <c r="BG636"/>
  <c r="BF636"/>
  <c r="T636"/>
  <c r="R636"/>
  <c r="P636"/>
  <c r="BI633"/>
  <c r="BH633"/>
  <c r="BG633"/>
  <c r="BF633"/>
  <c r="T633"/>
  <c r="R633"/>
  <c r="P633"/>
  <c r="BI628"/>
  <c r="BH628"/>
  <c r="BG628"/>
  <c r="BF628"/>
  <c r="T628"/>
  <c r="R628"/>
  <c r="P628"/>
  <c r="BI617"/>
  <c r="BH617"/>
  <c r="BG617"/>
  <c r="BF617"/>
  <c r="T617"/>
  <c r="R617"/>
  <c r="P617"/>
  <c r="BI610"/>
  <c r="BH610"/>
  <c r="BG610"/>
  <c r="BF610"/>
  <c r="T610"/>
  <c r="R610"/>
  <c r="P610"/>
  <c r="BI603"/>
  <c r="BH603"/>
  <c r="BG603"/>
  <c r="BF603"/>
  <c r="T603"/>
  <c r="R603"/>
  <c r="P603"/>
  <c r="BI599"/>
  <c r="BH599"/>
  <c r="BG599"/>
  <c r="BF599"/>
  <c r="T599"/>
  <c r="R599"/>
  <c r="P599"/>
  <c r="BI595"/>
  <c r="BH595"/>
  <c r="BG595"/>
  <c r="BF595"/>
  <c r="T595"/>
  <c r="R595"/>
  <c r="P595"/>
  <c r="BI589"/>
  <c r="BH589"/>
  <c r="BG589"/>
  <c r="BF589"/>
  <c r="T589"/>
  <c r="R589"/>
  <c r="P589"/>
  <c r="BI585"/>
  <c r="BH585"/>
  <c r="BG585"/>
  <c r="BF585"/>
  <c r="T585"/>
  <c r="R585"/>
  <c r="P585"/>
  <c r="BI583"/>
  <c r="BH583"/>
  <c r="BG583"/>
  <c r="BF583"/>
  <c r="T583"/>
  <c r="R583"/>
  <c r="P583"/>
  <c r="BI577"/>
  <c r="BH577"/>
  <c r="BG577"/>
  <c r="BF577"/>
  <c r="T577"/>
  <c r="R577"/>
  <c r="P577"/>
  <c r="BI573"/>
  <c r="BH573"/>
  <c r="BG573"/>
  <c r="BF573"/>
  <c r="T573"/>
  <c r="R573"/>
  <c r="P573"/>
  <c r="BI570"/>
  <c r="BH570"/>
  <c r="BG570"/>
  <c r="BF570"/>
  <c r="T570"/>
  <c r="R570"/>
  <c r="P570"/>
  <c r="BI562"/>
  <c r="BH562"/>
  <c r="BG562"/>
  <c r="BF562"/>
  <c r="T562"/>
  <c r="R562"/>
  <c r="P562"/>
  <c r="BI552"/>
  <c r="BH552"/>
  <c r="BG552"/>
  <c r="BF552"/>
  <c r="T552"/>
  <c r="R552"/>
  <c r="P552"/>
  <c r="BI546"/>
  <c r="BH546"/>
  <c r="BG546"/>
  <c r="BF546"/>
  <c r="T546"/>
  <c r="R546"/>
  <c r="P546"/>
  <c r="BI543"/>
  <c r="BH543"/>
  <c r="BG543"/>
  <c r="BF543"/>
  <c r="T543"/>
  <c r="R543"/>
  <c r="P543"/>
  <c r="BI533"/>
  <c r="BH533"/>
  <c r="BG533"/>
  <c r="BF533"/>
  <c r="T533"/>
  <c r="R533"/>
  <c r="P533"/>
  <c r="BI515"/>
  <c r="BH515"/>
  <c r="BG515"/>
  <c r="BF515"/>
  <c r="T515"/>
  <c r="R515"/>
  <c r="P515"/>
  <c r="BI511"/>
  <c r="BH511"/>
  <c r="BG511"/>
  <c r="BF511"/>
  <c r="T511"/>
  <c r="R511"/>
  <c r="P511"/>
  <c r="BI499"/>
  <c r="BH499"/>
  <c r="BG499"/>
  <c r="BF499"/>
  <c r="T499"/>
  <c r="R499"/>
  <c r="P499"/>
  <c r="BI491"/>
  <c r="BH491"/>
  <c r="BG491"/>
  <c r="BF491"/>
  <c r="T491"/>
  <c r="R491"/>
  <c r="P491"/>
  <c r="BI483"/>
  <c r="BH483"/>
  <c r="BG483"/>
  <c r="BF483"/>
  <c r="T483"/>
  <c r="R483"/>
  <c r="P483"/>
  <c r="BI475"/>
  <c r="BH475"/>
  <c r="BG475"/>
  <c r="BF475"/>
  <c r="T475"/>
  <c r="R475"/>
  <c r="P475"/>
  <c r="BI473"/>
  <c r="BH473"/>
  <c r="BG473"/>
  <c r="BF473"/>
  <c r="T473"/>
  <c r="R473"/>
  <c r="P473"/>
  <c r="BI469"/>
  <c r="BH469"/>
  <c r="BG469"/>
  <c r="BF469"/>
  <c r="T469"/>
  <c r="R469"/>
  <c r="P469"/>
  <c r="BI465"/>
  <c r="BH465"/>
  <c r="BG465"/>
  <c r="BF465"/>
  <c r="T465"/>
  <c r="R465"/>
  <c r="P465"/>
  <c r="BI461"/>
  <c r="BH461"/>
  <c r="BG461"/>
  <c r="BF461"/>
  <c r="T461"/>
  <c r="R461"/>
  <c r="P461"/>
  <c r="BI456"/>
  <c r="BH456"/>
  <c r="BG456"/>
  <c r="BF456"/>
  <c r="T456"/>
  <c r="R456"/>
  <c r="P456"/>
  <c r="BI450"/>
  <c r="BH450"/>
  <c r="BG450"/>
  <c r="BF450"/>
  <c r="T450"/>
  <c r="R450"/>
  <c r="P450"/>
  <c r="BI445"/>
  <c r="BH445"/>
  <c r="BG445"/>
  <c r="BF445"/>
  <c r="T445"/>
  <c r="R445"/>
  <c r="P445"/>
  <c r="BI433"/>
  <c r="BH433"/>
  <c r="BG433"/>
  <c r="BF433"/>
  <c r="T433"/>
  <c r="R433"/>
  <c r="P433"/>
  <c r="BI428"/>
  <c r="BH428"/>
  <c r="BG428"/>
  <c r="BF428"/>
  <c r="T428"/>
  <c r="R428"/>
  <c r="P428"/>
  <c r="BI423"/>
  <c r="BH423"/>
  <c r="BG423"/>
  <c r="BF423"/>
  <c r="T423"/>
  <c r="R423"/>
  <c r="P423"/>
  <c r="BI419"/>
  <c r="BH419"/>
  <c r="BG419"/>
  <c r="BF419"/>
  <c r="T419"/>
  <c r="R419"/>
  <c r="P419"/>
  <c r="BI408"/>
  <c r="BH408"/>
  <c r="BG408"/>
  <c r="BF408"/>
  <c r="T408"/>
  <c r="R408"/>
  <c r="P408"/>
  <c r="BI390"/>
  <c r="BH390"/>
  <c r="BG390"/>
  <c r="BF390"/>
  <c r="T390"/>
  <c r="R390"/>
  <c r="P390"/>
  <c r="BI386"/>
  <c r="BH386"/>
  <c r="BG386"/>
  <c r="BF386"/>
  <c r="T386"/>
  <c r="R386"/>
  <c r="P386"/>
  <c r="BI382"/>
  <c r="BH382"/>
  <c r="BG382"/>
  <c r="BF382"/>
  <c r="T382"/>
  <c r="R382"/>
  <c r="P382"/>
  <c r="BI378"/>
  <c r="BH378"/>
  <c r="BG378"/>
  <c r="BF378"/>
  <c r="T378"/>
  <c r="R378"/>
  <c r="P378"/>
  <c r="BI374"/>
  <c r="BH374"/>
  <c r="BG374"/>
  <c r="BF374"/>
  <c r="T374"/>
  <c r="R374"/>
  <c r="P374"/>
  <c r="BI370"/>
  <c r="BH370"/>
  <c r="BG370"/>
  <c r="BF370"/>
  <c r="T370"/>
  <c r="R370"/>
  <c r="P370"/>
  <c r="BI366"/>
  <c r="BH366"/>
  <c r="BG366"/>
  <c r="BF366"/>
  <c r="T366"/>
  <c r="R366"/>
  <c r="P366"/>
  <c r="BI362"/>
  <c r="BH362"/>
  <c r="BG362"/>
  <c r="BF362"/>
  <c r="T362"/>
  <c r="R362"/>
  <c r="P362"/>
  <c r="BI358"/>
  <c r="BH358"/>
  <c r="BG358"/>
  <c r="BF358"/>
  <c r="T358"/>
  <c r="R358"/>
  <c r="P358"/>
  <c r="BI351"/>
  <c r="BH351"/>
  <c r="BG351"/>
  <c r="BF351"/>
  <c r="T351"/>
  <c r="R351"/>
  <c r="P351"/>
  <c r="BI347"/>
  <c r="BH347"/>
  <c r="BG347"/>
  <c r="BF347"/>
  <c r="T347"/>
  <c r="R347"/>
  <c r="P347"/>
  <c r="BI343"/>
  <c r="BH343"/>
  <c r="BG343"/>
  <c r="BF343"/>
  <c r="T343"/>
  <c r="R343"/>
  <c r="P343"/>
  <c r="BI337"/>
  <c r="BH337"/>
  <c r="BG337"/>
  <c r="BF337"/>
  <c r="T337"/>
  <c r="R337"/>
  <c r="P337"/>
  <c r="BI327"/>
  <c r="BH327"/>
  <c r="BG327"/>
  <c r="BF327"/>
  <c r="T327"/>
  <c r="R327"/>
  <c r="P327"/>
  <c r="BI323"/>
  <c r="BH323"/>
  <c r="BG323"/>
  <c r="BF323"/>
  <c r="T323"/>
  <c r="R323"/>
  <c r="P323"/>
  <c r="BI313"/>
  <c r="BH313"/>
  <c r="BG313"/>
  <c r="BF313"/>
  <c r="T313"/>
  <c r="R313"/>
  <c r="P313"/>
  <c r="BI292"/>
  <c r="BH292"/>
  <c r="BG292"/>
  <c r="BF292"/>
  <c r="T292"/>
  <c r="R292"/>
  <c r="P292"/>
  <c r="BI288"/>
  <c r="BH288"/>
  <c r="BG288"/>
  <c r="BF288"/>
  <c r="T288"/>
  <c r="R288"/>
  <c r="P288"/>
  <c r="BI287"/>
  <c r="BH287"/>
  <c r="BG287"/>
  <c r="BF287"/>
  <c r="T287"/>
  <c r="R287"/>
  <c r="P287"/>
  <c r="BI283"/>
  <c r="BH283"/>
  <c r="BG283"/>
  <c r="BF283"/>
  <c r="T283"/>
  <c r="R283"/>
  <c r="P283"/>
  <c r="BI277"/>
  <c r="BH277"/>
  <c r="BG277"/>
  <c r="BF277"/>
  <c r="T277"/>
  <c r="R277"/>
  <c r="P277"/>
  <c r="BI265"/>
  <c r="BH265"/>
  <c r="BG265"/>
  <c r="BF265"/>
  <c r="T265"/>
  <c r="R265"/>
  <c r="P265"/>
  <c r="BI253"/>
  <c r="BH253"/>
  <c r="BG253"/>
  <c r="BF253"/>
  <c r="T253"/>
  <c r="R253"/>
  <c r="P253"/>
  <c r="BI240"/>
  <c r="BH240"/>
  <c r="BG240"/>
  <c r="BF240"/>
  <c r="T240"/>
  <c r="R240"/>
  <c r="P240"/>
  <c r="BI214"/>
  <c r="BH214"/>
  <c r="BG214"/>
  <c r="BF214"/>
  <c r="T214"/>
  <c r="R214"/>
  <c r="P214"/>
  <c r="BI207"/>
  <c r="BH207"/>
  <c r="BG207"/>
  <c r="BF207"/>
  <c r="T207"/>
  <c r="R207"/>
  <c r="P207"/>
  <c r="BI200"/>
  <c r="BH200"/>
  <c r="BG200"/>
  <c r="BF200"/>
  <c r="T200"/>
  <c r="R200"/>
  <c r="P200"/>
  <c r="BI195"/>
  <c r="BH195"/>
  <c r="BG195"/>
  <c r="BF195"/>
  <c r="T195"/>
  <c r="R195"/>
  <c r="P195"/>
  <c r="BI190"/>
  <c r="BH190"/>
  <c r="BG190"/>
  <c r="BF190"/>
  <c r="T190"/>
  <c r="R190"/>
  <c r="P190"/>
  <c r="BI188"/>
  <c r="BH188"/>
  <c r="BG188"/>
  <c r="BF188"/>
  <c r="T188"/>
  <c r="R188"/>
  <c r="P188"/>
  <c r="BI185"/>
  <c r="BH185"/>
  <c r="BG185"/>
  <c r="BF185"/>
  <c r="T185"/>
  <c r="R185"/>
  <c r="P185"/>
  <c r="BI183"/>
  <c r="BH183"/>
  <c r="BG183"/>
  <c r="BF183"/>
  <c r="T183"/>
  <c r="R183"/>
  <c r="P183"/>
  <c r="BI181"/>
  <c r="BH181"/>
  <c r="BG181"/>
  <c r="BF181"/>
  <c r="T181"/>
  <c r="R181"/>
  <c r="P181"/>
  <c r="BI176"/>
  <c r="BH176"/>
  <c r="BG176"/>
  <c r="BF176"/>
  <c r="T176"/>
  <c r="R176"/>
  <c r="P176"/>
  <c r="BI169"/>
  <c r="BH169"/>
  <c r="BG169"/>
  <c r="BF169"/>
  <c r="T169"/>
  <c r="R169"/>
  <c r="P169"/>
  <c r="BI165"/>
  <c r="BH165"/>
  <c r="BG165"/>
  <c r="BF165"/>
  <c r="T165"/>
  <c r="R165"/>
  <c r="P165"/>
  <c r="BI145"/>
  <c r="BH145"/>
  <c r="BG145"/>
  <c r="BF145"/>
  <c r="T145"/>
  <c r="R145"/>
  <c r="P145"/>
  <c r="BI139"/>
  <c r="BH139"/>
  <c r="BG139"/>
  <c r="BF139"/>
  <c r="T139"/>
  <c r="R139"/>
  <c r="P139"/>
  <c r="BI134"/>
  <c r="BH134"/>
  <c r="BG134"/>
  <c r="BF134"/>
  <c r="T134"/>
  <c r="R134"/>
  <c r="P134"/>
  <c r="BI129"/>
  <c r="BH129"/>
  <c r="BG129"/>
  <c r="BF129"/>
  <c r="T129"/>
  <c r="R129"/>
  <c r="P129"/>
  <c r="BI124"/>
  <c r="BH124"/>
  <c r="BG124"/>
  <c r="BF124"/>
  <c r="T124"/>
  <c r="R124"/>
  <c r="P124"/>
  <c r="J118"/>
  <c r="J117"/>
  <c r="F117"/>
  <c r="F115"/>
  <c r="E113"/>
  <c r="J63"/>
  <c r="J62"/>
  <c r="F62"/>
  <c r="F60"/>
  <c r="E58"/>
  <c r="J22"/>
  <c r="E22"/>
  <c r="F63"/>
  <c r="J21"/>
  <c r="J16"/>
  <c r="J60"/>
  <c r="E7"/>
  <c r="E107"/>
  <c i="2" r="J39"/>
  <c r="J38"/>
  <c i="1" r="AY56"/>
  <c i="2" r="J37"/>
  <c i="1" r="AX56"/>
  <c i="2"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BI123"/>
  <c r="BH123"/>
  <c r="BG123"/>
  <c r="BF123"/>
  <c r="T123"/>
  <c r="R123"/>
  <c r="P123"/>
  <c r="BI122"/>
  <c r="BH122"/>
  <c r="BG122"/>
  <c r="BF122"/>
  <c r="T122"/>
  <c r="R122"/>
  <c r="P122"/>
  <c r="BI121"/>
  <c r="BH121"/>
  <c r="BG121"/>
  <c r="BF121"/>
  <c r="T121"/>
  <c r="R121"/>
  <c r="P121"/>
  <c r="BI120"/>
  <c r="BH120"/>
  <c r="BG120"/>
  <c r="BF120"/>
  <c r="T120"/>
  <c r="R120"/>
  <c r="P120"/>
  <c r="BI119"/>
  <c r="BH119"/>
  <c r="BG119"/>
  <c r="BF119"/>
  <c r="T119"/>
  <c r="R119"/>
  <c r="P119"/>
  <c r="BI118"/>
  <c r="BH118"/>
  <c r="BG118"/>
  <c r="BF118"/>
  <c r="T118"/>
  <c r="R118"/>
  <c r="P118"/>
  <c r="BI117"/>
  <c r="BH117"/>
  <c r="BG117"/>
  <c r="BF117"/>
  <c r="T117"/>
  <c r="R117"/>
  <c r="P117"/>
  <c r="BI116"/>
  <c r="BH116"/>
  <c r="BG116"/>
  <c r="BF116"/>
  <c r="T116"/>
  <c r="R116"/>
  <c r="P116"/>
  <c r="BI115"/>
  <c r="BH115"/>
  <c r="BG115"/>
  <c r="BF115"/>
  <c r="T115"/>
  <c r="R115"/>
  <c r="P115"/>
  <c r="BI114"/>
  <c r="BH114"/>
  <c r="BG114"/>
  <c r="BF114"/>
  <c r="T114"/>
  <c r="R114"/>
  <c r="P114"/>
  <c r="BI113"/>
  <c r="BH113"/>
  <c r="BG113"/>
  <c r="BF113"/>
  <c r="T113"/>
  <c r="R113"/>
  <c r="P113"/>
  <c r="BI112"/>
  <c r="BH112"/>
  <c r="BG112"/>
  <c r="BF112"/>
  <c r="T112"/>
  <c r="R112"/>
  <c r="P112"/>
  <c r="BI111"/>
  <c r="BH111"/>
  <c r="BG111"/>
  <c r="BF111"/>
  <c r="T111"/>
  <c r="R111"/>
  <c r="P111"/>
  <c r="BI110"/>
  <c r="BH110"/>
  <c r="BG110"/>
  <c r="BF110"/>
  <c r="T110"/>
  <c r="R110"/>
  <c r="P110"/>
  <c r="BI109"/>
  <c r="BH109"/>
  <c r="BG109"/>
  <c r="BF109"/>
  <c r="T109"/>
  <c r="R109"/>
  <c r="P109"/>
  <c r="BI108"/>
  <c r="BH108"/>
  <c r="BG108"/>
  <c r="BF108"/>
  <c r="T108"/>
  <c r="R108"/>
  <c r="P108"/>
  <c r="BI107"/>
  <c r="BH107"/>
  <c r="BG107"/>
  <c r="BF107"/>
  <c r="T107"/>
  <c r="R107"/>
  <c r="P107"/>
  <c r="BI106"/>
  <c r="BH106"/>
  <c r="BG106"/>
  <c r="BF106"/>
  <c r="T106"/>
  <c r="R106"/>
  <c r="P106"/>
  <c r="BI105"/>
  <c r="BH105"/>
  <c r="BG105"/>
  <c r="BF105"/>
  <c r="T105"/>
  <c r="R105"/>
  <c r="P105"/>
  <c r="BI104"/>
  <c r="BH104"/>
  <c r="BG104"/>
  <c r="BF104"/>
  <c r="T104"/>
  <c r="R104"/>
  <c r="P104"/>
  <c r="BI103"/>
  <c r="BH103"/>
  <c r="BG103"/>
  <c r="BF103"/>
  <c r="T103"/>
  <c r="R103"/>
  <c r="P103"/>
  <c r="BI101"/>
  <c r="BH101"/>
  <c r="BG101"/>
  <c r="BF101"/>
  <c r="T101"/>
  <c r="R101"/>
  <c r="P101"/>
  <c r="BI100"/>
  <c r="BH100"/>
  <c r="BG100"/>
  <c r="BF100"/>
  <c r="T100"/>
  <c r="R100"/>
  <c r="P100"/>
  <c r="BI99"/>
  <c r="BH99"/>
  <c r="BG99"/>
  <c r="BF99"/>
  <c r="T99"/>
  <c r="R99"/>
  <c r="P99"/>
  <c r="BI98"/>
  <c r="BH98"/>
  <c r="BG98"/>
  <c r="BF98"/>
  <c r="T98"/>
  <c r="R98"/>
  <c r="P98"/>
  <c r="BI97"/>
  <c r="BH97"/>
  <c r="BG97"/>
  <c r="BF97"/>
  <c r="T97"/>
  <c r="R97"/>
  <c r="P97"/>
  <c r="BI96"/>
  <c r="BH96"/>
  <c r="BG96"/>
  <c r="BF96"/>
  <c r="T96"/>
  <c r="R96"/>
  <c r="P96"/>
  <c r="BI95"/>
  <c r="BH95"/>
  <c r="BG95"/>
  <c r="BF95"/>
  <c r="T95"/>
  <c r="R95"/>
  <c r="P95"/>
  <c r="BI94"/>
  <c r="BH94"/>
  <c r="BG94"/>
  <c r="BF94"/>
  <c r="T94"/>
  <c r="R94"/>
  <c r="P94"/>
  <c r="BI93"/>
  <c r="BH93"/>
  <c r="BG93"/>
  <c r="BF93"/>
  <c r="T93"/>
  <c r="R93"/>
  <c r="P93"/>
  <c r="BI92"/>
  <c r="BH92"/>
  <c r="BG92"/>
  <c r="BF92"/>
  <c r="T92"/>
  <c r="R92"/>
  <c r="P92"/>
  <c r="BI91"/>
  <c r="BH91"/>
  <c r="BG91"/>
  <c r="BF91"/>
  <c r="T91"/>
  <c r="R91"/>
  <c r="P91"/>
  <c r="BI90"/>
  <c r="BH90"/>
  <c r="BG90"/>
  <c r="BF90"/>
  <c r="T90"/>
  <c r="R90"/>
  <c r="P90"/>
  <c r="J85"/>
  <c r="J84"/>
  <c r="F84"/>
  <c r="F82"/>
  <c r="E80"/>
  <c r="J59"/>
  <c r="J58"/>
  <c r="F58"/>
  <c r="F56"/>
  <c r="E54"/>
  <c r="J20"/>
  <c r="E20"/>
  <c r="F85"/>
  <c r="J19"/>
  <c r="J14"/>
  <c r="J82"/>
  <c r="E7"/>
  <c r="E50"/>
  <c i="1" r="L50"/>
  <c r="AM50"/>
  <c r="AM49"/>
  <c r="L49"/>
  <c r="AM47"/>
  <c r="L47"/>
  <c r="L45"/>
  <c r="L44"/>
  <c i="11" r="BK102"/>
  <c i="8" r="BK181"/>
  <c r="J157"/>
  <c r="BK122"/>
  <c i="7" r="J215"/>
  <c r="BK208"/>
  <c r="BK131"/>
  <c i="6" r="J142"/>
  <c i="5" r="J193"/>
  <c r="J141"/>
  <c i="4" r="J216"/>
  <c r="BK183"/>
  <c r="BK162"/>
  <c r="BK146"/>
  <c r="J130"/>
  <c r="J111"/>
  <c i="3" r="BK2061"/>
  <c r="J1899"/>
  <c r="BK1794"/>
  <c r="BK1751"/>
  <c r="J1446"/>
  <c r="J1264"/>
  <c r="BK1056"/>
  <c r="J636"/>
  <c r="J419"/>
  <c r="BK134"/>
  <c i="20" r="F37"/>
  <c i="7" r="BK196"/>
  <c r="J164"/>
  <c r="BK108"/>
  <c i="6" r="J143"/>
  <c i="5" r="BK196"/>
  <c r="J114"/>
  <c i="4" r="BK174"/>
  <c r="J157"/>
  <c i="3" r="BK1688"/>
  <c r="BK1524"/>
  <c r="J1253"/>
  <c r="J1053"/>
  <c r="BK705"/>
  <c r="BK358"/>
  <c r="BK124"/>
  <c i="20" r="J168"/>
  <c r="J155"/>
  <c r="J143"/>
  <c r="BK115"/>
  <c r="BK105"/>
  <c r="J94"/>
  <c r="J89"/>
  <c i="17" r="J117"/>
  <c i="16" r="BK182"/>
  <c i="14" r="BK136"/>
  <c i="12" r="J249"/>
  <c i="11" r="BK313"/>
  <c r="BK227"/>
  <c i="9" r="J142"/>
  <c i="8" r="BK190"/>
  <c i="7" r="J181"/>
  <c i="6" r="BK150"/>
  <c i="5" r="BK122"/>
  <c i="4" r="BK199"/>
  <c i="3" r="J1761"/>
  <c r="BK1662"/>
  <c r="J1359"/>
  <c r="BK1290"/>
  <c r="J1011"/>
  <c r="J932"/>
  <c r="BK473"/>
  <c i="2" r="J91"/>
  <c i="19" r="J187"/>
  <c i="17" r="J102"/>
  <c i="16" r="BK365"/>
  <c r="BK113"/>
  <c i="13" r="J130"/>
  <c i="11" r="BK164"/>
  <c i="10" r="J182"/>
  <c i="9" r="BK134"/>
  <c i="8" r="BK173"/>
  <c r="BK150"/>
  <c i="7" r="BK226"/>
  <c r="J159"/>
  <c i="6" r="J120"/>
  <c i="4" r="BK211"/>
  <c r="BK179"/>
  <c r="BK156"/>
  <c i="3" r="BK1731"/>
  <c r="BK1516"/>
  <c r="BK1086"/>
  <c r="BK687"/>
  <c i="2" r="J119"/>
  <c i="19" r="BK190"/>
  <c r="BK125"/>
  <c i="17" r="BK107"/>
  <c i="16" r="BK225"/>
  <c i="14" r="BK125"/>
  <c i="13" r="J137"/>
  <c i="12" r="BK162"/>
  <c i="9" r="BK144"/>
  <c i="8" r="BK201"/>
  <c r="BK148"/>
  <c r="BK108"/>
  <c i="7" r="BK172"/>
  <c r="BK129"/>
  <c i="6" r="J101"/>
  <c i="5" r="BK160"/>
  <c i="4" r="J121"/>
  <c i="3" r="BK1739"/>
  <c r="J1520"/>
  <c r="BK1221"/>
  <c r="J916"/>
  <c r="J552"/>
  <c r="BK337"/>
  <c i="2" r="J92"/>
  <c i="19" r="J181"/>
  <c i="17" r="J119"/>
  <c i="16" r="J250"/>
  <c i="13" r="BK140"/>
  <c i="12" r="BK109"/>
  <c i="11" r="BK112"/>
  <c i="10" r="J181"/>
  <c i="9" r="J131"/>
  <c i="8" r="BK166"/>
  <c i="7" r="J202"/>
  <c r="J165"/>
  <c r="BK139"/>
  <c i="6" r="BK115"/>
  <c i="5" r="J160"/>
  <c i="4" r="BK189"/>
  <c r="BK111"/>
  <c i="3" r="J1586"/>
  <c r="J1471"/>
  <c r="J1339"/>
  <c r="J1146"/>
  <c r="BK483"/>
  <c i="2" r="BK109"/>
  <c i="19" r="BK206"/>
  <c i="17" r="J124"/>
  <c i="16" r="BK308"/>
  <c r="J135"/>
  <c i="13" r="BK193"/>
  <c i="12" r="J263"/>
  <c i="11" r="J394"/>
  <c i="9" r="J116"/>
  <c i="8" r="BK156"/>
  <c i="7" r="BK228"/>
  <c r="J185"/>
  <c i="6" r="J164"/>
  <c r="J128"/>
  <c i="5" r="BK198"/>
  <c r="BK155"/>
  <c i="4" r="J215"/>
  <c r="J172"/>
  <c r="J138"/>
  <c i="3" r="BK1987"/>
  <c r="J1818"/>
  <c r="BK1716"/>
  <c r="BK1487"/>
  <c r="BK1353"/>
  <c r="BK818"/>
  <c r="J408"/>
  <c i="19" r="J172"/>
  <c i="17" r="J120"/>
  <c i="16" r="BK414"/>
  <c r="BK361"/>
  <c r="BK116"/>
  <c i="14" r="BK145"/>
  <c r="J96"/>
  <c i="12" r="J175"/>
  <c i="11" r="J280"/>
  <c r="J104"/>
  <c i="10" r="J125"/>
  <c i="8" r="J132"/>
  <c i="7" r="J177"/>
  <c r="J143"/>
  <c r="J109"/>
  <c i="6" r="J136"/>
  <c i="5" r="J166"/>
  <c r="BK114"/>
  <c i="4" r="BK196"/>
  <c r="BK130"/>
  <c i="3" r="J2049"/>
  <c r="BK1879"/>
  <c r="BK1818"/>
  <c r="J1777"/>
  <c r="J1550"/>
  <c r="J1482"/>
  <c r="J1157"/>
  <c r="BK974"/>
  <c r="J838"/>
  <c r="BK546"/>
  <c i="19" r="J185"/>
  <c i="16" r="J253"/>
  <c i="12" r="BK249"/>
  <c i="11" r="J341"/>
  <c r="BK99"/>
  <c i="9" r="J133"/>
  <c r="J111"/>
  <c i="8" r="J185"/>
  <c r="BK127"/>
  <c r="BK102"/>
  <c i="7" r="BK192"/>
  <c r="BK132"/>
  <c i="6" r="BK145"/>
  <c r="J117"/>
  <c i="5" r="BK166"/>
  <c r="BK147"/>
  <c i="4" r="BK209"/>
  <c r="J187"/>
  <c i="3" r="BK2087"/>
  <c r="BK1990"/>
  <c r="J1815"/>
  <c r="J1622"/>
  <c r="BK1442"/>
  <c r="BK1278"/>
  <c r="BK1015"/>
  <c r="J834"/>
  <c r="J382"/>
  <c r="BK253"/>
  <c i="2" r="J98"/>
  <c i="19" r="BK185"/>
  <c i="17" r="BK119"/>
  <c i="16" r="BK218"/>
  <c i="15" r="BK114"/>
  <c i="13" r="J193"/>
  <c r="J110"/>
  <c i="11" r="BK396"/>
  <c i="10" r="J200"/>
  <c i="4" r="BK114"/>
  <c i="3" r="J1560"/>
  <c r="J1221"/>
  <c r="J1076"/>
  <c r="J779"/>
  <c r="BK610"/>
  <c i="2" r="BK127"/>
  <c i="19" r="BK110"/>
  <c i="8" r="J160"/>
  <c r="J116"/>
  <c i="7" r="J189"/>
  <c r="J124"/>
  <c i="5" r="J199"/>
  <c r="BK120"/>
  <c i="4" r="BK190"/>
  <c r="BK112"/>
  <c i="3" r="J1995"/>
  <c r="J1811"/>
  <c r="J1679"/>
  <c r="J1463"/>
  <c r="J1096"/>
  <c r="BK912"/>
  <c r="BK583"/>
  <c r="J287"/>
  <c i="19" r="BK103"/>
  <c i="16" r="J291"/>
  <c i="15" r="BK112"/>
  <c i="14" r="BK124"/>
  <c r="J105"/>
  <c i="13" r="J91"/>
  <c i="11" r="BK118"/>
  <c i="10" r="J167"/>
  <c i="8" r="BK195"/>
  <c r="J181"/>
  <c r="J140"/>
  <c i="7" r="BK235"/>
  <c r="J150"/>
  <c i="6" r="BK137"/>
  <c i="5" r="J128"/>
  <c i="3" r="BK1748"/>
  <c r="BK1485"/>
  <c r="BK1316"/>
  <c i="17" r="J135"/>
  <c r="J110"/>
  <c i="16" r="J338"/>
  <c r="BK125"/>
  <c i="15" r="BK104"/>
  <c i="14" r="J127"/>
  <c i="13" r="J126"/>
  <c i="12" r="J267"/>
  <c r="J185"/>
  <c i="11" r="J247"/>
  <c i="10" r="BK169"/>
  <c i="9" r="J115"/>
  <c i="8" r="J170"/>
  <c r="J156"/>
  <c r="BK119"/>
  <c i="7" r="BK212"/>
  <c r="BK189"/>
  <c r="J179"/>
  <c i="6" r="BK157"/>
  <c i="5" r="BK161"/>
  <c r="BK129"/>
  <c i="4" r="J197"/>
  <c r="BK165"/>
  <c r="J150"/>
  <c r="BK143"/>
  <c r="J123"/>
  <c i="3" r="J2081"/>
  <c r="BK2016"/>
  <c r="J1839"/>
  <c r="BK1781"/>
  <c r="J1711"/>
  <c r="J1307"/>
  <c r="BK1201"/>
  <c r="J936"/>
  <c r="J543"/>
  <c r="J313"/>
  <c r="BK139"/>
  <c i="19" r="J193"/>
  <c r="J103"/>
  <c i="17" r="BK112"/>
  <c i="16" r="BK404"/>
  <c r="BK317"/>
  <c r="J261"/>
  <c r="BK105"/>
  <c i="14" r="BK112"/>
  <c i="12" r="BK173"/>
  <c r="J116"/>
  <c i="11" r="BK239"/>
  <c i="9" r="BK129"/>
  <c i="8" r="J142"/>
  <c i="7" r="BK202"/>
  <c r="BK165"/>
  <c r="BK127"/>
  <c i="6" r="J160"/>
  <c r="J126"/>
  <c i="5" r="J140"/>
  <c i="4" r="BK208"/>
  <c r="BK177"/>
  <c r="J156"/>
  <c i="3" r="J1651"/>
  <c r="BK1540"/>
  <c r="J1496"/>
  <c r="J1151"/>
  <c r="BK1050"/>
  <c r="J386"/>
  <c r="J337"/>
  <c i="2" r="BK91"/>
  <c i="20" r="J165"/>
  <c r="BK150"/>
  <c r="J142"/>
  <c r="J108"/>
  <c r="J105"/>
  <c r="J90"/>
  <c i="19" r="J184"/>
  <c i="17" r="BK115"/>
  <c i="15" r="J127"/>
  <c i="12" r="BK254"/>
  <c i="11" r="J327"/>
  <c r="J236"/>
  <c i="9" r="BK150"/>
  <c i="3" r="J253"/>
  <c i="2" r="J94"/>
  <c i="19" r="BK195"/>
  <c r="BK116"/>
  <c i="17" r="BK100"/>
  <c i="16" r="BK211"/>
  <c i="14" r="BK135"/>
  <c i="12" r="BK104"/>
  <c i="10" r="BK183"/>
  <c i="9" r="J130"/>
  <c i="8" r="BK167"/>
  <c r="BK125"/>
  <c i="7" r="BK186"/>
  <c r="J147"/>
  <c i="4" r="BK218"/>
  <c r="BK181"/>
  <c r="BK125"/>
  <c i="3" r="BK1413"/>
  <c r="J1008"/>
  <c r="BK730"/>
  <c r="BK445"/>
  <c i="2" r="J111"/>
  <c i="19" r="J201"/>
  <c r="BK130"/>
  <c i="17" r="J115"/>
  <c i="16" r="BK231"/>
  <c i="14" r="BK120"/>
  <c i="12" r="BK263"/>
  <c i="10" r="BK190"/>
  <c i="9" r="BK114"/>
  <c i="8" r="J104"/>
  <c i="7" r="BK133"/>
  <c i="6" r="BK111"/>
  <c i="5" r="J189"/>
  <c i="4" r="J135"/>
  <c i="3" r="BK1742"/>
  <c r="J1485"/>
  <c r="J1081"/>
  <c r="J754"/>
  <c r="BK465"/>
  <c i="2" r="BK125"/>
  <c i="19" r="J206"/>
  <c r="BK146"/>
  <c i="17" r="BK129"/>
  <c i="16" r="BK311"/>
  <c i="13" r="J153"/>
  <c i="12" r="BK185"/>
  <c i="11" r="J412"/>
  <c i="10" r="J196"/>
  <c r="J184"/>
  <c i="9" r="BK135"/>
  <c i="8" r="J155"/>
  <c i="7" r="J172"/>
  <c r="J141"/>
  <c i="6" r="BK128"/>
  <c i="5" r="J168"/>
  <c r="J113"/>
  <c i="4" r="BK137"/>
  <c i="3" r="J1720"/>
  <c r="BK1636"/>
  <c r="J1499"/>
  <c r="BK1399"/>
  <c r="J1144"/>
  <c r="BK433"/>
  <c i="2" r="BK112"/>
  <c i="19" r="BK204"/>
  <c i="17" r="BK105"/>
  <c i="16" r="BK305"/>
  <c i="14" r="BK129"/>
  <c i="13" r="J134"/>
  <c i="12" r="J256"/>
  <c r="BK142"/>
  <c i="10" r="J187"/>
  <c i="8" r="J178"/>
  <c r="J110"/>
  <c i="7" r="BK217"/>
  <c r="BK168"/>
  <c i="6" r="BK134"/>
  <c i="5" r="J203"/>
  <c r="J156"/>
  <c i="4" r="J218"/>
  <c r="BK195"/>
  <c r="BK153"/>
  <c r="BK140"/>
  <c i="3" r="J2020"/>
  <c r="J1835"/>
  <c r="J1800"/>
  <c r="J1676"/>
  <c r="BK1505"/>
  <c r="J1294"/>
  <c i="9" r="BK128"/>
  <c i="3" r="BK1705"/>
  <c r="BK1467"/>
  <c r="BK1053"/>
  <c r="J903"/>
  <c r="J628"/>
  <c r="BK370"/>
  <c i="19" r="J204"/>
  <c i="17" r="BK132"/>
  <c i="15" r="BK117"/>
  <c i="12" r="J228"/>
  <c i="11" r="J347"/>
  <c r="BK261"/>
  <c i="9" r="J140"/>
  <c r="J110"/>
  <c i="8" r="BK171"/>
  <c r="BK138"/>
  <c i="3" r="BK1765"/>
  <c i="14" r="BK142"/>
  <c i="13" r="BK174"/>
  <c i="12" r="J135"/>
  <c i="10" r="BK179"/>
  <c i="9" r="BK122"/>
  <c r="J106"/>
  <c i="8" r="J175"/>
  <c r="J122"/>
  <c i="7" r="J218"/>
  <c r="J162"/>
  <c r="BK126"/>
  <c r="BK109"/>
  <c i="6" r="BK140"/>
  <c r="J113"/>
  <c r="BK101"/>
  <c i="5" r="BK140"/>
  <c i="4" r="BK210"/>
  <c i="3" r="BK1708"/>
  <c r="BK1568"/>
  <c r="J1201"/>
  <c r="BK1026"/>
  <c r="BK712"/>
  <c r="BK287"/>
  <c i="2" r="J96"/>
  <c i="9" r="J109"/>
  <c i="8" r="J143"/>
  <c r="J109"/>
  <c i="7" r="J169"/>
  <c i="6" r="BK100"/>
  <c i="5" r="BK141"/>
  <c i="4" r="J186"/>
  <c i="3" r="BK2081"/>
  <c r="J2016"/>
  <c r="BK1808"/>
  <c r="J1668"/>
  <c r="J1568"/>
  <c r="BK1253"/>
  <c r="J1073"/>
  <c r="J920"/>
  <c r="J776"/>
  <c r="J374"/>
  <c r="J188"/>
  <c i="2" r="J108"/>
  <c i="17" r="BK111"/>
  <c i="16" r="BK279"/>
  <c i="14" r="J146"/>
  <c r="J134"/>
  <c r="BK121"/>
  <c r="BK101"/>
  <c i="12" r="BK234"/>
  <c i="11" r="BK406"/>
  <c i="10" r="J194"/>
  <c i="9" r="J118"/>
  <c i="8" r="BK187"/>
  <c r="J166"/>
  <c r="BK129"/>
  <c i="7" r="BK227"/>
  <c r="BK166"/>
  <c r="BK130"/>
  <c i="6" r="J159"/>
  <c r="BK119"/>
  <c i="5" r="BK162"/>
  <c r="J125"/>
  <c i="4" r="BK122"/>
  <c i="3" r="BK1508"/>
  <c r="BK1312"/>
  <c r="J1015"/>
  <c r="J288"/>
  <c i="19" r="J116"/>
  <c i="17" r="J111"/>
  <c i="16" r="J336"/>
  <c i="15" r="J112"/>
  <c i="14" r="J118"/>
  <c i="13" r="J118"/>
  <c i="12" r="J193"/>
  <c i="11" r="J317"/>
  <c i="10" r="J123"/>
  <c i="8" r="BK172"/>
  <c r="BK140"/>
  <c r="BK105"/>
  <c i="7" r="J188"/>
  <c i="6" r="BK159"/>
  <c r="J115"/>
  <c i="5" r="J131"/>
  <c i="4" r="BK194"/>
  <c r="BK164"/>
  <c r="BK144"/>
  <c r="J122"/>
  <c i="3" r="BK2040"/>
  <c r="J1827"/>
  <c r="J1581"/>
  <c r="BK1261"/>
  <c r="BK982"/>
  <c r="J483"/>
  <c r="J214"/>
  <c i="2" r="J117"/>
  <c i="19" r="J164"/>
  <c i="17" r="BK116"/>
  <c i="16" r="BK391"/>
  <c r="J305"/>
  <c r="J113"/>
  <c i="13" r="BK134"/>
  <c i="11" r="BK341"/>
  <c i="10" r="J173"/>
  <c i="9" r="J102"/>
  <c i="8" r="BK132"/>
  <c i="7" r="BK176"/>
  <c r="J115"/>
  <c i="6" r="J145"/>
  <c i="5" r="BK163"/>
  <c r="BK115"/>
  <c i="4" r="BK176"/>
  <c r="J155"/>
  <c i="3" r="BK1618"/>
  <c r="J1516"/>
  <c r="BK1076"/>
  <c r="J445"/>
  <c i="2" r="BK92"/>
  <c i="20" r="BK168"/>
  <c r="J149"/>
  <c r="BK108"/>
  <c r="J100"/>
  <c r="BK88"/>
  <c i="17" r="BK122"/>
  <c i="15" r="J116"/>
  <c i="13" r="J158"/>
  <c i="11" r="BK357"/>
  <c r="BK253"/>
  <c i="9" r="J153"/>
  <c i="8" r="J168"/>
  <c i="7" r="BK197"/>
  <c r="BK138"/>
  <c i="6" r="J109"/>
  <c i="4" r="BK171"/>
  <c i="3" r="J1691"/>
  <c r="BK1503"/>
  <c r="J1278"/>
  <c r="J950"/>
  <c r="BK822"/>
  <c r="BK181"/>
  <c i="19" r="BK213"/>
  <c r="BK162"/>
  <c i="17" r="J99"/>
  <c i="16" r="BK102"/>
  <c i="13" r="J104"/>
  <c i="11" r="BK174"/>
  <c i="10" r="BK187"/>
  <c i="9" r="J135"/>
  <c r="J119"/>
  <c i="8" r="BK157"/>
  <c r="J103"/>
  <c i="7" r="J190"/>
  <c r="J167"/>
  <c r="J142"/>
  <c i="6" r="BK141"/>
  <c i="5" r="J129"/>
  <c i="4" r="J180"/>
  <c r="J158"/>
  <c i="3" r="J1597"/>
  <c r="J1019"/>
  <c r="BK617"/>
  <c r="BK288"/>
  <c i="2" r="BK110"/>
  <c i="20" r="F39"/>
  <c i="8" r="J147"/>
  <c i="7" r="BK216"/>
  <c i="6" r="BK133"/>
  <c i="5" r="J191"/>
  <c i="4" r="J151"/>
  <c r="J108"/>
  <c i="3" r="BK1773"/>
  <c r="BK1586"/>
  <c r="BK1122"/>
  <c r="J769"/>
  <c r="BK461"/>
  <c i="2" r="BK121"/>
  <c i="19" r="J213"/>
  <c r="BK172"/>
  <c i="17" r="J128"/>
  <c i="16" r="J297"/>
  <c i="13" r="J156"/>
  <c i="12" r="J243"/>
  <c i="11" r="BK353"/>
  <c i="10" r="BK189"/>
  <c i="9" r="J148"/>
  <c r="BK111"/>
  <c i="8" r="J133"/>
  <c i="7" r="BK193"/>
  <c r="BK140"/>
  <c i="6" r="J123"/>
  <c i="5" r="J161"/>
  <c i="4" r="BK185"/>
  <c r="J109"/>
  <c i="3" r="J1705"/>
  <c r="BK1556"/>
  <c r="J1410"/>
  <c i="8" r="BK135"/>
  <c i="7" r="J219"/>
  <c r="J171"/>
  <c i="6" r="BK129"/>
  <c i="5" r="BK200"/>
  <c r="BK153"/>
  <c i="4" r="BK178"/>
  <c r="J147"/>
  <c i="3" r="J2076"/>
  <c r="BK1959"/>
  <c r="BK1802"/>
  <c r="J1702"/>
  <c r="J1638"/>
  <c r="BK1096"/>
  <c r="J573"/>
  <c i="2" r="BK107"/>
  <c i="19" r="J122"/>
  <c i="17" r="BK110"/>
  <c i="16" r="J391"/>
  <c r="J125"/>
  <c i="14" r="J144"/>
  <c r="BK95"/>
  <c i="12" r="J96"/>
  <c i="11" r="J227"/>
  <c i="10" r="BK178"/>
  <c i="8" r="BK145"/>
  <c r="BK112"/>
  <c i="7" r="J146"/>
  <c i="6" r="BK154"/>
  <c r="BK127"/>
  <c i="5" r="BK119"/>
  <c i="4" r="BK204"/>
  <c r="BK141"/>
  <c i="3" r="J2061"/>
  <c r="J1903"/>
  <c r="BK1806"/>
  <c r="J1769"/>
  <c r="J1591"/>
  <c r="BK1490"/>
  <c r="J1316"/>
  <c r="J998"/>
  <c r="J719"/>
  <c r="J515"/>
  <c r="J183"/>
  <c i="19" r="J183"/>
  <c i="16" r="BK336"/>
  <c i="14" r="BK114"/>
  <c i="12" r="BK96"/>
  <c i="11" r="J174"/>
  <c i="9" r="J144"/>
  <c i="4" r="BK192"/>
  <c r="BK135"/>
  <c i="3" r="BK2026"/>
  <c r="BK1863"/>
  <c r="J1662"/>
  <c r="BK1460"/>
  <c r="BK1231"/>
  <c r="BK1011"/>
  <c r="J633"/>
  <c r="BK408"/>
  <c r="BK283"/>
  <c i="2" r="BK104"/>
  <c i="19" r="J208"/>
  <c r="BK166"/>
  <c i="16" r="J311"/>
  <c i="15" r="J123"/>
  <c i="14" r="BK104"/>
  <c i="13" r="BK126"/>
  <c i="11" r="BK143"/>
  <c i="9" r="BK140"/>
  <c i="8" r="BK176"/>
  <c r="BK124"/>
  <c r="J102"/>
  <c i="7" r="BK179"/>
  <c r="BK150"/>
  <c r="J119"/>
  <c i="6" r="J127"/>
  <c r="J110"/>
  <c r="J100"/>
  <c i="5" r="BK127"/>
  <c i="4" r="J128"/>
  <c i="3" r="BK1627"/>
  <c r="BK1550"/>
  <c r="J1171"/>
  <c r="J924"/>
  <c r="J699"/>
  <c r="BK351"/>
  <c i="2" r="BK94"/>
  <c i="9" r="BK123"/>
  <c i="8" r="J186"/>
  <c r="BK123"/>
  <c i="7" r="J145"/>
  <c r="BK112"/>
  <c i="5" r="J182"/>
  <c i="4" r="BK200"/>
  <c r="J114"/>
  <c i="3" r="J2040"/>
  <c r="BK1956"/>
  <c r="BK1726"/>
  <c r="BK1681"/>
  <c r="J1503"/>
  <c r="BK1250"/>
  <c r="BK978"/>
  <c i="8" r="J167"/>
  <c r="BK106"/>
  <c i="7" r="J154"/>
  <c i="6" r="BK164"/>
  <c r="J135"/>
  <c i="3" r="J1505"/>
  <c r="J1348"/>
  <c r="J1182"/>
  <c r="J499"/>
  <c i="17" r="BK128"/>
  <c i="16" r="BK378"/>
  <c r="BK253"/>
  <c i="15" r="BK108"/>
  <c i="13" r="BK181"/>
  <c r="J95"/>
  <c i="11" r="BK412"/>
  <c i="10" r="BK186"/>
  <c i="8" r="J191"/>
  <c r="J159"/>
  <c r="BK126"/>
  <c i="7" r="J211"/>
  <c r="J180"/>
  <c i="6" r="J140"/>
  <c i="5" r="BK168"/>
  <c i="4" r="BK221"/>
  <c r="J195"/>
  <c r="J153"/>
  <c r="J141"/>
  <c r="BK107"/>
  <c i="3" r="J2031"/>
  <c r="BK1815"/>
  <c r="J1659"/>
  <c r="BK1302"/>
  <c r="J988"/>
  <c r="J423"/>
  <c i="2" r="BK118"/>
  <c i="19" r="J210"/>
  <c r="BK135"/>
  <c i="17" r="J105"/>
  <c i="16" r="J365"/>
  <c r="J273"/>
  <c i="14" r="J133"/>
  <c i="12" r="J254"/>
  <c i="11" r="BK399"/>
  <c i="10" r="BK195"/>
  <c i="9" r="BK104"/>
  <c i="8" r="BK185"/>
  <c i="7" r="BK219"/>
  <c r="J170"/>
  <c r="BK116"/>
  <c i="6" r="J146"/>
  <c i="5" r="BK154"/>
  <c r="J116"/>
  <c i="4" r="J178"/>
  <c r="BK158"/>
  <c i="3" r="J1646"/>
  <c r="BK1528"/>
  <c r="J1086"/>
  <c r="J583"/>
  <c r="BK200"/>
  <c i="20" r="J172"/>
  <c r="BK149"/>
  <c r="BK110"/>
  <c r="J97"/>
  <c r="J88"/>
  <c i="19" r="J125"/>
  <c i="17" r="J113"/>
  <c i="16" r="BK261"/>
  <c i="14" r="J147"/>
  <c i="12" r="BK261"/>
  <c r="BK196"/>
  <c i="11" r="BK295"/>
  <c r="BK140"/>
  <c i="9" r="J128"/>
  <c i="8" r="BK147"/>
  <c i="7" r="BK215"/>
  <c r="BK152"/>
  <c i="6" r="J112"/>
  <c i="5" r="BK125"/>
  <c r="J119"/>
  <c i="4" r="J190"/>
  <c r="BK128"/>
  <c i="3" r="J1419"/>
  <c r="BK1019"/>
  <c r="J928"/>
  <c r="BK806"/>
  <c r="J433"/>
  <c i="2" r="J118"/>
  <c r="BK100"/>
  <c i="19" r="BK193"/>
  <c r="BK108"/>
  <c i="17" r="J101"/>
  <c i="16" r="BK384"/>
  <c r="BK160"/>
  <c i="13" r="BK99"/>
  <c i="11" r="J213"/>
  <c r="J102"/>
  <c i="10" r="BK146"/>
  <c i="9" r="J108"/>
  <c i="8" r="J152"/>
  <c r="J127"/>
  <c i="7" r="BK214"/>
  <c r="BK181"/>
  <c r="J153"/>
  <c i="6" r="BK151"/>
  <c i="5" r="BK189"/>
  <c i="4" r="J189"/>
  <c r="J174"/>
  <c r="J137"/>
  <c i="3" r="BK1735"/>
  <c r="J1673"/>
  <c r="BK1475"/>
  <c r="J1135"/>
  <c r="J940"/>
  <c r="J736"/>
  <c r="J589"/>
  <c i="2" r="J123"/>
  <c r="BK106"/>
  <c i="19" r="BK212"/>
  <c r="J176"/>
  <c r="BK122"/>
  <c i="17" r="J122"/>
  <c i="16" r="BK324"/>
  <c r="BK285"/>
  <c i="14" r="BK133"/>
  <c r="J95"/>
  <c i="12" r="J261"/>
  <c r="J109"/>
  <c i="9" r="J145"/>
  <c r="BK99"/>
  <c i="8" r="BK179"/>
  <c r="BK113"/>
  <c i="7" r="J198"/>
  <c r="BK134"/>
  <c i="6" r="J132"/>
  <c i="5" r="BK203"/>
  <c r="J147"/>
  <c i="4" r="J160"/>
  <c r="BK132"/>
  <c i="3" r="BK1779"/>
  <c r="BK1419"/>
  <c r="J1119"/>
  <c r="J857"/>
  <c r="BK475"/>
  <c r="J139"/>
  <c i="2" r="BK111"/>
  <c i="19" r="J198"/>
  <c r="J141"/>
  <c i="17" r="J132"/>
  <c i="16" r="J317"/>
  <c i="14" r="J114"/>
  <c i="13" r="BK147"/>
  <c i="12" r="BK181"/>
  <c i="11" r="BK280"/>
  <c i="10" r="J191"/>
  <c r="BK182"/>
  <c i="9" r="J134"/>
  <c i="8" r="BK193"/>
  <c i="7" r="BK225"/>
  <c r="BK171"/>
  <c r="J138"/>
  <c i="6" r="BK124"/>
  <c i="5" r="BK197"/>
  <c r="BK144"/>
  <c i="4" r="J142"/>
  <c r="J105"/>
  <c i="3" r="BK1714"/>
  <c r="J1608"/>
  <c r="BK1457"/>
  <c r="BK1194"/>
  <c r="J585"/>
  <c r="J195"/>
  <c i="2" r="BK95"/>
  <c i="17" r="J126"/>
  <c i="16" r="J354"/>
  <c r="J244"/>
  <c i="15" r="BK116"/>
  <c i="13" r="J187"/>
  <c i="12" r="BK243"/>
  <c r="BK206"/>
  <c i="11" r="J132"/>
  <c i="9" r="J104"/>
  <c i="8" r="BK146"/>
  <c i="7" r="J226"/>
  <c r="J207"/>
  <c r="BK170"/>
  <c i="6" r="J131"/>
  <c i="5" r="BK199"/>
  <c r="J158"/>
  <c r="BK133"/>
  <c i="4" r="J201"/>
  <c r="BK152"/>
  <c r="J125"/>
  <c i="3" r="J1956"/>
  <c r="J1794"/>
  <c r="J1665"/>
  <c r="J1475"/>
  <c r="BK928"/>
  <c r="BK776"/>
  <c i="2" r="J120"/>
  <c i="19" r="BK182"/>
  <c i="17" r="J107"/>
  <c i="16" r="BK398"/>
  <c r="J160"/>
  <c i="15" r="J114"/>
  <c i="14" r="J120"/>
  <c i="12" r="J234"/>
  <c i="11" r="J99"/>
  <c i="10" r="J171"/>
  <c i="8" r="J194"/>
  <c r="BK131"/>
  <c i="7" r="J158"/>
  <c i="6" r="BK160"/>
  <c r="BK131"/>
  <c i="5" r="J139"/>
  <c r="BK113"/>
  <c i="4" r="J171"/>
  <c r="J129"/>
  <c i="3" r="J2005"/>
  <c r="J1875"/>
  <c r="BK1824"/>
  <c r="J1773"/>
  <c r="BK1599"/>
  <c r="J1492"/>
  <c r="J1089"/>
  <c r="BK932"/>
  <c r="BK599"/>
  <c r="J378"/>
  <c i="19" r="J195"/>
  <c r="BK106"/>
  <c i="16" r="J211"/>
  <c i="13" r="BK150"/>
  <c i="12" r="J173"/>
  <c i="11" r="BK317"/>
  <c i="10" r="BK192"/>
  <c i="9" r="BK130"/>
  <c r="BK109"/>
  <c i="8" r="J165"/>
  <c r="J144"/>
  <c i="7" r="BK234"/>
  <c r="J144"/>
  <c i="6" r="J144"/>
  <c r="BK112"/>
  <c i="5" r="J164"/>
  <c r="J135"/>
  <c i="4" r="J208"/>
  <c r="BK167"/>
  <c r="BK127"/>
  <c i="3" r="J1959"/>
  <c r="BK1796"/>
  <c r="BK1665"/>
  <c r="J1385"/>
  <c r="BK1164"/>
  <c r="J846"/>
  <c r="BK577"/>
  <c r="BK343"/>
  <c i="1" r="AS55"/>
  <c i="19" r="BK188"/>
  <c i="17" r="J100"/>
  <c i="16" r="BK143"/>
  <c i="15" r="J115"/>
  <c i="14" r="BK105"/>
  <c i="5" r="J196"/>
  <c i="4" r="J205"/>
  <c r="BK168"/>
  <c i="3" r="J2045"/>
  <c r="J1980"/>
  <c r="J1781"/>
  <c r="BK1634"/>
  <c r="J1434"/>
  <c r="BK1137"/>
  <c r="BK943"/>
  <c r="BK769"/>
  <c r="J450"/>
  <c r="BK240"/>
  <c i="2" r="J126"/>
  <c i="17" r="J114"/>
  <c i="16" r="BK250"/>
  <c i="15" r="J104"/>
  <c i="14" r="J132"/>
  <c r="J123"/>
  <c r="BK106"/>
  <c r="J97"/>
  <c i="12" r="BK212"/>
  <c i="11" r="BK387"/>
  <c i="10" r="J195"/>
  <c i="9" r="BK121"/>
  <c i="8" r="BK194"/>
  <c r="J182"/>
  <c r="J148"/>
  <c i="7" r="J237"/>
  <c r="BK177"/>
  <c r="J139"/>
  <c r="J112"/>
  <c i="6" r="BK122"/>
  <c i="5" r="BK184"/>
  <c r="J130"/>
  <c i="4" r="BK123"/>
  <c i="3" r="J1726"/>
  <c r="J1416"/>
  <c r="J1345"/>
  <c r="BK1092"/>
  <c r="BK469"/>
  <c i="19" r="J110"/>
  <c i="16" r="BK367"/>
  <c r="J267"/>
  <c i="15" r="BK105"/>
  <c i="13" r="BK177"/>
  <c i="12" r="J258"/>
  <c i="11" r="BK327"/>
  <c i="10" r="J197"/>
  <c i="9" r="J151"/>
  <c i="8" r="BK160"/>
  <c r="J125"/>
  <c i="7" r="BK183"/>
  <c i="6" r="J158"/>
  <c i="5" r="BK182"/>
  <c r="J121"/>
  <c i="4" r="J192"/>
  <c r="J152"/>
  <c r="BK129"/>
  <c r="J110"/>
  <c i="3" r="J2036"/>
  <c r="BK1841"/>
  <c r="J1778"/>
  <c r="J1166"/>
  <c r="BK853"/>
  <c r="BK176"/>
  <c i="19" r="J147"/>
  <c i="17" r="J130"/>
  <c r="BK101"/>
  <c i="16" r="J332"/>
  <c r="J256"/>
  <c i="15" r="BK97"/>
  <c i="12" r="BK256"/>
  <c r="BK124"/>
  <c i="11" r="BK236"/>
  <c i="9" r="BK153"/>
  <c i="8" r="BK198"/>
  <c i="7" r="BK230"/>
  <c r="BK141"/>
  <c i="6" r="BK147"/>
  <c r="J99"/>
  <c i="5" r="J122"/>
  <c i="4" r="J175"/>
  <c i="3" r="BK1622"/>
  <c r="BK1511"/>
  <c r="BK1177"/>
  <c r="BK589"/>
  <c r="J145"/>
  <c i="20" r="BK165"/>
  <c r="J150"/>
  <c r="BK132"/>
  <c r="J107"/>
  <c r="BK89"/>
  <c i="19" r="J153"/>
  <c r="J130"/>
  <c i="17" r="BK108"/>
  <c i="16" r="J225"/>
  <c i="14" r="BK146"/>
  <c i="13" r="BK164"/>
  <c i="11" r="J387"/>
  <c r="J242"/>
  <c i="10" r="J178"/>
  <c i="9" r="BK141"/>
  <c i="8" r="J169"/>
  <c i="7" r="J216"/>
  <c r="BK146"/>
  <c i="6" r="J138"/>
  <c i="5" r="BK186"/>
  <c r="J123"/>
  <c i="4" r="J200"/>
  <c r="J170"/>
  <c i="3" r="BK1737"/>
  <c r="BK1644"/>
  <c r="BK1319"/>
  <c r="J1231"/>
  <c r="J982"/>
  <c r="J899"/>
  <c r="BK386"/>
  <c r="BK214"/>
  <c i="2" r="J97"/>
  <c i="19" r="BK207"/>
  <c r="BK189"/>
  <c i="17" r="BK117"/>
  <c i="16" r="BK412"/>
  <c r="J361"/>
  <c r="BK204"/>
  <c i="14" r="J128"/>
  <c i="11" r="BK347"/>
  <c r="J107"/>
  <c i="10" r="BK175"/>
  <c i="9" r="BK133"/>
  <c i="8" r="BK168"/>
  <c r="J154"/>
  <c r="BK117"/>
  <c i="7" r="BK198"/>
  <c r="BK173"/>
  <c r="J148"/>
  <c r="J123"/>
  <c i="6" r="BK117"/>
  <c i="5" r="J127"/>
  <c i="4" r="BK184"/>
  <c r="J164"/>
  <c r="J131"/>
  <c i="3" r="J1640"/>
  <c r="BK1463"/>
  <c r="J1126"/>
  <c r="BK857"/>
  <c r="J595"/>
  <c i="2" r="BK113"/>
  <c r="BK99"/>
  <c i="19" r="J186"/>
  <c r="BK159"/>
  <c i="17" r="BK123"/>
  <c r="BK103"/>
  <c i="16" r="BK297"/>
  <c i="14" r="J136"/>
  <c r="J121"/>
  <c i="13" r="J164"/>
  <c i="12" r="BK232"/>
  <c i="11" r="BK361"/>
  <c i="9" r="BK146"/>
  <c r="J124"/>
  <c i="8" r="BK200"/>
  <c r="J177"/>
  <c r="BK118"/>
  <c i="7" r="J182"/>
  <c r="J152"/>
  <c i="6" r="BK152"/>
  <c i="5" r="J206"/>
  <c r="BK118"/>
  <c i="4" r="BK145"/>
  <c r="BK104"/>
  <c i="3" r="J1714"/>
  <c r="J1494"/>
  <c r="J1141"/>
  <c r="J806"/>
  <c r="BK603"/>
  <c r="J347"/>
  <c i="2" r="BK120"/>
  <c i="6" r="BK139"/>
  <c i="5" r="J186"/>
  <c r="J134"/>
  <c i="4" r="J140"/>
  <c i="3" r="BK1769"/>
  <c r="BK1694"/>
  <c r="BK1597"/>
  <c r="BK1479"/>
  <c r="BK1264"/>
  <c r="J974"/>
  <c r="J469"/>
  <c i="2" r="BK122"/>
  <c i="19" r="BK210"/>
  <c r="BK198"/>
  <c i="17" r="BK99"/>
  <c i="16" r="J242"/>
  <c i="15" r="BK113"/>
  <c i="13" r="BK118"/>
  <c i="12" r="BK238"/>
  <c i="11" r="J333"/>
  <c i="9" r="BK112"/>
  <c i="8" r="BK153"/>
  <c i="7" r="J229"/>
  <c r="J186"/>
  <c r="BK137"/>
  <c i="6" r="BK105"/>
  <c i="5" r="BK194"/>
  <c r="BK131"/>
  <c i="4" r="J182"/>
  <c r="J144"/>
  <c i="3" r="BK2045"/>
  <c r="BK1859"/>
  <c r="J1779"/>
  <c r="J1431"/>
  <c r="J1290"/>
  <c r="J766"/>
  <c i="2" r="J121"/>
  <c i="19" r="BK169"/>
  <c i="16" r="J401"/>
  <c r="BK267"/>
  <c i="15" r="BK119"/>
  <c i="14" r="J125"/>
  <c i="13" r="BK172"/>
  <c i="11" r="J409"/>
  <c r="BK132"/>
  <c i="10" r="BK123"/>
  <c i="8" r="BK175"/>
  <c r="J108"/>
  <c i="7" r="BK147"/>
  <c r="J108"/>
  <c i="6" r="J134"/>
  <c i="5" r="J115"/>
  <c i="4" r="BK203"/>
  <c r="J143"/>
  <c r="J104"/>
  <c i="3" r="J1906"/>
  <c r="BK1832"/>
  <c r="J1796"/>
  <c r="J1737"/>
  <c r="BK1494"/>
  <c r="BK1140"/>
  <c r="BK962"/>
  <c r="BK766"/>
  <c r="BK562"/>
  <c r="BK428"/>
  <c i="19" r="BK211"/>
  <c r="BK147"/>
  <c i="16" r="J204"/>
  <c i="13" r="J174"/>
  <c i="12" r="J162"/>
  <c i="11" r="BK337"/>
  <c r="J118"/>
  <c i="9" r="BK137"/>
  <c r="J112"/>
  <c i="8" r="J179"/>
  <c r="BK137"/>
  <c r="BK107"/>
  <c i="7" r="BK169"/>
  <c r="J149"/>
  <c i="6" r="BK158"/>
  <c r="J118"/>
  <c r="BK103"/>
  <c i="5" r="BK138"/>
  <c i="4" r="J196"/>
  <c i="3" r="J2085"/>
  <c r="J1924"/>
  <c r="BK1679"/>
  <c r="J1457"/>
  <c r="BK1166"/>
  <c r="BK916"/>
  <c r="BK838"/>
  <c r="BK499"/>
  <c r="BK195"/>
  <c i="2" r="J101"/>
  <c i="19" r="J191"/>
  <c i="17" r="J104"/>
  <c i="16" r="J121"/>
  <c i="15" r="BK100"/>
  <c i="14" r="BK98"/>
  <c i="13" r="BK122"/>
  <c i="12" r="J152"/>
  <c i="11" r="BK257"/>
  <c i="9" r="J150"/>
  <c r="BK120"/>
  <c i="8" r="J180"/>
  <c r="BK128"/>
  <c i="7" r="BK213"/>
  <c r="J163"/>
  <c r="BK142"/>
  <c i="6" r="BK156"/>
  <c r="J124"/>
  <c r="J111"/>
  <c i="5" r="J157"/>
  <c r="BK128"/>
  <c i="4" r="BK161"/>
  <c i="3" r="BK1646"/>
  <c r="J1556"/>
  <c r="BK1369"/>
  <c r="J1131"/>
  <c r="BK905"/>
  <c r="BK585"/>
  <c r="BK129"/>
  <c i="2" r="BK93"/>
  <c i="9" r="BK110"/>
  <c i="8" r="J145"/>
  <c r="J112"/>
  <c i="7" r="J217"/>
  <c r="J131"/>
  <c i="6" r="J129"/>
  <c i="5" r="BK146"/>
  <c i="4" r="BK191"/>
  <c r="J113"/>
  <c i="3" r="BK2036"/>
  <c r="J1879"/>
  <c r="BK1702"/>
  <c r="J1642"/>
  <c r="BK1388"/>
  <c r="BK1135"/>
  <c r="BK950"/>
  <c r="J791"/>
  <c r="BK366"/>
  <c i="2" r="J127"/>
  <c i="6" r="BK163"/>
  <c r="J108"/>
  <c i="4" r="BK139"/>
  <c i="3" r="BK1534"/>
  <c r="BK1359"/>
  <c r="J1140"/>
  <c r="J390"/>
  <c i="2" r="BK117"/>
  <c i="17" r="J133"/>
  <c i="16" r="J358"/>
  <c r="BK238"/>
  <c i="15" r="BK107"/>
  <c i="13" r="J184"/>
  <c i="12" r="BK198"/>
  <c i="11" r="J357"/>
  <c r="BK187"/>
  <c i="10" r="J103"/>
  <c i="8" r="BK161"/>
  <c r="J107"/>
  <c i="7" r="BK207"/>
  <c r="BK151"/>
  <c i="6" r="J102"/>
  <c i="5" r="BK130"/>
  <c i="4" r="BK182"/>
  <c r="BK147"/>
  <c r="J127"/>
  <c i="3" r="BK2020"/>
  <c r="BK1819"/>
  <c r="J1312"/>
  <c r="BK1126"/>
  <c r="J705"/>
  <c r="J240"/>
  <c i="2" r="J110"/>
  <c i="19" r="BK156"/>
  <c i="17" r="BK124"/>
  <c i="16" r="BK409"/>
  <c r="J308"/>
  <c r="J102"/>
  <c i="12" r="BK211"/>
  <c i="11" r="BK329"/>
  <c r="J143"/>
  <c i="9" r="J146"/>
  <c i="8" r="BK133"/>
  <c i="7" r="BK190"/>
  <c r="J140"/>
  <c i="6" r="BK142"/>
  <c i="5" r="BK137"/>
  <c i="4" r="BK206"/>
  <c r="J167"/>
  <c i="3" r="J1742"/>
  <c r="BK1614"/>
  <c r="J1487"/>
  <c r="BK1073"/>
  <c r="J599"/>
  <c r="J277"/>
  <c i="20" r="BK161"/>
  <c r="BK142"/>
  <c r="BK107"/>
  <c r="BK97"/>
  <c i="19" r="J135"/>
  <c i="17" r="BK121"/>
  <c i="16" r="J171"/>
  <c i="14" r="J106"/>
  <c i="12" r="J198"/>
  <c i="11" r="BK309"/>
  <c r="J210"/>
  <c i="10" r="BK176"/>
  <c i="9" r="J120"/>
  <c i="7" r="J199"/>
  <c i="6" r="J163"/>
  <c i="5" r="J185"/>
  <c i="4" r="J204"/>
  <c i="3" r="BK1756"/>
  <c r="BK1630"/>
  <c r="J1302"/>
  <c r="BK1081"/>
  <c r="BK924"/>
  <c r="J456"/>
  <c i="2" r="J107"/>
  <c i="20" r="F36"/>
  <c i="8" r="J195"/>
  <c r="J137"/>
  <c i="7" r="BK191"/>
  <c r="J155"/>
  <c i="6" r="J162"/>
  <c i="5" r="BK135"/>
  <c i="4" r="BK186"/>
  <c r="BK159"/>
  <c r="J112"/>
  <c i="3" r="BK1668"/>
  <c r="BK1391"/>
  <c r="BK633"/>
  <c r="BK378"/>
  <c i="2" r="BK98"/>
  <c i="19" r="J182"/>
  <c r="J119"/>
  <c i="16" r="BK358"/>
  <c i="15" r="J100"/>
  <c i="13" r="BK184"/>
  <c i="12" r="BK228"/>
  <c i="10" r="BK185"/>
  <c i="9" r="BK115"/>
  <c i="8" r="BK196"/>
  <c r="J115"/>
  <c i="7" r="J193"/>
  <c r="J125"/>
  <c i="5" r="J198"/>
  <c r="BK96"/>
  <c i="4" r="BK117"/>
  <c i="3" r="BK1711"/>
  <c r="J1391"/>
  <c r="J962"/>
  <c r="J610"/>
  <c r="BK419"/>
  <c r="J129"/>
  <c i="2" r="BK101"/>
  <c i="19" r="J189"/>
  <c i="17" r="BK135"/>
  <c i="16" r="BK371"/>
  <c i="15" r="BK127"/>
  <c i="13" r="J150"/>
  <c i="12" r="BK175"/>
  <c i="11" r="BK107"/>
  <c i="10" r="J183"/>
  <c i="9" r="J132"/>
  <c i="8" r="BK158"/>
  <c i="3" r="J905"/>
  <c r="BK382"/>
  <c i="2" r="J103"/>
  <c i="18" r="BK95"/>
  <c i="16" r="BK338"/>
  <c r="J143"/>
  <c i="13" r="J190"/>
  <c i="12" r="BK221"/>
  <c i="9" r="BK145"/>
  <c i="8" r="J164"/>
  <c r="BK136"/>
  <c i="7" r="BK204"/>
  <c i="3" r="J1356"/>
  <c r="BK846"/>
  <c i="2" r="J125"/>
  <c i="19" r="J177"/>
  <c i="17" r="J116"/>
  <c i="16" r="J412"/>
  <c r="BK135"/>
  <c i="14" r="BK147"/>
  <c r="BK122"/>
  <c i="12" r="J171"/>
  <c i="11" r="BK270"/>
  <c r="J164"/>
  <c i="10" r="BK103"/>
  <c i="8" r="BK144"/>
  <c i="7" r="J195"/>
  <c r="J130"/>
  <c i="5" r="BK187"/>
  <c r="BK134"/>
  <c i="4" r="J207"/>
  <c r="J183"/>
  <c i="3" r="J2092"/>
  <c r="BK1924"/>
  <c r="BK1827"/>
  <c r="J1790"/>
  <c r="J1534"/>
  <c r="BK1339"/>
  <c r="J1033"/>
  <c r="J712"/>
  <c r="BK456"/>
  <c i="19" r="BK208"/>
  <c i="18" r="BK93"/>
  <c i="16" r="BK197"/>
  <c i="13" r="J99"/>
  <c i="12" r="J212"/>
  <c i="11" r="J306"/>
  <c i="9" r="BK139"/>
  <c r="BK125"/>
  <c i="8" r="BK191"/>
  <c r="J161"/>
  <c r="J126"/>
  <c i="7" r="J228"/>
  <c r="J168"/>
  <c r="J126"/>
  <c i="6" r="BK120"/>
  <c r="BK102"/>
  <c i="5" r="BK117"/>
  <c i="4" r="BK207"/>
  <c r="J149"/>
  <c i="3" r="J2064"/>
  <c r="BK1911"/>
  <c r="J1751"/>
  <c r="J1614"/>
  <c r="BK1416"/>
  <c r="BK1070"/>
  <c r="J562"/>
  <c r="BK390"/>
  <c i="2" r="BK126"/>
  <c i="19" r="J209"/>
  <c i="18" r="J95"/>
  <c i="16" r="J116"/>
  <c i="14" r="J126"/>
  <c i="13" r="BK153"/>
  <c i="12" r="J206"/>
  <c i="11" r="J313"/>
  <c i="10" r="BK171"/>
  <c i="9" r="J121"/>
  <c r="BK102"/>
  <c i="8" r="BK164"/>
  <c i="7" r="BK199"/>
  <c r="BK153"/>
  <c r="J136"/>
  <c r="J113"/>
  <c i="6" r="BK123"/>
  <c r="J105"/>
  <c i="5" r="BK150"/>
  <c i="4" r="J185"/>
  <c i="3" r="J1649"/>
  <c r="J1511"/>
  <c r="BK1341"/>
  <c r="BK1030"/>
  <c r="BK754"/>
  <c r="BK533"/>
  <c i="2" r="J113"/>
  <c i="19" r="BK113"/>
  <c i="8" r="BK202"/>
  <c r="J119"/>
  <c i="7" r="BK220"/>
  <c r="BK158"/>
  <c i="6" r="J148"/>
  <c i="5" r="BK183"/>
  <c i="4" r="J199"/>
  <c r="J132"/>
  <c i="3" r="J2026"/>
  <c r="J1830"/>
  <c r="BK1655"/>
  <c r="J1467"/>
  <c r="J1177"/>
  <c r="J1037"/>
  <c r="J818"/>
  <c r="BK292"/>
  <c i="2" r="J115"/>
  <c i="16" r="J356"/>
  <c i="15" r="J125"/>
  <c i="14" r="J142"/>
  <c r="BK126"/>
  <c r="J113"/>
  <c i="13" r="J147"/>
  <c i="12" r="J100"/>
  <c i="10" r="BK197"/>
  <c i="9" r="BK131"/>
  <c i="8" r="J190"/>
  <c r="J173"/>
  <c r="BK110"/>
  <c i="7" r="BK203"/>
  <c r="BK123"/>
  <c i="6" r="BK138"/>
  <c i="5" r="BK191"/>
  <c i="4" r="J179"/>
  <c r="J107"/>
  <c i="3" r="BK1492"/>
  <c r="BK1356"/>
  <c r="J1168"/>
  <c r="BK628"/>
  <c i="17" r="J112"/>
  <c i="16" r="J348"/>
  <c i="15" r="J117"/>
  <c i="14" r="BK131"/>
  <c i="13" r="BK110"/>
  <c i="12" r="J156"/>
  <c i="11" r="J270"/>
  <c i="10" r="BK173"/>
  <c i="8" r="J202"/>
  <c r="BK155"/>
  <c r="J120"/>
  <c i="7" r="BK209"/>
  <c r="J178"/>
  <c i="6" r="BK109"/>
  <c i="5" r="J154"/>
  <c i="4" r="BK214"/>
  <c r="J181"/>
  <c r="J145"/>
  <c r="BK124"/>
  <c i="3" r="BK2085"/>
  <c r="J1911"/>
  <c r="J1785"/>
  <c r="J1563"/>
  <c r="J1256"/>
  <c r="J897"/>
  <c r="J185"/>
  <c i="19" r="J159"/>
  <c i="18" r="J93"/>
  <c i="16" r="J324"/>
  <c r="J235"/>
  <c i="14" r="BK140"/>
  <c i="12" r="J142"/>
  <c i="11" r="J253"/>
  <c i="9" r="BK151"/>
  <c i="8" r="BK184"/>
  <c i="7" r="J191"/>
  <c r="J117"/>
  <c i="6" r="J151"/>
  <c i="5" r="J153"/>
  <c i="4" r="BK205"/>
  <c r="J163"/>
  <c i="3" r="BK1536"/>
  <c r="BK1157"/>
  <c r="J709"/>
  <c r="BK265"/>
  <c i="20" r="BK143"/>
  <c r="J110"/>
  <c r="BK94"/>
  <c i="19" r="J144"/>
  <c i="17" r="J123"/>
  <c i="15" r="J107"/>
  <c i="13" r="BK166"/>
  <c i="11" r="J399"/>
  <c r="BK306"/>
  <c r="BK157"/>
  <c i="9" r="J136"/>
  <c i="8" r="J130"/>
  <c i="7" r="J213"/>
  <c r="BK135"/>
  <c i="6" r="BK113"/>
  <c i="5" r="BK124"/>
  <c i="4" r="BK202"/>
  <c r="BK150"/>
  <c i="3" r="J1688"/>
  <c r="BK1590"/>
  <c r="BK1119"/>
  <c r="BK1008"/>
  <c r="BK595"/>
  <c r="J366"/>
  <c i="19" r="J212"/>
  <c i="18" r="BK90"/>
  <c i="16" r="BK401"/>
  <c i="15" r="BK122"/>
  <c i="11" r="BK247"/>
  <c i="10" r="BK191"/>
  <c i="9" r="J123"/>
  <c i="8" r="J172"/>
  <c r="J136"/>
  <c i="7" r="J197"/>
  <c r="BK156"/>
  <c i="6" r="BK125"/>
  <c i="4" r="J209"/>
  <c i="14" r="J135"/>
  <c r="BK97"/>
  <c i="12" r="BK258"/>
  <c i="11" r="J257"/>
  <c i="9" r="BK142"/>
  <c i="8" r="J184"/>
  <c r="J111"/>
  <c i="7" r="J192"/>
  <c i="6" r="J155"/>
  <c i="5" r="J194"/>
  <c i="4" r="J146"/>
  <c i="3" r="J1780"/>
  <c r="J1694"/>
  <c r="BK1410"/>
  <c r="J1028"/>
  <c r="BK699"/>
  <c r="BK423"/>
  <c i="2" r="BK119"/>
  <c i="19" r="J211"/>
  <c r="BK186"/>
  <c r="J108"/>
  <c i="16" r="BK354"/>
  <c i="14" r="BK96"/>
  <c i="13" r="BK107"/>
  <c i="12" r="J104"/>
  <c i="10" r="J192"/>
  <c r="BK180"/>
  <c i="9" r="J125"/>
  <c i="8" r="BK154"/>
  <c i="7" r="BK194"/>
  <c r="BK164"/>
  <c r="J116"/>
  <c i="6" r="BK106"/>
  <c i="5" r="BK185"/>
  <c r="BK142"/>
  <c i="4" r="J165"/>
  <c r="BK108"/>
  <c i="3" r="J1708"/>
  <c r="J1634"/>
  <c r="J1508"/>
  <c r="BK1446"/>
  <c r="BK1256"/>
  <c r="BK736"/>
  <c r="BK207"/>
  <c i="2" r="BK97"/>
  <c i="17" r="J127"/>
  <c i="16" r="J367"/>
  <c r="BK171"/>
  <c i="14" r="BK111"/>
  <c i="13" r="BK95"/>
  <c i="12" r="BK171"/>
  <c i="10" r="J188"/>
  <c i="9" r="J99"/>
  <c i="8" r="BK151"/>
  <c i="7" r="BK237"/>
  <c r="BK187"/>
  <c i="6" r="BK136"/>
  <c r="BK98"/>
  <c i="5" r="J183"/>
  <c r="J149"/>
  <c i="4" r="BK216"/>
  <c r="J173"/>
  <c r="BK148"/>
  <c i="3" r="BK2049"/>
  <c r="BK1830"/>
  <c r="J1806"/>
  <c r="BK1720"/>
  <c r="J1655"/>
  <c r="J1388"/>
  <c r="J912"/>
  <c r="J207"/>
  <c i="1" r="AS59"/>
  <c i="16" r="BK121"/>
  <c i="14" r="BK141"/>
  <c i="13" r="J168"/>
  <c i="11" r="J285"/>
  <c i="3" r="J1863"/>
  <c r="BK1800"/>
  <c r="BK1563"/>
  <c r="J1319"/>
  <c r="BK1005"/>
  <c r="J853"/>
  <c r="J533"/>
  <c r="J343"/>
  <c i="19" r="BK205"/>
  <c r="J113"/>
  <c i="15" r="BK118"/>
  <c i="12" r="J238"/>
  <c i="11" r="BK333"/>
  <c i="10" r="BK193"/>
  <c i="9" r="BK136"/>
  <c r="J114"/>
  <c r="BK106"/>
  <c i="8" r="J153"/>
  <c r="J113"/>
  <c i="7" r="BK221"/>
  <c r="BK154"/>
  <c i="6" r="BK146"/>
  <c r="BK114"/>
  <c i="5" r="J162"/>
  <c r="BK116"/>
  <c i="4" r="J168"/>
  <c r="BK110"/>
  <c i="3" r="BK2000"/>
  <c r="J1832"/>
  <c r="BK1640"/>
  <c r="J1324"/>
  <c r="BK1037"/>
  <c r="BK798"/>
  <c r="J473"/>
  <c r="BK323"/>
  <c i="2" r="BK114"/>
  <c i="19" r="BK201"/>
  <c i="17" r="BK126"/>
  <c i="15" r="J105"/>
  <c i="13" r="J181"/>
  <c i="12" r="J124"/>
  <c i="11" r="J304"/>
  <c i="9" r="BK148"/>
  <c r="J103"/>
  <c i="8" r="BK142"/>
  <c i="7" r="J212"/>
  <c r="BK159"/>
  <c r="J137"/>
  <c r="BK115"/>
  <c i="6" r="BK148"/>
  <c r="J107"/>
  <c i="5" r="J151"/>
  <c i="4" r="BK215"/>
  <c r="J126"/>
  <c i="3" r="BK1591"/>
  <c r="J1490"/>
  <c r="BK1144"/>
  <c r="BK897"/>
  <c r="J570"/>
  <c i="2" r="J105"/>
  <c r="BK90"/>
  <c i="8" r="J199"/>
  <c r="J124"/>
  <c r="BK111"/>
  <c i="7" r="J187"/>
  <c r="BK113"/>
  <c i="5" r="J184"/>
  <c i="4" r="J198"/>
  <c i="3" r="BK2076"/>
  <c r="J1841"/>
  <c r="J1644"/>
  <c r="BK1364"/>
  <c r="J1056"/>
  <c r="J822"/>
  <c r="BK347"/>
  <c r="BK165"/>
  <c i="17" r="BK113"/>
  <c i="16" r="BK244"/>
  <c i="14" r="J145"/>
  <c r="BK128"/>
  <c r="J117"/>
  <c r="J98"/>
  <c i="11" r="BK409"/>
  <c i="10" r="BK196"/>
  <c i="9" r="J129"/>
  <c i="8" r="J198"/>
  <c r="BK152"/>
  <c r="BK139"/>
  <c i="7" r="J204"/>
  <c r="BK128"/>
  <c i="6" r="J121"/>
  <c i="5" r="BK151"/>
  <c i="4" r="BK170"/>
  <c i="3" r="J1413"/>
  <c r="BK1307"/>
  <c r="BK738"/>
  <c r="J362"/>
  <c i="2" r="J122"/>
  <c i="19" r="J156"/>
  <c i="16" r="BK356"/>
  <c r="J197"/>
  <c i="14" r="J139"/>
  <c i="13" r="BK104"/>
  <c i="12" r="J189"/>
  <c i="11" r="BK210"/>
  <c i="10" r="J146"/>
  <c i="8" r="J171"/>
  <c r="J128"/>
  <c i="7" r="BK210"/>
  <c r="BK182"/>
  <c i="6" r="BK108"/>
  <c i="5" r="BK132"/>
  <c i="4" r="J191"/>
  <c r="BK142"/>
  <c i="3" r="J2087"/>
  <c r="BK1980"/>
  <c r="BK1812"/>
  <c r="BK1723"/>
  <c r="J1274"/>
  <c r="J1005"/>
  <c r="J428"/>
  <c r="J169"/>
  <c i="19" r="BK218"/>
  <c r="BK141"/>
  <c i="16" r="J414"/>
  <c r="BK242"/>
  <c i="14" r="BK132"/>
  <c i="12" r="BK208"/>
  <c i="11" r="J361"/>
  <c i="10" r="BK181"/>
  <c i="8" r="J200"/>
  <c i="7" r="J235"/>
  <c r="J173"/>
  <c r="J135"/>
  <c i="6" r="J156"/>
  <c r="J125"/>
  <c i="5" r="BK123"/>
  <c i="4" r="BK180"/>
  <c r="BK166"/>
  <c r="BK121"/>
  <c i="3" r="J1546"/>
  <c r="BK1324"/>
  <c r="J798"/>
  <c r="BK362"/>
  <c r="J165"/>
  <c i="20" r="BK155"/>
  <c r="J115"/>
  <c r="BK90"/>
  <c i="19" r="BK164"/>
  <c i="17" r="J125"/>
  <c i="16" r="J371"/>
  <c r="BK191"/>
  <c i="14" r="BK139"/>
  <c i="11" r="J337"/>
  <c r="J261"/>
  <c i="10" r="J189"/>
  <c i="8" r="BK189"/>
  <c i="7" r="BK180"/>
  <c i="6" r="BK144"/>
  <c i="5" r="J144"/>
  <c r="J120"/>
  <c i="3" r="J1765"/>
  <c r="J1599"/>
  <c r="BK1294"/>
  <c r="J943"/>
  <c r="BK834"/>
  <c r="BK374"/>
  <c i="2" r="BK96"/>
  <c i="19" r="BK191"/>
  <c i="17" r="J103"/>
  <c i="16" r="J381"/>
  <c i="15" r="J110"/>
  <c i="12" r="BK100"/>
  <c i="11" r="BK104"/>
  <c i="10" r="BK167"/>
  <c i="9" r="J107"/>
  <c i="8" r="BK165"/>
  <c i="7" r="J224"/>
  <c r="BK162"/>
  <c i="6" r="BK118"/>
  <c i="4" r="J221"/>
  <c r="J176"/>
  <c r="BK154"/>
  <c i="3" r="BK1659"/>
  <c r="J1407"/>
  <c r="J745"/>
  <c r="BK543"/>
  <c i="7" r="J157"/>
  <c i="6" r="BK121"/>
  <c i="5" r="J197"/>
  <c i="4" r="J161"/>
  <c r="J136"/>
  <c i="3" r="J1731"/>
  <c r="BK1499"/>
  <c r="J1164"/>
  <c r="J868"/>
  <c r="BK145"/>
  <c i="2" r="J109"/>
  <c i="19" r="J190"/>
  <c r="BK153"/>
  <c i="17" r="J134"/>
  <c i="16" r="J378"/>
  <c i="15" r="J97"/>
  <c i="13" r="BK130"/>
  <c i="12" r="J120"/>
  <c i="11" r="BK290"/>
  <c i="10" r="BK188"/>
  <c i="9" r="J141"/>
  <c r="BK119"/>
  <c i="8" r="BK120"/>
  <c i="7" r="BK195"/>
  <c r="BK144"/>
  <c r="J132"/>
  <c i="6" r="BK110"/>
  <c i="5" r="J150"/>
  <c i="4" r="J148"/>
  <c i="3" r="BK1745"/>
  <c r="BK1649"/>
  <c r="BK1546"/>
  <c r="J1442"/>
  <c r="BK1171"/>
  <c i="7" r="J221"/>
  <c r="J184"/>
  <c i="6" r="BK135"/>
  <c r="BK126"/>
  <c i="5" r="J187"/>
  <c i="4" r="BK219"/>
  <c r="BK198"/>
  <c r="BK149"/>
  <c i="3" r="J2000"/>
  <c r="BK1811"/>
  <c r="BK1777"/>
  <c r="J1540"/>
  <c r="BK1375"/>
  <c r="J878"/>
  <c r="BK515"/>
  <c i="2" r="J106"/>
  <c i="19" r="J106"/>
  <c i="16" r="J409"/>
  <c r="J182"/>
  <c i="15" r="J113"/>
  <c i="14" r="J124"/>
  <c i="12" r="BK156"/>
  <c i="11" r="BK242"/>
  <c i="10" r="J180"/>
  <c i="8" r="J187"/>
  <c r="J129"/>
  <c i="7" r="BK148"/>
  <c i="6" r="J153"/>
  <c i="5" r="BK193"/>
  <c r="BK126"/>
  <c i="4" r="BK201"/>
  <c r="J139"/>
  <c i="3" r="BK2031"/>
  <c r="BK1839"/>
  <c r="J1812"/>
  <c r="J1739"/>
  <c r="BK1520"/>
  <c r="BK1174"/>
  <c r="J978"/>
  <c r="J738"/>
  <c r="BK552"/>
  <c r="BK327"/>
  <c i="19" r="BK177"/>
  <c i="17" r="BK130"/>
  <c i="13" r="J172"/>
  <c i="11" r="J385"/>
  <c r="J309"/>
  <c i="10" r="J186"/>
  <c i="9" r="BK132"/>
  <c r="BK108"/>
  <c i="8" r="BK159"/>
  <c r="J123"/>
  <c i="7" r="BK229"/>
  <c r="BK167"/>
  <c r="BK125"/>
  <c i="6" r="J139"/>
  <c r="J104"/>
  <c i="5" r="BK156"/>
  <c i="4" r="J214"/>
  <c r="BK172"/>
  <c i="3" r="J2072"/>
  <c r="BK1899"/>
  <c r="J1756"/>
  <c r="BK1642"/>
  <c r="BK1330"/>
  <c r="J1122"/>
  <c r="BK570"/>
  <c r="J358"/>
  <c r="J265"/>
  <c i="2" r="J100"/>
  <c i="19" r="BK181"/>
  <c i="16" r="BK256"/>
  <c i="15" r="J119"/>
  <c i="13" r="J177"/>
  <c i="12" r="BK189"/>
  <c i="4" r="J212"/>
  <c i="3" r="BK1638"/>
  <c r="J1364"/>
  <c r="BK1089"/>
  <c r="BK920"/>
  <c r="BK636"/>
  <c r="BK188"/>
  <c i="19" r="J138"/>
  <c i="8" r="J196"/>
  <c r="J135"/>
  <c i="7" r="BK218"/>
  <c r="J134"/>
  <c i="6" r="J147"/>
  <c i="3" r="BK1697"/>
  <c r="BK1501"/>
  <c r="BK1182"/>
  <c r="BK1033"/>
  <c r="BK745"/>
  <c r="BK169"/>
  <c i="17" r="BK134"/>
  <c i="16" r="J285"/>
  <c i="15" r="J101"/>
  <c i="14" r="J131"/>
  <c r="J111"/>
  <c i="13" r="BK144"/>
  <c i="11" r="BK304"/>
  <c i="10" r="J193"/>
  <c i="8" r="J193"/>
  <c r="BK170"/>
  <c r="J134"/>
  <c i="7" r="J208"/>
  <c r="BK124"/>
  <c i="6" r="BK153"/>
  <c r="J106"/>
  <c i="5" r="J124"/>
  <c i="3" r="J1718"/>
  <c r="J1261"/>
  <c r="BK719"/>
  <c r="J292"/>
  <c i="2" r="J116"/>
  <c i="18" r="J90"/>
  <c i="16" r="J404"/>
  <c r="BK303"/>
  <c i="14" r="BK130"/>
  <c i="13" r="BK156"/>
  <c i="12" r="J196"/>
  <c i="11" r="J322"/>
  <c i="10" r="J175"/>
  <c i="8" r="J192"/>
  <c r="J139"/>
  <c r="J106"/>
  <c i="7" r="BK184"/>
  <c i="6" r="BK116"/>
  <c i="5" r="BK157"/>
  <c i="2" r="J90"/>
  <c i="19" r="J146"/>
  <c i="17" r="BK114"/>
  <c i="16" r="J384"/>
  <c r="J303"/>
  <c r="J231"/>
  <c i="14" r="BK113"/>
  <c i="12" r="BK135"/>
  <c i="11" r="J353"/>
  <c r="J187"/>
  <c i="9" r="BK152"/>
  <c r="BK101"/>
  <c i="7" r="J234"/>
  <c r="BK155"/>
  <c i="6" r="J157"/>
  <c i="5" r="BK202"/>
  <c r="J136"/>
  <c i="4" r="BK173"/>
  <c r="J154"/>
  <c i="3" r="J1590"/>
  <c r="J1375"/>
  <c r="BK1131"/>
  <c r="J750"/>
  <c r="J351"/>
  <c i="20" r="BK172"/>
  <c i="19" r="BK119"/>
  <c i="15" r="BK125"/>
  <c i="13" r="BK168"/>
  <c i="11" r="J406"/>
  <c r="J290"/>
  <c i="10" r="J190"/>
  <c i="9" r="J122"/>
  <c i="7" r="J225"/>
  <c i="6" r="J154"/>
  <c i="5" r="J137"/>
  <c i="4" r="J203"/>
  <c r="J159"/>
  <c i="3" r="J1723"/>
  <c r="J1627"/>
  <c r="J1353"/>
  <c r="J1030"/>
  <c r="J546"/>
  <c i="1" r="AS73"/>
  <c i="16" r="J218"/>
  <c i="4" r="BK163"/>
  <c r="BK113"/>
  <c i="3" r="BK1560"/>
  <c r="BK1151"/>
  <c r="BK779"/>
  <c r="BK450"/>
  <c i="2" r="J112"/>
  <c i="19" r="J207"/>
  <c r="J150"/>
  <c i="17" r="BK120"/>
  <c i="16" r="BK291"/>
  <c i="14" r="BK134"/>
  <c i="13" r="J166"/>
  <c i="12" r="J181"/>
  <c i="9" r="J137"/>
  <c i="8" r="BK199"/>
  <c r="J131"/>
  <c i="7" r="J176"/>
  <c i="6" r="J122"/>
  <c i="5" r="BK192"/>
  <c i="4" r="BK157"/>
  <c i="3" r="J1792"/>
  <c r="J1681"/>
  <c r="BK1224"/>
  <c r="BK940"/>
  <c r="BK573"/>
  <c r="J134"/>
  <c i="2" r="J99"/>
  <c i="19" r="BK187"/>
  <c r="BK138"/>
  <c i="17" r="BK104"/>
  <c i="16" r="J154"/>
  <c i="13" r="BK114"/>
  <c i="12" r="BK116"/>
  <c i="11" r="BK285"/>
  <c i="10" r="J185"/>
  <c i="9" r="J139"/>
  <c i="8" r="BK192"/>
  <c i="7" r="J203"/>
  <c r="J175"/>
  <c r="BK145"/>
  <c i="6" r="J150"/>
  <c i="5" r="J204"/>
  <c r="J146"/>
  <c i="4" r="J166"/>
  <c r="BK126"/>
  <c i="3" r="J1697"/>
  <c r="J1528"/>
  <c r="J1460"/>
  <c r="J1224"/>
  <c r="BK903"/>
  <c r="J465"/>
  <c r="BK183"/>
  <c i="19" r="BK209"/>
  <c i="17" r="BK125"/>
  <c i="16" r="BK342"/>
  <c r="BK154"/>
  <c i="14" r="BK118"/>
  <c i="13" r="BK137"/>
  <c i="12" r="J208"/>
  <c i="11" r="BK322"/>
  <c i="9" r="J101"/>
  <c i="8" r="J146"/>
  <c i="7" r="J210"/>
  <c r="BK163"/>
  <c i="6" r="BK132"/>
  <c i="5" r="BK205"/>
  <c r="BK165"/>
  <c r="BK139"/>
  <c i="4" r="BK212"/>
  <c r="BK151"/>
  <c i="3" r="BK2092"/>
  <c r="J1819"/>
  <c r="BK1790"/>
  <c r="BK1673"/>
  <c r="J1479"/>
  <c r="BK1115"/>
  <c r="J511"/>
  <c i="19" r="J166"/>
  <c i="17" r="J108"/>
  <c i="16" r="BK321"/>
  <c i="15" r="BK123"/>
  <c i="14" r="J140"/>
  <c i="13" r="BK190"/>
  <c i="11" r="J396"/>
  <c r="J239"/>
  <c i="10" r="J179"/>
  <c i="9" r="J127"/>
  <c i="8" r="BK115"/>
  <c i="7" r="BK157"/>
  <c r="J128"/>
  <c i="6" r="J137"/>
  <c i="5" r="J142"/>
  <c r="J96"/>
  <c i="4" r="BK187"/>
  <c i="3" r="BK2064"/>
  <c r="J1990"/>
  <c r="J1859"/>
  <c r="J1802"/>
  <c r="J1748"/>
  <c r="J1524"/>
  <c r="J1369"/>
  <c r="J1026"/>
  <c r="BK868"/>
  <c r="J461"/>
  <c i="20" r="F38"/>
  <c i="9" r="BK126"/>
  <c r="BK107"/>
  <c i="8" r="BK162"/>
  <c r="J114"/>
  <c i="7" r="J227"/>
  <c r="J166"/>
  <c r="BK117"/>
  <c i="6" r="J116"/>
  <c i="5" r="J165"/>
  <c r="BK149"/>
  <c i="4" r="J210"/>
  <c r="BK136"/>
  <c i="3" r="BK1984"/>
  <c r="BK1792"/>
  <c r="J1618"/>
  <c r="BK1434"/>
  <c r="BK1146"/>
  <c r="BK864"/>
  <c r="BK511"/>
  <c r="J327"/>
  <c i="2" r="BK123"/>
  <c i="19" r="J218"/>
  <c r="BK176"/>
  <c i="16" r="BK235"/>
  <c i="15" r="J118"/>
  <c i="14" r="BK123"/>
  <c i="13" r="J140"/>
  <c i="12" r="BK120"/>
  <c i="10" r="BK194"/>
  <c i="9" r="J147"/>
  <c r="J113"/>
  <c i="8" r="J162"/>
  <c r="J118"/>
  <c i="7" r="BK211"/>
  <c r="BK143"/>
  <c r="BK118"/>
  <c i="6" r="BK155"/>
  <c r="J114"/>
  <c r="J103"/>
  <c i="5" r="BK145"/>
  <c i="4" r="J184"/>
  <c i="3" r="BK1780"/>
  <c r="BK1581"/>
  <c r="BK1482"/>
  <c r="J1092"/>
  <c r="BK998"/>
  <c r="BK709"/>
  <c r="J283"/>
  <c i="2" r="J104"/>
  <c i="9" r="J126"/>
  <c i="8" r="BK182"/>
  <c r="BK134"/>
  <c i="7" r="BK224"/>
  <c r="BK119"/>
  <c i="5" r="J202"/>
  <c r="J117"/>
  <c i="4" r="J133"/>
  <c i="3" r="BK2072"/>
  <c r="BK1903"/>
  <c r="BK1576"/>
  <c r="J1330"/>
  <c r="J1070"/>
  <c r="BK878"/>
  <c r="J722"/>
  <c r="BK313"/>
  <c i="2" r="BK116"/>
  <c i="17" r="J121"/>
  <c i="16" r="J342"/>
  <c i="15" r="BK115"/>
  <c i="14" r="BK144"/>
  <c r="J122"/>
  <c r="J104"/>
  <c i="5" r="J163"/>
  <c i="4" r="J202"/>
  <c i="3" r="J1716"/>
  <c r="BK1407"/>
  <c r="J1341"/>
  <c r="J1137"/>
  <c r="J687"/>
  <c r="J181"/>
  <c r="BK1906"/>
  <c r="BK1761"/>
  <c r="BK1372"/>
  <c r="BK1141"/>
  <c r="J730"/>
  <c r="BK277"/>
  <c i="2" r="J93"/>
  <c i="19" r="BK144"/>
  <c i="17" r="J129"/>
  <c i="16" r="J398"/>
  <c r="J279"/>
  <c r="J191"/>
  <c i="12" r="BK267"/>
  <c i="11" r="J378"/>
  <c r="J140"/>
  <c i="9" r="BK103"/>
  <c i="3" r="BK185"/>
  <c i="20" r="J161"/>
  <c r="J132"/>
  <c r="BK100"/>
  <c i="19" r="J169"/>
  <c i="16" r="J321"/>
  <c i="15" r="BK110"/>
  <c i="13" r="BK187"/>
  <c i="11" r="J329"/>
  <c r="J112"/>
  <c i="9" r="BK127"/>
  <c i="8" r="J105"/>
  <c i="7" r="BK178"/>
  <c i="6" r="J161"/>
  <c i="5" r="J126"/>
  <c r="J118"/>
  <c i="4" r="BK105"/>
  <c i="3" r="BK1428"/>
  <c r="J1250"/>
  <c r="BK936"/>
  <c r="BK722"/>
  <c i="2" r="BK108"/>
  <c i="19" r="J205"/>
  <c i="17" r="BK118"/>
  <c i="16" r="J238"/>
  <c i="14" r="J141"/>
  <c i="13" r="BK91"/>
  <c i="11" r="J157"/>
  <c i="10" r="J169"/>
  <c i="8" r="J189"/>
  <c r="J151"/>
  <c i="7" r="J230"/>
  <c r="BK185"/>
  <c r="BK136"/>
  <c i="5" r="J133"/>
  <c i="4" r="BK175"/>
  <c r="J124"/>
  <c i="3" r="BK1676"/>
  <c r="J1399"/>
  <c r="BK791"/>
  <c r="J577"/>
  <c r="J176"/>
  <c i="2" r="BK105"/>
  <c i="19" r="J188"/>
  <c r="J162"/>
  <c i="17" r="BK133"/>
  <c i="16" r="BK332"/>
  <c i="15" r="BK101"/>
  <c i="14" r="J101"/>
  <c i="13" r="J122"/>
  <c i="12" r="J221"/>
  <c i="9" r="BK147"/>
  <c r="BK116"/>
  <c i="8" r="BK180"/>
  <c r="BK103"/>
  <c i="7" r="J156"/>
  <c i="5" r="J200"/>
  <c i="4" r="J162"/>
  <c r="BK138"/>
  <c i="3" r="J1745"/>
  <c r="BK1471"/>
  <c i="10" r="BK200"/>
  <c i="9" r="BK149"/>
  <c r="BK124"/>
  <c i="7" r="J196"/>
  <c r="BK149"/>
  <c i="6" r="BK162"/>
  <c i="5" r="BK206"/>
  <c r="J145"/>
  <c i="4" r="BK155"/>
  <c i="3" r="BK1778"/>
  <c r="BK1691"/>
  <c r="J1536"/>
  <c r="BK1348"/>
  <c r="BK1168"/>
  <c r="BK491"/>
  <c r="BK190"/>
  <c i="20" r="J36"/>
  <c i="14" r="J112"/>
  <c i="13" r="J114"/>
  <c i="12" r="J211"/>
  <c i="11" r="BK213"/>
  <c i="8" r="BK177"/>
  <c r="BK104"/>
  <c i="7" r="J214"/>
  <c r="J183"/>
  <c i="6" r="BK143"/>
  <c i="5" r="BK204"/>
  <c r="BK164"/>
  <c r="J132"/>
  <c i="4" r="J211"/>
  <c r="BK133"/>
  <c i="3" r="J1984"/>
  <c r="J1808"/>
  <c r="BK1718"/>
  <c r="BK1651"/>
  <c r="BK1385"/>
  <c r="BK899"/>
  <c r="J475"/>
  <c i="19" r="BK150"/>
  <c i="17" r="BK102"/>
  <c i="16" r="BK381"/>
  <c i="15" r="J122"/>
  <c i="14" r="J130"/>
  <c i="13" r="J107"/>
  <c i="11" r="BK385"/>
  <c i="10" r="BK184"/>
  <c r="J176"/>
  <c i="8" r="J158"/>
  <c r="BK114"/>
  <c i="7" r="J129"/>
  <c i="6" r="J152"/>
  <c i="5" r="J192"/>
  <c r="BK136"/>
  <c i="4" r="BK197"/>
  <c r="BK131"/>
  <c i="3" r="BK1995"/>
  <c r="BK1835"/>
  <c r="BK1785"/>
  <c r="BK1608"/>
  <c r="BK1431"/>
  <c r="J1050"/>
  <c r="J864"/>
  <c r="J603"/>
  <c r="J190"/>
  <c i="19" r="BK184"/>
  <c i="17" r="BK127"/>
  <c i="14" r="BK117"/>
  <c i="12" r="J232"/>
  <c i="11" r="BK378"/>
  <c r="J295"/>
  <c i="9" r="J149"/>
  <c r="BK113"/>
  <c i="8" r="J176"/>
  <c r="BK130"/>
  <c r="BK109"/>
  <c i="7" r="J220"/>
  <c r="J118"/>
  <c i="6" r="J133"/>
  <c r="J98"/>
  <c i="5" r="J155"/>
  <c i="4" r="J219"/>
  <c r="J206"/>
  <c i="3" r="BK2005"/>
  <c r="BK1875"/>
  <c r="J1735"/>
  <c r="J1501"/>
  <c r="BK1274"/>
  <c r="BK893"/>
  <c r="J491"/>
  <c r="J200"/>
  <c i="2" r="BK103"/>
  <c i="19" r="BK183"/>
  <c i="17" r="J118"/>
  <c i="16" r="J105"/>
  <c i="14" r="BK127"/>
  <c i="13" r="J144"/>
  <c i="12" r="BK193"/>
  <c i="11" r="BK394"/>
  <c i="9" r="J152"/>
  <c r="BK118"/>
  <c i="8" r="BK178"/>
  <c r="BK143"/>
  <c r="BK116"/>
  <c i="7" r="BK188"/>
  <c r="J151"/>
  <c r="J133"/>
  <c r="J114"/>
  <c i="6" r="J141"/>
  <c r="J119"/>
  <c r="BK104"/>
  <c r="BK99"/>
  <c i="5" r="J138"/>
  <c i="4" r="BK160"/>
  <c i="3" r="J1630"/>
  <c r="J1576"/>
  <c r="J1428"/>
  <c r="J1174"/>
  <c r="BK1028"/>
  <c r="J617"/>
  <c r="J124"/>
  <c i="2" r="J95"/>
  <c i="8" r="J150"/>
  <c r="J117"/>
  <c i="7" r="J194"/>
  <c r="BK114"/>
  <c i="5" r="J205"/>
  <c r="BK121"/>
  <c i="4" r="J194"/>
  <c r="J117"/>
  <c i="3" r="J1987"/>
  <c r="J1824"/>
  <c r="J1636"/>
  <c r="BK1345"/>
  <c r="J1115"/>
  <c r="J893"/>
  <c r="BK750"/>
  <c r="J323"/>
  <c i="2" r="J114"/>
  <c i="16" r="BK348"/>
  <c r="BK273"/>
  <c i="15" r="J108"/>
  <c i="14" r="J129"/>
  <c i="13" r="BK158"/>
  <c i="12" r="BK152"/>
  <c i="10" r="BK125"/>
  <c i="8" r="J201"/>
  <c r="BK186"/>
  <c r="BK169"/>
  <c r="J138"/>
  <c i="7" r="J209"/>
  <c r="BK175"/>
  <c r="J127"/>
  <c i="6" r="BK161"/>
  <c r="BK107"/>
  <c i="5" r="BK158"/>
  <c i="4" r="J177"/>
  <c r="BK109"/>
  <c i="3" r="BK1496"/>
  <c r="J1372"/>
  <c r="J1194"/>
  <c r="BK988"/>
  <c r="J370"/>
  <c i="2" r="BK115"/>
  <c i="19" l="1" r="T203"/>
  <c i="20" r="P87"/>
  <c r="P86"/>
  <c i="1" r="AU78"/>
  <c i="20" r="R87"/>
  <c r="R86"/>
  <c r="T87"/>
  <c r="T86"/>
  <c i="3" r="T123"/>
  <c r="T576"/>
  <c r="T1036"/>
  <c r="T1263"/>
  <c r="R1562"/>
  <c r="R1629"/>
  <c r="R1834"/>
  <c r="P2044"/>
  <c i="4" r="BK103"/>
  <c r="T103"/>
  <c r="T169"/>
  <c r="T213"/>
  <c i="6" r="T97"/>
  <c i="7" r="P107"/>
  <c r="R174"/>
  <c r="R201"/>
  <c r="T233"/>
  <c r="T232"/>
  <c i="8" r="T149"/>
  <c r="BK183"/>
  <c r="J183"/>
  <c r="J74"/>
  <c i="9" r="P143"/>
  <c i="10" r="BK102"/>
  <c r="J102"/>
  <c r="J69"/>
  <c r="T166"/>
  <c r="R174"/>
  <c i="11" r="BK98"/>
  <c r="J98"/>
  <c r="J69"/>
  <c r="P279"/>
  <c i="12" r="BK184"/>
  <c r="J184"/>
  <c r="J68"/>
  <c r="R253"/>
  <c i="14" r="P94"/>
  <c r="T110"/>
  <c r="R138"/>
  <c i="16" r="P142"/>
  <c r="BK316"/>
  <c r="J316"/>
  <c r="J70"/>
  <c i="17" r="R109"/>
  <c i="3" r="P322"/>
  <c r="BK729"/>
  <c r="J729"/>
  <c r="J73"/>
  <c r="BK1036"/>
  <c r="J1036"/>
  <c r="J77"/>
  <c r="T1173"/>
  <c r="BK1374"/>
  <c r="J1374"/>
  <c r="J85"/>
  <c r="BK1507"/>
  <c r="J1507"/>
  <c r="J88"/>
  <c r="T1722"/>
  <c r="P1989"/>
  <c i="4" r="P134"/>
  <c r="T193"/>
  <c i="6" r="P130"/>
  <c i="7" r="BK107"/>
  <c r="P174"/>
  <c r="P201"/>
  <c r="P233"/>
  <c r="P232"/>
  <c i="8" r="BK101"/>
  <c r="P141"/>
  <c i="9" r="BK105"/>
  <c r="J105"/>
  <c r="J70"/>
  <c i="17" r="T106"/>
  <c i="2" r="BK124"/>
  <c r="J124"/>
  <c r="J66"/>
  <c i="3" r="R264"/>
  <c r="R867"/>
  <c r="T1018"/>
  <c r="P1173"/>
  <c r="R1181"/>
  <c r="R1462"/>
  <c r="R1481"/>
  <c r="P1722"/>
  <c r="T1989"/>
  <c i="4" r="R134"/>
  <c r="R193"/>
  <c i="5" r="R201"/>
  <c r="R167"/>
  <c r="R95"/>
  <c r="R94"/>
  <c i="6" r="BK130"/>
  <c r="J130"/>
  <c r="J70"/>
  <c i="7" r="BK111"/>
  <c r="J111"/>
  <c r="J70"/>
  <c r="P161"/>
  <c r="T201"/>
  <c r="BK233"/>
  <c r="J233"/>
  <c r="J80"/>
  <c i="8" r="P149"/>
  <c r="R183"/>
  <c i="9" r="R100"/>
  <c r="P138"/>
  <c r="P117"/>
  <c r="R143"/>
  <c i="10" r="T102"/>
  <c r="BK177"/>
  <c r="J177"/>
  <c r="J75"/>
  <c i="11" r="T303"/>
  <c i="12" r="T184"/>
  <c i="14" r="R119"/>
  <c i="15" r="T96"/>
  <c r="R111"/>
  <c i="16" r="BK142"/>
  <c r="J142"/>
  <c r="J66"/>
  <c r="T230"/>
  <c r="T307"/>
  <c r="P323"/>
  <c r="R353"/>
  <c r="T364"/>
  <c i="17" r="BK109"/>
  <c r="J109"/>
  <c r="J71"/>
  <c i="19" r="T102"/>
  <c r="P143"/>
  <c r="T143"/>
  <c r="BK161"/>
  <c r="J161"/>
  <c r="J71"/>
  <c r="R161"/>
  <c r="BK175"/>
  <c r="J175"/>
  <c r="J74"/>
  <c r="P175"/>
  <c r="P174"/>
  <c r="R175"/>
  <c r="R174"/>
  <c r="BK180"/>
  <c r="J180"/>
  <c r="J76"/>
  <c r="P180"/>
  <c r="R180"/>
  <c r="T180"/>
  <c r="BK192"/>
  <c r="J192"/>
  <c r="J77"/>
  <c r="P192"/>
  <c r="R192"/>
  <c r="T192"/>
  <c r="BK203"/>
  <c r="J203"/>
  <c r="J78"/>
  <c r="P203"/>
  <c r="R203"/>
  <c i="2" r="R102"/>
  <c i="3" r="T322"/>
  <c r="BK867"/>
  <c r="J867"/>
  <c r="J74"/>
  <c r="BK1018"/>
  <c r="J1018"/>
  <c r="J75"/>
  <c r="P1018"/>
  <c r="R1263"/>
  <c r="T1507"/>
  <c r="BK1667"/>
  <c r="J1667"/>
  <c r="J91"/>
  <c r="T1905"/>
  <c r="T2080"/>
  <c i="4" r="BK134"/>
  <c r="J134"/>
  <c r="J71"/>
  <c r="BK188"/>
  <c r="J188"/>
  <c r="J73"/>
  <c r="R217"/>
  <c i="5" r="BK201"/>
  <c r="J201"/>
  <c r="J70"/>
  <c i="6" r="R130"/>
  <c i="7" r="R111"/>
  <c r="R161"/>
  <c r="BK201"/>
  <c r="J201"/>
  <c r="J76"/>
  <c r="P223"/>
  <c i="8" r="T121"/>
  <c r="P163"/>
  <c r="P183"/>
  <c i="9" r="T100"/>
  <c r="T143"/>
  <c i="10" r="BK166"/>
  <c r="J166"/>
  <c r="J72"/>
  <c r="T177"/>
  <c i="11" r="R279"/>
  <c i="12" r="P95"/>
  <c r="R184"/>
  <c r="P253"/>
  <c i="13" r="R90"/>
  <c r="R89"/>
  <c r="R88"/>
  <c i="14" r="P119"/>
  <c r="T138"/>
  <c i="15" r="R106"/>
  <c i="16" r="BK255"/>
  <c r="J255"/>
  <c r="J68"/>
  <c r="P316"/>
  <c r="R370"/>
  <c i="17" r="R106"/>
  <c i="19" r="P102"/>
  <c i="2" r="P102"/>
  <c i="3" r="BK322"/>
  <c r="J322"/>
  <c r="J71"/>
  <c r="R729"/>
  <c r="P1095"/>
  <c r="R1173"/>
  <c r="R1374"/>
  <c r="T1562"/>
  <c r="P1629"/>
  <c r="P1834"/>
  <c r="R2044"/>
  <c i="4" r="R103"/>
  <c r="P169"/>
  <c r="P217"/>
  <c i="6" r="T149"/>
  <c i="7" r="T107"/>
  <c r="BK174"/>
  <c r="J174"/>
  <c r="J74"/>
  <c r="R223"/>
  <c i="8" r="P121"/>
  <c r="BK174"/>
  <c r="J174"/>
  <c r="J73"/>
  <c r="T197"/>
  <c r="T188"/>
  <c i="9" r="BK138"/>
  <c r="J138"/>
  <c r="J72"/>
  <c r="BK143"/>
  <c r="J143"/>
  <c r="J73"/>
  <c i="10" r="R177"/>
  <c i="11" r="T98"/>
  <c r="T408"/>
  <c i="15" r="BK111"/>
  <c r="J111"/>
  <c r="J68"/>
  <c i="16" r="R101"/>
  <c r="P230"/>
  <c r="T323"/>
  <c r="T370"/>
  <c i="17" r="P98"/>
  <c r="T131"/>
  <c i="20" r="BK87"/>
  <c r="J87"/>
  <c r="J64"/>
  <c i="3" r="BK123"/>
  <c r="J123"/>
  <c r="J69"/>
  <c r="P264"/>
  <c r="P867"/>
  <c r="P1181"/>
  <c r="BK1481"/>
  <c r="J1481"/>
  <c r="J87"/>
  <c r="BK1722"/>
  <c r="J1722"/>
  <c r="J92"/>
  <c r="BK1989"/>
  <c r="J1989"/>
  <c r="J95"/>
  <c i="4" r="R106"/>
  <c r="T188"/>
  <c r="R213"/>
  <c i="6" r="P97"/>
  <c i="7" r="T122"/>
  <c r="R206"/>
  <c i="8" r="BK141"/>
  <c r="J141"/>
  <c r="J70"/>
  <c r="T163"/>
  <c r="P197"/>
  <c r="P188"/>
  <c i="9" r="R105"/>
  <c i="10" r="BK170"/>
  <c r="J170"/>
  <c r="J73"/>
  <c r="BK174"/>
  <c r="J174"/>
  <c r="J74"/>
  <c i="11" r="R303"/>
  <c i="12" r="T95"/>
  <c r="P184"/>
  <c r="T253"/>
  <c i="13" r="T90"/>
  <c r="T89"/>
  <c r="T88"/>
  <c i="14" r="P110"/>
  <c r="BK143"/>
  <c r="J143"/>
  <c r="J70"/>
  <c i="15" r="T111"/>
  <c i="16" r="T142"/>
  <c r="P307"/>
  <c r="R316"/>
  <c r="BK353"/>
  <c r="J353"/>
  <c r="J73"/>
  <c r="R364"/>
  <c i="17" r="P106"/>
  <c i="18" r="BK89"/>
  <c r="BK88"/>
  <c r="BK87"/>
  <c r="J87"/>
  <c i="19" r="BK102"/>
  <c r="J102"/>
  <c r="J65"/>
  <c i="2" r="R124"/>
  <c i="3" r="BK576"/>
  <c r="J576"/>
  <c r="J72"/>
  <c r="R1036"/>
  <c r="P1163"/>
  <c r="P1374"/>
  <c r="P1507"/>
  <c r="T1667"/>
  <c r="BK1905"/>
  <c r="J1905"/>
  <c r="J94"/>
  <c r="BK2080"/>
  <c r="J2080"/>
  <c r="J97"/>
  <c i="4" r="BK106"/>
  <c r="J106"/>
  <c r="J70"/>
  <c r="R169"/>
  <c r="T217"/>
  <c i="5" r="P201"/>
  <c r="P167"/>
  <c r="P95"/>
  <c r="P94"/>
  <c i="1" r="AU62"/>
  <c i="6" r="BK149"/>
  <c r="J149"/>
  <c r="J71"/>
  <c i="7" r="P122"/>
  <c r="P121"/>
  <c i="8" r="BK149"/>
  <c r="J149"/>
  <c r="J71"/>
  <c r="R174"/>
  <c i="11" r="R98"/>
  <c r="R97"/>
  <c r="R96"/>
  <c r="R408"/>
  <c i="12" r="R95"/>
  <c r="R94"/>
  <c r="R93"/>
  <c r="R161"/>
  <c r="R220"/>
  <c i="13" r="BK90"/>
  <c i="14" r="T119"/>
  <c r="P138"/>
  <c i="15" r="BK106"/>
  <c r="J106"/>
  <c r="J66"/>
  <c i="16" r="T255"/>
  <c r="P364"/>
  <c r="R403"/>
  <c i="17" r="BK106"/>
  <c r="J106"/>
  <c r="J70"/>
  <c r="P131"/>
  <c i="2" r="T124"/>
  <c i="3" r="BK264"/>
  <c r="J264"/>
  <c r="J70"/>
  <c r="P729"/>
  <c r="R1095"/>
  <c r="P1263"/>
  <c r="BK1562"/>
  <c r="J1562"/>
  <c r="J89"/>
  <c r="R1667"/>
  <c r="P1905"/>
  <c r="P2080"/>
  <c i="4" r="P106"/>
  <c r="BK193"/>
  <c r="J193"/>
  <c r="J74"/>
  <c r="BK217"/>
  <c r="J217"/>
  <c r="J76"/>
  <c i="6" r="R97"/>
  <c i="7" r="R107"/>
  <c r="R106"/>
  <c r="T174"/>
  <c r="T223"/>
  <c i="8" r="P101"/>
  <c r="R149"/>
  <c r="BK197"/>
  <c r="J197"/>
  <c r="J76"/>
  <c i="9" r="P105"/>
  <c i="10" r="R170"/>
  <c i="11" r="T279"/>
  <c i="13" r="P90"/>
  <c r="P89"/>
  <c r="P88"/>
  <c i="1" r="AU70"/>
  <c i="14" r="BK94"/>
  <c r="J94"/>
  <c r="J65"/>
  <c r="R110"/>
  <c r="P143"/>
  <c i="15" r="R96"/>
  <c r="R95"/>
  <c r="R94"/>
  <c i="16" r="R255"/>
  <c r="T353"/>
  <c r="T403"/>
  <c i="17" r="T98"/>
  <c i="18" r="T89"/>
  <c r="T88"/>
  <c r="T87"/>
  <c i="19" r="R102"/>
  <c r="R101"/>
  <c r="BK143"/>
  <c r="J143"/>
  <c r="J66"/>
  <c r="R143"/>
  <c r="P161"/>
  <c r="T161"/>
  <c r="T175"/>
  <c r="T174"/>
  <c i="2" r="T102"/>
  <c r="T89"/>
  <c r="T88"/>
  <c i="3" r="T264"/>
  <c r="T867"/>
  <c r="R1018"/>
  <c r="BK1163"/>
  <c r="J1163"/>
  <c r="J80"/>
  <c r="BK1263"/>
  <c r="J1263"/>
  <c r="J84"/>
  <c r="T1462"/>
  <c r="P1481"/>
  <c r="R1722"/>
  <c r="R1989"/>
  <c i="7" r="R122"/>
  <c r="R121"/>
  <c r="T206"/>
  <c i="8" r="BK121"/>
  <c r="J121"/>
  <c r="J69"/>
  <c r="T141"/>
  <c r="T174"/>
  <c i="9" r="T105"/>
  <c r="R138"/>
  <c r="R117"/>
  <c r="T138"/>
  <c r="T117"/>
  <c i="10" r="R102"/>
  <c r="P166"/>
  <c r="T170"/>
  <c i="11" r="BK303"/>
  <c r="J303"/>
  <c r="J71"/>
  <c i="12" r="BK220"/>
  <c r="J220"/>
  <c r="J69"/>
  <c i="14" r="T94"/>
  <c r="BK138"/>
  <c r="BK137"/>
  <c r="J137"/>
  <c r="J68"/>
  <c i="15" r="P106"/>
  <c i="16" r="BK101"/>
  <c r="J101"/>
  <c r="J65"/>
  <c r="P255"/>
  <c r="T316"/>
  <c r="BK370"/>
  <c i="17" r="BK98"/>
  <c r="R131"/>
  <c i="18" r="P89"/>
  <c r="P88"/>
  <c r="P87"/>
  <c i="1" r="AU76"/>
  <c i="3" r="R123"/>
  <c r="P576"/>
  <c r="T1095"/>
  <c r="BK1173"/>
  <c r="J1173"/>
  <c r="J81"/>
  <c r="T1181"/>
  <c r="P1462"/>
  <c r="T1481"/>
  <c r="BK1629"/>
  <c r="J1629"/>
  <c r="J90"/>
  <c r="BK1834"/>
  <c r="J1834"/>
  <c r="J93"/>
  <c r="T2044"/>
  <c i="4" r="P103"/>
  <c r="BK169"/>
  <c r="J169"/>
  <c r="J72"/>
  <c r="R188"/>
  <c r="BK213"/>
  <c r="J213"/>
  <c r="J75"/>
  <c i="6" r="BK97"/>
  <c r="J97"/>
  <c r="J69"/>
  <c r="P149"/>
  <c i="7" r="T111"/>
  <c r="BK161"/>
  <c r="J161"/>
  <c r="J73"/>
  <c r="P206"/>
  <c i="8" r="T101"/>
  <c r="R141"/>
  <c r="P174"/>
  <c i="10" r="P102"/>
  <c r="R166"/>
  <c r="P177"/>
  <c i="11" r="P303"/>
  <c i="12" r="BK95"/>
  <c r="P161"/>
  <c r="T220"/>
  <c i="14" r="R94"/>
  <c i="15" r="BK96"/>
  <c r="T106"/>
  <c i="16" r="R142"/>
  <c r="BK307"/>
  <c r="J307"/>
  <c r="J69"/>
  <c r="R323"/>
  <c r="P353"/>
  <c r="BK403"/>
  <c r="J403"/>
  <c r="J77"/>
  <c i="17" r="T109"/>
  <c i="19" r="BE185"/>
  <c i="2" r="BK102"/>
  <c r="J102"/>
  <c r="J65"/>
  <c i="3" r="P123"/>
  <c r="P122"/>
  <c r="R576"/>
  <c r="P1036"/>
  <c r="T1163"/>
  <c r="T1374"/>
  <c r="R1507"/>
  <c r="P1667"/>
  <c r="R1905"/>
  <c r="R2080"/>
  <c i="4" r="T106"/>
  <c r="P193"/>
  <c i="6" r="T130"/>
  <c i="7" r="P111"/>
  <c r="T161"/>
  <c r="BK223"/>
  <c r="J223"/>
  <c r="J78"/>
  <c i="8" r="R101"/>
  <c r="BK163"/>
  <c r="J163"/>
  <c r="J72"/>
  <c r="T183"/>
  <c i="9" r="P100"/>
  <c r="P97"/>
  <c i="1" r="AU66"/>
  <c i="10" r="P170"/>
  <c r="P174"/>
  <c i="11" r="BK279"/>
  <c r="J279"/>
  <c r="J70"/>
  <c r="BK408"/>
  <c r="J408"/>
  <c r="J72"/>
  <c i="12" r="P220"/>
  <c i="14" r="BK119"/>
  <c r="J119"/>
  <c r="J67"/>
  <c r="R143"/>
  <c i="15" r="P96"/>
  <c r="P95"/>
  <c r="P94"/>
  <c i="1" r="AU72"/>
  <c i="15" r="P111"/>
  <c i="16" r="T101"/>
  <c r="T100"/>
  <c r="R230"/>
  <c r="R307"/>
  <c r="BK364"/>
  <c r="J364"/>
  <c r="J74"/>
  <c r="P403"/>
  <c i="17" r="R98"/>
  <c r="R97"/>
  <c r="R96"/>
  <c r="BK131"/>
  <c r="J131"/>
  <c r="J72"/>
  <c i="18" r="R89"/>
  <c r="R88"/>
  <c r="R87"/>
  <c i="2" r="P124"/>
  <c i="3" r="R322"/>
  <c r="T729"/>
  <c r="BK1095"/>
  <c r="J1095"/>
  <c r="J78"/>
  <c r="R1163"/>
  <c r="BK1181"/>
  <c r="J1181"/>
  <c r="J83"/>
  <c r="BK1462"/>
  <c r="J1462"/>
  <c r="J86"/>
  <c r="P1562"/>
  <c r="T1629"/>
  <c r="T1834"/>
  <c r="BK2044"/>
  <c r="J2044"/>
  <c r="J96"/>
  <c i="4" r="T134"/>
  <c r="P188"/>
  <c r="P213"/>
  <c i="5" r="T201"/>
  <c r="T167"/>
  <c r="T95"/>
  <c r="T94"/>
  <c i="6" r="R149"/>
  <c i="7" r="BK122"/>
  <c r="J122"/>
  <c r="J72"/>
  <c r="BK206"/>
  <c r="J206"/>
  <c r="J77"/>
  <c r="R233"/>
  <c r="R232"/>
  <c i="8" r="R121"/>
  <c r="R163"/>
  <c r="R197"/>
  <c r="R188"/>
  <c i="9" r="BK100"/>
  <c r="J100"/>
  <c r="J69"/>
  <c i="10" r="T174"/>
  <c i="11" r="P98"/>
  <c r="P97"/>
  <c r="P96"/>
  <c i="1" r="AU68"/>
  <c i="11" r="P408"/>
  <c i="12" r="BK161"/>
  <c r="J161"/>
  <c r="J67"/>
  <c r="T161"/>
  <c r="BK253"/>
  <c r="J253"/>
  <c r="J70"/>
  <c i="14" r="BK110"/>
  <c r="J110"/>
  <c r="J66"/>
  <c r="T143"/>
  <c i="16" r="P101"/>
  <c r="P100"/>
  <c r="P99"/>
  <c i="1" r="AU74"/>
  <c i="16" r="BK230"/>
  <c r="J230"/>
  <c r="J67"/>
  <c r="BK323"/>
  <c r="J323"/>
  <c r="J71"/>
  <c r="P370"/>
  <c r="P369"/>
  <c i="17" r="P109"/>
  <c i="2" r="BE93"/>
  <c r="BE118"/>
  <c r="BE123"/>
  <c r="BK89"/>
  <c r="J89"/>
  <c r="J64"/>
  <c i="3" r="BE139"/>
  <c r="BE183"/>
  <c r="BE200"/>
  <c r="BE214"/>
  <c r="BE347"/>
  <c r="BE533"/>
  <c r="BE552"/>
  <c r="BE599"/>
  <c r="BE928"/>
  <c r="BE932"/>
  <c r="BE998"/>
  <c r="BE1019"/>
  <c r="BE1028"/>
  <c r="BE1135"/>
  <c r="BE1166"/>
  <c r="BE1290"/>
  <c r="BE1330"/>
  <c r="BE1339"/>
  <c r="BE1375"/>
  <c r="BE1388"/>
  <c r="BE1475"/>
  <c r="BE1494"/>
  <c r="BE1563"/>
  <c r="BE1634"/>
  <c r="BE1659"/>
  <c r="BE1673"/>
  <c r="BE1688"/>
  <c r="BE1742"/>
  <c r="BE1751"/>
  <c r="BE1756"/>
  <c i="4" r="BE108"/>
  <c r="BE130"/>
  <c r="BE135"/>
  <c r="BE147"/>
  <c r="BE155"/>
  <c r="BE162"/>
  <c r="BE192"/>
  <c r="BE199"/>
  <c r="BE203"/>
  <c i="5" r="BE121"/>
  <c r="BE133"/>
  <c r="BE139"/>
  <c r="BE147"/>
  <c r="BE154"/>
  <c r="BE185"/>
  <c i="6" r="BE104"/>
  <c r="BE109"/>
  <c r="BE113"/>
  <c r="BE132"/>
  <c r="BE160"/>
  <c i="7" r="F63"/>
  <c r="BE113"/>
  <c r="BE125"/>
  <c r="BE131"/>
  <c r="BE152"/>
  <c r="BE189"/>
  <c r="BE213"/>
  <c r="BE219"/>
  <c r="BE230"/>
  <c r="BE234"/>
  <c i="8" r="F97"/>
  <c r="BE107"/>
  <c r="BE123"/>
  <c r="BE124"/>
  <c r="BE136"/>
  <c r="BE153"/>
  <c r="BE158"/>
  <c r="BE176"/>
  <c r="BE185"/>
  <c r="BE200"/>
  <c i="9" r="BE119"/>
  <c r="BE136"/>
  <c r="BE144"/>
  <c r="BK98"/>
  <c r="J98"/>
  <c r="J68"/>
  <c i="10" r="BE123"/>
  <c r="BE188"/>
  <c i="11" r="BE102"/>
  <c r="BE247"/>
  <c r="BE290"/>
  <c r="BE353"/>
  <c i="12" r="BE120"/>
  <c r="BE173"/>
  <c i="13" r="F59"/>
  <c r="BE153"/>
  <c r="BE164"/>
  <c r="BE168"/>
  <c i="14" r="BE127"/>
  <c r="BE139"/>
  <c r="BE147"/>
  <c i="15" r="BE118"/>
  <c r="BE127"/>
  <c i="16" r="BE171"/>
  <c r="BE204"/>
  <c r="BE303"/>
  <c i="17" r="BE107"/>
  <c r="BE119"/>
  <c r="BE120"/>
  <c r="BE126"/>
  <c r="BE132"/>
  <c r="BE133"/>
  <c r="BE134"/>
  <c r="BE135"/>
  <c i="19" r="BE119"/>
  <c r="BE144"/>
  <c r="BE146"/>
  <c r="BE156"/>
  <c r="BE164"/>
  <c r="BE166"/>
  <c r="BE169"/>
  <c i="2" r="BE100"/>
  <c r="BE103"/>
  <c r="BE117"/>
  <c r="BE122"/>
  <c i="3" r="BE195"/>
  <c r="BE382"/>
  <c r="BE386"/>
  <c r="BE390"/>
  <c r="BE473"/>
  <c r="BE562"/>
  <c r="BE610"/>
  <c r="BE628"/>
  <c r="BE924"/>
  <c r="BE936"/>
  <c r="BE1015"/>
  <c r="BE1026"/>
  <c r="BE1131"/>
  <c r="BE1399"/>
  <c r="BE1508"/>
  <c r="BE1520"/>
  <c r="BE1590"/>
  <c r="BE1646"/>
  <c r="BE1691"/>
  <c r="BE1731"/>
  <c r="BE1796"/>
  <c r="BE1815"/>
  <c r="BE1819"/>
  <c r="BE1863"/>
  <c r="BE1924"/>
  <c r="BE1959"/>
  <c r="BE1987"/>
  <c r="BE2005"/>
  <c r="BE2031"/>
  <c r="BE2064"/>
  <c r="BE2085"/>
  <c i="4" r="BE110"/>
  <c r="BE159"/>
  <c r="BE164"/>
  <c r="BE171"/>
  <c r="BE174"/>
  <c r="BE177"/>
  <c r="BE179"/>
  <c r="BE187"/>
  <c r="BE206"/>
  <c i="5" r="J60"/>
  <c r="BE135"/>
  <c r="BE137"/>
  <c r="BE155"/>
  <c r="BE157"/>
  <c r="BE165"/>
  <c r="BE189"/>
  <c r="BE194"/>
  <c r="BE198"/>
  <c i="6" r="BE115"/>
  <c r="BE131"/>
  <c r="BE154"/>
  <c i="7" r="BE115"/>
  <c r="BE127"/>
  <c r="BE143"/>
  <c r="BE157"/>
  <c r="BE182"/>
  <c r="BE190"/>
  <c r="BE192"/>
  <c r="BE214"/>
  <c i="8" r="BE113"/>
  <c r="BE114"/>
  <c r="BE122"/>
  <c r="BE129"/>
  <c r="BE130"/>
  <c r="BE132"/>
  <c r="BE139"/>
  <c r="BE155"/>
  <c r="BE157"/>
  <c r="BE164"/>
  <c r="BE195"/>
  <c r="BE198"/>
  <c r="BE201"/>
  <c i="9" r="BE106"/>
  <c r="BE111"/>
  <c r="BE133"/>
  <c r="BE135"/>
  <c i="18" r="BE93"/>
  <c i="19" r="BE116"/>
  <c r="BE125"/>
  <c r="BE141"/>
  <c i="2" r="E76"/>
  <c r="BE91"/>
  <c r="BE106"/>
  <c r="BE116"/>
  <c i="3" r="BE134"/>
  <c r="BE343"/>
  <c r="BE603"/>
  <c r="BE806"/>
  <c r="BE822"/>
  <c r="BE857"/>
  <c r="BE868"/>
  <c r="BE878"/>
  <c r="BE982"/>
  <c r="BE1126"/>
  <c r="BE1141"/>
  <c r="BE1151"/>
  <c r="BE1278"/>
  <c r="BE1457"/>
  <c r="BE1463"/>
  <c r="BE1622"/>
  <c r="BE1655"/>
  <c r="BE1718"/>
  <c r="BE1773"/>
  <c r="BK1145"/>
  <c r="J1145"/>
  <c r="J79"/>
  <c i="4" r="F63"/>
  <c r="BE117"/>
  <c r="BE131"/>
  <c r="BE140"/>
  <c r="BE209"/>
  <c r="BE211"/>
  <c r="BE214"/>
  <c r="BE216"/>
  <c r="BE221"/>
  <c i="5" r="F91"/>
  <c r="BE115"/>
  <c r="BE117"/>
  <c r="BE120"/>
  <c r="BE123"/>
  <c r="BE130"/>
  <c r="BE141"/>
  <c r="BE153"/>
  <c r="BE191"/>
  <c r="BE192"/>
  <c i="6" r="J89"/>
  <c r="BE136"/>
  <c r="BE137"/>
  <c r="BE139"/>
  <c r="BE152"/>
  <c r="BE158"/>
  <c r="BE159"/>
  <c i="7" r="J99"/>
  <c r="BE124"/>
  <c r="BE154"/>
  <c r="BE164"/>
  <c r="BE184"/>
  <c r="BE202"/>
  <c r="BE204"/>
  <c r="BE215"/>
  <c i="8" r="E86"/>
  <c r="BE110"/>
  <c r="BE126"/>
  <c r="BE131"/>
  <c r="BE133"/>
  <c r="BE138"/>
  <c r="BE148"/>
  <c r="BE151"/>
  <c r="BE156"/>
  <c r="BE169"/>
  <c r="BE181"/>
  <c i="9" r="J91"/>
  <c r="BE107"/>
  <c r="BE114"/>
  <c r="BE141"/>
  <c r="BE153"/>
  <c i="10" r="F97"/>
  <c r="BE184"/>
  <c r="BE200"/>
  <c i="11" r="J60"/>
  <c r="BE99"/>
  <c r="BE104"/>
  <c r="BE236"/>
  <c r="BE337"/>
  <c r="BE347"/>
  <c r="BE399"/>
  <c i="12" r="F59"/>
  <c r="BE104"/>
  <c r="BE156"/>
  <c r="BE212"/>
  <c r="BE221"/>
  <c r="BE254"/>
  <c r="BE261"/>
  <c r="BE263"/>
  <c r="BK151"/>
  <c r="J151"/>
  <c r="J66"/>
  <c i="13" r="E50"/>
  <c r="BE104"/>
  <c i="14" r="BE145"/>
  <c i="15" r="E50"/>
  <c r="BE107"/>
  <c r="BE116"/>
  <c r="BE125"/>
  <c i="16" r="BE113"/>
  <c r="BE197"/>
  <c r="BE244"/>
  <c r="BE250"/>
  <c r="BE261"/>
  <c r="BE273"/>
  <c r="BE291"/>
  <c r="BE305"/>
  <c r="BE317"/>
  <c i="17" r="E82"/>
  <c r="BE124"/>
  <c i="18" r="F59"/>
  <c i="19" r="BE172"/>
  <c r="BE182"/>
  <c r="BE189"/>
  <c r="BE190"/>
  <c r="BE206"/>
  <c r="BE207"/>
  <c r="BK171"/>
  <c r="J171"/>
  <c r="J72"/>
  <c i="2" r="BE105"/>
  <c r="BE125"/>
  <c i="3" r="J115"/>
  <c r="BE185"/>
  <c r="BE277"/>
  <c r="BE362"/>
  <c r="BE428"/>
  <c r="BE573"/>
  <c r="BE583"/>
  <c r="BE791"/>
  <c r="BE903"/>
  <c r="BE940"/>
  <c r="BE950"/>
  <c r="BE978"/>
  <c r="BE1115"/>
  <c r="BE1157"/>
  <c r="BE1174"/>
  <c r="BE1177"/>
  <c r="BE1224"/>
  <c r="BE1250"/>
  <c r="BE1316"/>
  <c r="BE1372"/>
  <c r="BE1407"/>
  <c r="BE1516"/>
  <c r="BE1599"/>
  <c r="BE1644"/>
  <c r="BE1651"/>
  <c r="BE1681"/>
  <c r="BE1714"/>
  <c r="BE1777"/>
  <c r="BE1781"/>
  <c r="BE1806"/>
  <c r="BE1818"/>
  <c r="BE1830"/>
  <c r="BE1899"/>
  <c r="BE1956"/>
  <c r="BE1980"/>
  <c r="BE1995"/>
  <c r="BE2045"/>
  <c r="BE2061"/>
  <c i="4" r="BE114"/>
  <c r="BE124"/>
  <c r="BE128"/>
  <c r="BE146"/>
  <c r="BE150"/>
  <c r="BE153"/>
  <c r="BE166"/>
  <c r="BE183"/>
  <c r="BE189"/>
  <c r="BE201"/>
  <c r="BE212"/>
  <c r="BE218"/>
  <c i="5" r="BE119"/>
  <c r="BE140"/>
  <c r="BE145"/>
  <c r="BE160"/>
  <c r="BE182"/>
  <c i="6" r="F63"/>
  <c r="BE107"/>
  <c r="BE134"/>
  <c r="BE140"/>
  <c r="BE147"/>
  <c r="BE150"/>
  <c i="7" r="BE119"/>
  <c r="BE123"/>
  <c r="BE129"/>
  <c r="BE145"/>
  <c r="BE150"/>
  <c r="BE156"/>
  <c r="BE159"/>
  <c r="BE193"/>
  <c r="BE218"/>
  <c r="BE226"/>
  <c r="BE237"/>
  <c i="8" r="BE103"/>
  <c r="BE118"/>
  <c r="BE125"/>
  <c r="BE128"/>
  <c r="BE147"/>
  <c r="BE150"/>
  <c r="BE168"/>
  <c r="BE182"/>
  <c r="BE189"/>
  <c i="9" r="BE120"/>
  <c r="BE127"/>
  <c r="BE145"/>
  <c i="10" r="BE173"/>
  <c r="BE180"/>
  <c r="BE183"/>
  <c r="BE195"/>
  <c r="BK124"/>
  <c r="J124"/>
  <c r="J70"/>
  <c i="11" r="BE143"/>
  <c r="BE157"/>
  <c r="BE213"/>
  <c r="BE242"/>
  <c r="BE396"/>
  <c i="12" r="BE135"/>
  <c r="BE196"/>
  <c i="13" r="BE147"/>
  <c r="BE166"/>
  <c r="BE177"/>
  <c r="BE190"/>
  <c r="BE193"/>
  <c i="14" r="BE96"/>
  <c r="BE98"/>
  <c r="BE120"/>
  <c r="BE124"/>
  <c r="BE125"/>
  <c r="BE128"/>
  <c r="BE130"/>
  <c r="BE134"/>
  <c r="BE135"/>
  <c r="BE140"/>
  <c i="15" r="F59"/>
  <c r="BE122"/>
  <c i="16" r="BE235"/>
  <c r="BE267"/>
  <c r="BE338"/>
  <c r="BE342"/>
  <c i="17" r="BE102"/>
  <c r="BE123"/>
  <c r="BE125"/>
  <c i="19" r="BE138"/>
  <c r="BE150"/>
  <c r="BE188"/>
  <c r="BE193"/>
  <c r="BE195"/>
  <c r="BE198"/>
  <c r="BE213"/>
  <c i="1" r="BD78"/>
  <c i="3" r="F118"/>
  <c r="BE207"/>
  <c r="BE408"/>
  <c r="BE433"/>
  <c r="BE465"/>
  <c r="BE475"/>
  <c r="BE483"/>
  <c r="BE570"/>
  <c r="BE750"/>
  <c r="BE769"/>
  <c r="BE776"/>
  <c r="BE779"/>
  <c r="BE897"/>
  <c r="BE988"/>
  <c r="BE1092"/>
  <c r="BE1096"/>
  <c r="BE1137"/>
  <c r="BE1146"/>
  <c r="BE1231"/>
  <c r="BE1264"/>
  <c r="BE1341"/>
  <c r="BE1356"/>
  <c r="BE1359"/>
  <c r="BE1410"/>
  <c r="BE1446"/>
  <c r="BE1496"/>
  <c r="BE1505"/>
  <c r="BE1528"/>
  <c r="BE1536"/>
  <c r="BE1636"/>
  <c r="BE1649"/>
  <c r="BE1723"/>
  <c r="BE1778"/>
  <c r="BE1779"/>
  <c r="BE1790"/>
  <c r="BE1794"/>
  <c r="BE1800"/>
  <c r="BE1811"/>
  <c r="BE1841"/>
  <c r="BE1875"/>
  <c r="BE1879"/>
  <c r="BE1903"/>
  <c r="BE1984"/>
  <c r="BE2000"/>
  <c r="BE2016"/>
  <c r="BE2087"/>
  <c i="4" r="J60"/>
  <c r="BE123"/>
  <c r="BE132"/>
  <c r="BE172"/>
  <c r="BE181"/>
  <c r="BE208"/>
  <c i="5" r="BE116"/>
  <c r="BE168"/>
  <c i="6" r="BE102"/>
  <c r="BE117"/>
  <c r="BE126"/>
  <c r="BE144"/>
  <c r="BE155"/>
  <c i="7" r="E91"/>
  <c r="BE139"/>
  <c r="BE140"/>
  <c r="BE144"/>
  <c r="BE153"/>
  <c r="BE180"/>
  <c r="BE198"/>
  <c r="BE203"/>
  <c r="BK236"/>
  <c r="J236"/>
  <c r="J81"/>
  <c i="8" r="BE127"/>
  <c r="BE137"/>
  <c r="BE154"/>
  <c r="BE171"/>
  <c r="BE177"/>
  <c r="BE180"/>
  <c r="BE184"/>
  <c r="BE191"/>
  <c i="9" r="F94"/>
  <c r="BE109"/>
  <c r="BE148"/>
  <c i="10" r="J60"/>
  <c r="BE167"/>
  <c r="BE181"/>
  <c i="11" r="E82"/>
  <c r="BE140"/>
  <c r="BE357"/>
  <c r="BE406"/>
  <c r="BE409"/>
  <c r="BE412"/>
  <c i="12" r="E81"/>
  <c r="BE100"/>
  <c r="BE198"/>
  <c r="BE208"/>
  <c i="13" r="BE140"/>
  <c r="BE156"/>
  <c r="BE174"/>
  <c r="BE181"/>
  <c i="14" r="J86"/>
  <c r="BE97"/>
  <c r="BE106"/>
  <c r="BE114"/>
  <c r="BE136"/>
  <c i="15" r="J88"/>
  <c r="BE97"/>
  <c r="BE104"/>
  <c i="16" r="BE102"/>
  <c r="BE191"/>
  <c r="BE285"/>
  <c r="BE311"/>
  <c r="BE324"/>
  <c r="BE365"/>
  <c i="17" r="BE112"/>
  <c i="18" r="E50"/>
  <c i="19" r="F59"/>
  <c r="BE147"/>
  <c r="BE159"/>
  <c r="BE184"/>
  <c i="2" r="J56"/>
  <c r="BE126"/>
  <c i="3" r="BE129"/>
  <c r="BE176"/>
  <c r="BE327"/>
  <c r="BE337"/>
  <c r="BE351"/>
  <c r="BE445"/>
  <c r="BE461"/>
  <c r="BE585"/>
  <c r="BE589"/>
  <c r="BE617"/>
  <c r="BE722"/>
  <c r="BE736"/>
  <c r="BE1119"/>
  <c r="BE1256"/>
  <c r="BE1364"/>
  <c r="BE1419"/>
  <c r="BE1442"/>
  <c r="BE1482"/>
  <c r="BE1485"/>
  <c r="BE1499"/>
  <c r="BE1503"/>
  <c r="BE1546"/>
  <c r="BE1550"/>
  <c r="BE1668"/>
  <c r="BE1792"/>
  <c r="BE1812"/>
  <c r="BE1827"/>
  <c r="BE1839"/>
  <c r="BE1906"/>
  <c r="BE1911"/>
  <c r="BE1990"/>
  <c r="BE2020"/>
  <c r="BE2026"/>
  <c r="BE2036"/>
  <c r="BE2040"/>
  <c r="BE2076"/>
  <c r="BE2081"/>
  <c r="BE2092"/>
  <c r="BK1032"/>
  <c r="J1032"/>
  <c r="J76"/>
  <c i="4" r="BE105"/>
  <c r="BE107"/>
  <c r="BE126"/>
  <c r="BE129"/>
  <c r="BE142"/>
  <c r="BE145"/>
  <c r="BE176"/>
  <c r="BE185"/>
  <c r="BE191"/>
  <c r="BE205"/>
  <c r="BE210"/>
  <c i="5" r="E52"/>
  <c r="BE118"/>
  <c r="BE124"/>
  <c r="BE125"/>
  <c r="BE129"/>
  <c r="BE144"/>
  <c r="BE186"/>
  <c r="BE193"/>
  <c r="BE197"/>
  <c r="BE205"/>
  <c r="BE206"/>
  <c i="6" r="BE101"/>
  <c r="BE110"/>
  <c r="BE127"/>
  <c r="BE133"/>
  <c i="7" r="BE135"/>
  <c r="BE151"/>
  <c r="BE165"/>
  <c r="BE178"/>
  <c r="BE188"/>
  <c r="BE195"/>
  <c r="BE196"/>
  <c r="BE199"/>
  <c r="BE208"/>
  <c r="BE227"/>
  <c i="8" r="J94"/>
  <c r="BE105"/>
  <c r="BE106"/>
  <c r="BE112"/>
  <c r="BE115"/>
  <c r="BE117"/>
  <c r="BE119"/>
  <c r="BE120"/>
  <c r="BE134"/>
  <c r="BE145"/>
  <c r="BE172"/>
  <c r="BE179"/>
  <c r="BE194"/>
  <c i="9" r="E52"/>
  <c r="BE113"/>
  <c r="BE128"/>
  <c r="BE134"/>
  <c r="BE139"/>
  <c r="BE140"/>
  <c r="BE147"/>
  <c i="10" r="BE176"/>
  <c r="BE189"/>
  <c i="11" r="BE107"/>
  <c r="BE112"/>
  <c r="BE164"/>
  <c r="BE313"/>
  <c r="BE378"/>
  <c i="12" r="BE181"/>
  <c i="13" r="BE150"/>
  <c i="14" r="F89"/>
  <c r="BE131"/>
  <c i="15" r="BE110"/>
  <c r="BE112"/>
  <c r="BE114"/>
  <c i="16" r="J93"/>
  <c r="BE116"/>
  <c r="BE121"/>
  <c r="BE182"/>
  <c r="BE279"/>
  <c r="BE321"/>
  <c r="BE356"/>
  <c r="BE361"/>
  <c i="17" r="F93"/>
  <c r="BE100"/>
  <c r="BE101"/>
  <c r="BE103"/>
  <c r="BE108"/>
  <c r="BE110"/>
  <c r="BE113"/>
  <c r="BE116"/>
  <c r="BE130"/>
  <c i="19" r="BE205"/>
  <c i="2" r="BE92"/>
  <c r="BE99"/>
  <c r="BE110"/>
  <c i="3" r="BE165"/>
  <c r="BE253"/>
  <c r="BE288"/>
  <c r="BE419"/>
  <c r="BE543"/>
  <c r="BE633"/>
  <c r="BE636"/>
  <c r="BE709"/>
  <c r="BE766"/>
  <c r="BE1005"/>
  <c r="BE1221"/>
  <c r="BE1261"/>
  <c r="BE1294"/>
  <c r="BE1302"/>
  <c r="BE1307"/>
  <c r="BE1385"/>
  <c r="BE1428"/>
  <c r="BE1618"/>
  <c r="BE1638"/>
  <c r="BE1640"/>
  <c r="BE1665"/>
  <c r="BE1711"/>
  <c i="4" r="E52"/>
  <c r="BE121"/>
  <c r="BE127"/>
  <c r="BE133"/>
  <c r="BE143"/>
  <c r="BE156"/>
  <c r="BE167"/>
  <c r="BE168"/>
  <c r="BE186"/>
  <c r="BE194"/>
  <c r="BE196"/>
  <c i="5" r="BE136"/>
  <c r="BE151"/>
  <c r="BE163"/>
  <c r="BE196"/>
  <c r="BE200"/>
  <c r="BE203"/>
  <c i="6" r="E52"/>
  <c r="BE98"/>
  <c r="BE116"/>
  <c r="BE125"/>
  <c r="BE141"/>
  <c r="BE156"/>
  <c r="BE161"/>
  <c r="BE163"/>
  <c r="BE164"/>
  <c i="7" r="BE109"/>
  <c r="BE137"/>
  <c r="BE162"/>
  <c r="BE179"/>
  <c r="BE187"/>
  <c r="BE191"/>
  <c i="8" r="BE144"/>
  <c r="BE162"/>
  <c r="BE167"/>
  <c r="BE170"/>
  <c r="BK188"/>
  <c r="J188"/>
  <c r="J75"/>
  <c i="9" r="BE112"/>
  <c r="BE115"/>
  <c r="BE122"/>
  <c r="BE126"/>
  <c i="10" r="BE146"/>
  <c r="BE171"/>
  <c r="BE175"/>
  <c r="BE186"/>
  <c r="BE193"/>
  <c r="BE197"/>
  <c i="11" r="F93"/>
  <c r="BE270"/>
  <c r="BE295"/>
  <c i="12" r="BE189"/>
  <c i="13" r="BE118"/>
  <c r="BE172"/>
  <c i="14" r="E50"/>
  <c r="BE101"/>
  <c r="BE104"/>
  <c r="BE111"/>
  <c r="BE118"/>
  <c r="BE142"/>
  <c i="15" r="BE100"/>
  <c r="BE101"/>
  <c r="BK124"/>
  <c r="J124"/>
  <c r="J71"/>
  <c i="16" r="BE160"/>
  <c r="BE225"/>
  <c r="BE238"/>
  <c r="BE256"/>
  <c i="19" r="BE130"/>
  <c r="BE162"/>
  <c r="BE209"/>
  <c i="2" r="BE112"/>
  <c r="BE114"/>
  <c i="3" r="E52"/>
  <c r="BE188"/>
  <c r="BE240"/>
  <c r="BE265"/>
  <c r="BE283"/>
  <c r="BE313"/>
  <c r="BE358"/>
  <c r="BE366"/>
  <c r="BE378"/>
  <c r="BE469"/>
  <c r="BE499"/>
  <c r="BE515"/>
  <c r="BE577"/>
  <c r="BE595"/>
  <c r="BE834"/>
  <c r="BE846"/>
  <c r="BE864"/>
  <c r="BE1140"/>
  <c r="BE1168"/>
  <c r="BE1201"/>
  <c r="BE1274"/>
  <c r="BE1324"/>
  <c r="BE1413"/>
  <c r="BE1431"/>
  <c r="BE1467"/>
  <c r="BE1487"/>
  <c r="BE1490"/>
  <c r="BE1492"/>
  <c r="BE1591"/>
  <c r="BE1614"/>
  <c r="BE1627"/>
  <c r="BE1630"/>
  <c r="BE1676"/>
  <c r="BE1697"/>
  <c r="BE1702"/>
  <c r="BE1737"/>
  <c r="BE1761"/>
  <c r="BE1765"/>
  <c i="4" r="BE122"/>
  <c r="BE125"/>
  <c r="BE152"/>
  <c r="BE163"/>
  <c r="BE175"/>
  <c r="BE178"/>
  <c r="BE180"/>
  <c r="BE202"/>
  <c i="5" r="BE113"/>
  <c r="BE114"/>
  <c r="BE128"/>
  <c r="BE134"/>
  <c r="BE161"/>
  <c r="BE199"/>
  <c r="BE202"/>
  <c r="BE204"/>
  <c i="6" r="BE106"/>
  <c r="BE108"/>
  <c r="BE112"/>
  <c r="BE120"/>
  <c r="BE123"/>
  <c r="BE146"/>
  <c i="7" r="BE114"/>
  <c r="BE117"/>
  <c r="BE130"/>
  <c r="BE146"/>
  <c r="BE149"/>
  <c r="BE167"/>
  <c r="BE168"/>
  <c r="BE173"/>
  <c r="BE209"/>
  <c r="BE210"/>
  <c i="8" r="BE109"/>
  <c r="BE116"/>
  <c r="BE159"/>
  <c r="BE161"/>
  <c r="BE190"/>
  <c r="BE202"/>
  <c i="9" r="BE118"/>
  <c r="BE125"/>
  <c i="10" r="BE182"/>
  <c i="11" r="BE210"/>
  <c r="BE261"/>
  <c r="BE341"/>
  <c i="12" r="BE171"/>
  <c r="BE185"/>
  <c i="13" r="BE107"/>
  <c r="BE144"/>
  <c i="14" r="BE126"/>
  <c i="15" r="BE123"/>
  <c r="BK109"/>
  <c r="J109"/>
  <c r="J67"/>
  <c i="16" r="BE154"/>
  <c r="BK341"/>
  <c r="J341"/>
  <c r="J72"/>
  <c i="17" r="BE99"/>
  <c r="BE111"/>
  <c r="BE117"/>
  <c i="18" r="BE95"/>
  <c i="19" r="J56"/>
  <c r="BE103"/>
  <c r="BE108"/>
  <c r="BE135"/>
  <c r="BE183"/>
  <c r="BE204"/>
  <c r="BE210"/>
  <c r="BK152"/>
  <c r="J152"/>
  <c r="J68"/>
  <c r="BK155"/>
  <c r="J155"/>
  <c r="J69"/>
  <c r="BK158"/>
  <c r="J158"/>
  <c r="J70"/>
  <c i="1" r="AW78"/>
  <c r="BA78"/>
  <c r="BC78"/>
  <c i="2" r="F59"/>
  <c r="BE90"/>
  <c r="BE120"/>
  <c r="BE127"/>
  <c i="3" r="BE145"/>
  <c r="BE456"/>
  <c r="BE546"/>
  <c r="BE705"/>
  <c r="BE719"/>
  <c r="BE798"/>
  <c r="BE905"/>
  <c r="BE920"/>
  <c r="BE943"/>
  <c r="BE1011"/>
  <c r="BE1030"/>
  <c r="BE1056"/>
  <c r="BE1089"/>
  <c r="BE1122"/>
  <c r="BE1460"/>
  <c r="BE1540"/>
  <c r="BE1581"/>
  <c r="BE1608"/>
  <c r="BE1642"/>
  <c r="BE1662"/>
  <c r="BE1694"/>
  <c r="BE1705"/>
  <c r="BE1745"/>
  <c r="BE1748"/>
  <c i="4" r="BE104"/>
  <c r="BE138"/>
  <c r="BE139"/>
  <c r="BE149"/>
  <c r="BE160"/>
  <c r="BE165"/>
  <c r="BE182"/>
  <c r="BE195"/>
  <c r="BE198"/>
  <c i="5" r="BE131"/>
  <c r="BE150"/>
  <c i="6" r="BE111"/>
  <c r="BE114"/>
  <c r="BE121"/>
  <c r="BE129"/>
  <c r="BE135"/>
  <c r="BE138"/>
  <c r="BE142"/>
  <c i="7" r="BE116"/>
  <c r="BE126"/>
  <c r="BE158"/>
  <c r="BE163"/>
  <c r="BE170"/>
  <c r="BE171"/>
  <c r="BE172"/>
  <c r="BE176"/>
  <c r="BE183"/>
  <c r="BE212"/>
  <c r="BE216"/>
  <c r="BE228"/>
  <c r="BE235"/>
  <c i="8" r="BE104"/>
  <c r="BE111"/>
  <c r="BE140"/>
  <c r="BE146"/>
  <c r="BE175"/>
  <c i="9" r="BE124"/>
  <c r="BE131"/>
  <c r="BE132"/>
  <c r="BK117"/>
  <c r="J117"/>
  <c r="J71"/>
  <c i="10" r="E86"/>
  <c r="BE178"/>
  <c i="11" r="BE132"/>
  <c r="BE187"/>
  <c r="BE309"/>
  <c r="BE361"/>
  <c r="BE385"/>
  <c i="12" r="J87"/>
  <c r="BE124"/>
  <c r="BE152"/>
  <c r="BE228"/>
  <c r="BE258"/>
  <c r="BE267"/>
  <c r="BK266"/>
  <c r="J266"/>
  <c r="J71"/>
  <c i="13" r="BE122"/>
  <c r="BE187"/>
  <c i="14" r="BE113"/>
  <c r="BE117"/>
  <c i="15" r="BE105"/>
  <c r="BE108"/>
  <c r="BE117"/>
  <c i="16" r="E50"/>
  <c r="BE105"/>
  <c r="BE231"/>
  <c r="BE348"/>
  <c r="BE354"/>
  <c r="BE378"/>
  <c r="BE398"/>
  <c i="17" r="BE104"/>
  <c i="18" r="J56"/>
  <c i="19" r="BE110"/>
  <c r="BE113"/>
  <c i="2" r="BE101"/>
  <c r="BE104"/>
  <c r="BE109"/>
  <c r="BE111"/>
  <c r="BE115"/>
  <c i="3" r="BE169"/>
  <c r="BE190"/>
  <c r="BE323"/>
  <c r="BE745"/>
  <c r="BE838"/>
  <c r="BE853"/>
  <c r="BE893"/>
  <c r="BE962"/>
  <c r="BE1053"/>
  <c r="BE1073"/>
  <c r="BE1076"/>
  <c r="BE1164"/>
  <c r="BE1253"/>
  <c r="BE1511"/>
  <c r="BE1556"/>
  <c r="BE1560"/>
  <c r="BE1735"/>
  <c r="BE1785"/>
  <c i="4" r="BE109"/>
  <c r="BE111"/>
  <c r="BE112"/>
  <c r="BE136"/>
  <c r="BE141"/>
  <c r="BE151"/>
  <c r="BE157"/>
  <c r="BE161"/>
  <c r="BE197"/>
  <c i="5" r="BE127"/>
  <c r="BE132"/>
  <c r="BE138"/>
  <c r="BE166"/>
  <c r="BE187"/>
  <c r="BK167"/>
  <c r="J167"/>
  <c r="J69"/>
  <c i="6" r="BE128"/>
  <c r="BE145"/>
  <c r="BE151"/>
  <c r="BE157"/>
  <c r="BE162"/>
  <c i="7" r="BE112"/>
  <c r="BE132"/>
  <c r="BE134"/>
  <c r="BE136"/>
  <c r="BE155"/>
  <c r="BE166"/>
  <c r="BE175"/>
  <c r="BE207"/>
  <c r="BE211"/>
  <c r="BE217"/>
  <c i="8" r="BE165"/>
  <c r="BE173"/>
  <c r="BE178"/>
  <c r="BE192"/>
  <c i="9" r="BE99"/>
  <c r="BE103"/>
  <c r="BE104"/>
  <c r="BE108"/>
  <c r="BE116"/>
  <c r="BE123"/>
  <c r="BE137"/>
  <c r="BE146"/>
  <c r="BE149"/>
  <c r="BE151"/>
  <c r="BE152"/>
  <c i="10" r="BE185"/>
  <c r="BE191"/>
  <c r="BE194"/>
  <c i="11" r="BE118"/>
  <c r="BE285"/>
  <c r="BE317"/>
  <c r="BE322"/>
  <c r="BE333"/>
  <c r="BE394"/>
  <c i="12" r="BE109"/>
  <c r="BE116"/>
  <c r="BE175"/>
  <c r="BE193"/>
  <c r="BE211"/>
  <c r="BE256"/>
  <c i="13" r="J56"/>
  <c r="BE91"/>
  <c r="BE95"/>
  <c r="BE110"/>
  <c r="BE126"/>
  <c r="BE130"/>
  <c r="BE137"/>
  <c i="14" r="BE112"/>
  <c r="BE129"/>
  <c r="BE133"/>
  <c r="BE146"/>
  <c i="15" r="BE113"/>
  <c r="BE119"/>
  <c r="BK126"/>
  <c r="J126"/>
  <c r="J72"/>
  <c i="16" r="F59"/>
  <c r="BE211"/>
  <c r="BE332"/>
  <c r="BE358"/>
  <c i="17" r="BE105"/>
  <c r="BE128"/>
  <c i="18" r="BE90"/>
  <c i="19" r="E50"/>
  <c r="BE106"/>
  <c i="20" r="E50"/>
  <c r="J56"/>
  <c r="F59"/>
  <c r="BE88"/>
  <c r="BE89"/>
  <c r="BE90"/>
  <c r="BE94"/>
  <c r="BE97"/>
  <c r="BE100"/>
  <c r="BE105"/>
  <c r="BE107"/>
  <c r="BE108"/>
  <c r="BE110"/>
  <c r="BE115"/>
  <c r="BE132"/>
  <c r="BE142"/>
  <c r="BE143"/>
  <c r="BE149"/>
  <c r="BE150"/>
  <c r="BE155"/>
  <c r="BE161"/>
  <c r="BE165"/>
  <c r="BE168"/>
  <c r="BE172"/>
  <c i="1" r="BB78"/>
  <c i="2" r="BE107"/>
  <c r="BE113"/>
  <c r="BE121"/>
  <c i="3" r="BE181"/>
  <c r="BE292"/>
  <c r="BE423"/>
  <c r="BE450"/>
  <c r="BE699"/>
  <c r="BE730"/>
  <c r="BE738"/>
  <c r="BE1008"/>
  <c r="BE1033"/>
  <c r="BE1037"/>
  <c r="BE1081"/>
  <c r="BE1182"/>
  <c r="BE1312"/>
  <c r="BE1345"/>
  <c r="BE1348"/>
  <c r="BE1353"/>
  <c r="BE1369"/>
  <c r="BE1391"/>
  <c r="BE1501"/>
  <c r="BE1568"/>
  <c r="BE1576"/>
  <c r="BE1720"/>
  <c r="BE1739"/>
  <c i="4" r="BE144"/>
  <c r="BE170"/>
  <c r="BE190"/>
  <c r="BK220"/>
  <c r="J220"/>
  <c r="J77"/>
  <c i="5" r="BE96"/>
  <c r="BE126"/>
  <c r="BE146"/>
  <c r="BE149"/>
  <c r="BE158"/>
  <c r="BE164"/>
  <c r="BE184"/>
  <c i="6" r="BE100"/>
  <c r="BE105"/>
  <c r="BE119"/>
  <c r="BE122"/>
  <c r="BE148"/>
  <c i="7" r="BE118"/>
  <c r="BE128"/>
  <c r="BE148"/>
  <c r="BE177"/>
  <c r="BE181"/>
  <c r="BE186"/>
  <c r="BE194"/>
  <c r="BE197"/>
  <c r="BE221"/>
  <c r="BE224"/>
  <c r="BE225"/>
  <c r="BE229"/>
  <c i="8" r="BE102"/>
  <c r="BE143"/>
  <c r="BE160"/>
  <c r="BE199"/>
  <c i="9" r="BE130"/>
  <c i="10" r="BE103"/>
  <c r="BE125"/>
  <c r="BE169"/>
  <c r="BE179"/>
  <c r="BE187"/>
  <c r="BE190"/>
  <c r="BE192"/>
  <c r="BK199"/>
  <c r="J199"/>
  <c r="J76"/>
  <c i="11" r="BE257"/>
  <c r="BE280"/>
  <c r="BE304"/>
  <c r="BE306"/>
  <c r="BE327"/>
  <c i="12" r="BE232"/>
  <c r="BE234"/>
  <c r="BE238"/>
  <c r="BE249"/>
  <c i="13" r="BE114"/>
  <c r="BE184"/>
  <c r="BK192"/>
  <c r="J192"/>
  <c r="J66"/>
  <c i="14" r="BE95"/>
  <c r="BE105"/>
  <c r="BE141"/>
  <c r="BE144"/>
  <c i="16" r="BE125"/>
  <c r="BE143"/>
  <c r="BE218"/>
  <c r="BE253"/>
  <c r="BE297"/>
  <c r="BE336"/>
  <c r="BE367"/>
  <c r="BE371"/>
  <c r="BE381"/>
  <c r="BE384"/>
  <c r="BE401"/>
  <c r="BE404"/>
  <c r="BE412"/>
  <c i="17" r="J60"/>
  <c r="BE122"/>
  <c r="BE127"/>
  <c i="19" r="BE122"/>
  <c r="BE153"/>
  <c r="BE176"/>
  <c r="BE177"/>
  <c r="BE181"/>
  <c r="BE186"/>
  <c r="BE187"/>
  <c r="BE191"/>
  <c r="BE201"/>
  <c r="BE208"/>
  <c r="BE212"/>
  <c r="BE218"/>
  <c i="2" r="BE94"/>
  <c r="BE95"/>
  <c r="BE96"/>
  <c r="BE97"/>
  <c r="BE98"/>
  <c r="BE108"/>
  <c r="BE119"/>
  <c i="3" r="BE124"/>
  <c r="BE287"/>
  <c r="BE370"/>
  <c r="BE374"/>
  <c r="BE491"/>
  <c r="BE511"/>
  <c r="BE687"/>
  <c r="BE712"/>
  <c r="BE754"/>
  <c r="BE818"/>
  <c r="BE899"/>
  <c r="BE912"/>
  <c r="BE916"/>
  <c r="BE974"/>
  <c r="BE1050"/>
  <c r="BE1070"/>
  <c r="BE1086"/>
  <c r="BE1144"/>
  <c r="BE1171"/>
  <c r="BE1194"/>
  <c r="BE1319"/>
  <c r="BE1416"/>
  <c r="BE1434"/>
  <c r="BE1471"/>
  <c r="BE1479"/>
  <c r="BE1524"/>
  <c r="BE1534"/>
  <c r="BE1586"/>
  <c r="BE1597"/>
  <c r="BE1679"/>
  <c r="BE1708"/>
  <c r="BE1716"/>
  <c r="BE1726"/>
  <c r="BE1769"/>
  <c r="BE1780"/>
  <c r="BE1802"/>
  <c r="BE1808"/>
  <c r="BE1824"/>
  <c r="BE1832"/>
  <c r="BE1835"/>
  <c r="BE1859"/>
  <c r="BE2049"/>
  <c r="BE2072"/>
  <c i="4" r="BE113"/>
  <c r="BE137"/>
  <c r="BE148"/>
  <c r="BE154"/>
  <c r="BE158"/>
  <c r="BE173"/>
  <c r="BE184"/>
  <c r="BE200"/>
  <c r="BE204"/>
  <c r="BE207"/>
  <c r="BE215"/>
  <c r="BE219"/>
  <c i="5" r="BE122"/>
  <c r="BE142"/>
  <c r="BE156"/>
  <c r="BE162"/>
  <c r="BE183"/>
  <c i="6" r="BE99"/>
  <c r="BE103"/>
  <c r="BE118"/>
  <c r="BE124"/>
  <c r="BE143"/>
  <c r="BE153"/>
  <c i="7" r="BE108"/>
  <c r="BE133"/>
  <c r="BE138"/>
  <c r="BE141"/>
  <c r="BE142"/>
  <c r="BE147"/>
  <c r="BE169"/>
  <c r="BE185"/>
  <c r="BE220"/>
  <c i="8" r="BE108"/>
  <c r="BE135"/>
  <c r="BE142"/>
  <c r="BE152"/>
  <c r="BE166"/>
  <c r="BE186"/>
  <c r="BE187"/>
  <c r="BE193"/>
  <c r="BE196"/>
  <c i="9" r="BE101"/>
  <c r="BE102"/>
  <c r="BE110"/>
  <c r="BE121"/>
  <c r="BE129"/>
  <c r="BE142"/>
  <c r="BE150"/>
  <c i="10" r="BE196"/>
  <c r="BK145"/>
  <c r="J145"/>
  <c r="J71"/>
  <c i="11" r="BE174"/>
  <c r="BE227"/>
  <c r="BE239"/>
  <c r="BE253"/>
  <c r="BE329"/>
  <c r="BE387"/>
  <c i="12" r="BE96"/>
  <c r="BE142"/>
  <c r="BE162"/>
  <c r="BE206"/>
  <c r="BE243"/>
  <c i="13" r="BE99"/>
  <c r="BE134"/>
  <c r="BE158"/>
  <c i="14" r="BE121"/>
  <c r="BE122"/>
  <c r="BE123"/>
  <c r="BE132"/>
  <c i="15" r="BE115"/>
  <c i="16" r="BE135"/>
  <c r="BE242"/>
  <c r="BE308"/>
  <c r="BE391"/>
  <c r="BE409"/>
  <c r="BE414"/>
  <c i="17" r="BE114"/>
  <c r="BE115"/>
  <c r="BE118"/>
  <c r="BE121"/>
  <c r="BE129"/>
  <c i="19" r="BE211"/>
  <c i="16" r="J36"/>
  <c i="1" r="AW74"/>
  <c i="18" r="F36"/>
  <c i="1" r="BA76"/>
  <c i="4" r="F41"/>
  <c i="1" r="BD61"/>
  <c i="6" r="F40"/>
  <c i="1" r="BC63"/>
  <c i="7" r="J38"/>
  <c i="1" r="AW64"/>
  <c i="15" r="F39"/>
  <c i="1" r="BD72"/>
  <c r="AS58"/>
  <c r="AS57"/>
  <c r="AS54"/>
  <c i="9" r="F39"/>
  <c i="1" r="BB66"/>
  <c i="11" r="F40"/>
  <c i="1" r="BC68"/>
  <c i="11" r="F41"/>
  <c i="1" r="BD68"/>
  <c i="18" r="F37"/>
  <c i="1" r="BB76"/>
  <c i="5" r="F38"/>
  <c i="1" r="BA62"/>
  <c i="18" r="F39"/>
  <c i="1" r="BD76"/>
  <c i="13" r="F37"/>
  <c i="1" r="BB70"/>
  <c i="9" r="F41"/>
  <c i="1" r="BD66"/>
  <c i="10" r="F39"/>
  <c i="1" r="BB67"/>
  <c i="8" r="J38"/>
  <c i="1" r="AW65"/>
  <c i="4" r="F38"/>
  <c i="1" r="BA61"/>
  <c i="14" r="F37"/>
  <c i="1" r="BB71"/>
  <c i="4" r="J38"/>
  <c i="1" r="AW61"/>
  <c i="17" r="J38"/>
  <c i="1" r="AW75"/>
  <c i="8" r="F40"/>
  <c i="1" r="BC65"/>
  <c i="5" r="F39"/>
  <c i="1" r="BB62"/>
  <c i="12" r="F36"/>
  <c i="1" r="BA69"/>
  <c i="11" r="J38"/>
  <c i="1" r="AW68"/>
  <c i="19" r="F36"/>
  <c i="1" r="BA77"/>
  <c i="13" r="J36"/>
  <c i="1" r="AW70"/>
  <c i="12" r="J36"/>
  <c i="1" r="AW69"/>
  <c i="2" r="F39"/>
  <c i="1" r="BD56"/>
  <c r="BD55"/>
  <c i="2" r="F38"/>
  <c i="1" r="BC56"/>
  <c r="BC55"/>
  <c r="AY55"/>
  <c i="10" r="J38"/>
  <c i="1" r="AW67"/>
  <c i="13" r="F38"/>
  <c i="1" r="BC70"/>
  <c i="19" r="F39"/>
  <c i="1" r="BD77"/>
  <c i="9" r="F40"/>
  <c i="1" r="BC66"/>
  <c i="12" r="F37"/>
  <c i="1" r="BB69"/>
  <c i="3" r="F41"/>
  <c i="1" r="BD60"/>
  <c i="18" r="F38"/>
  <c i="1" r="BC76"/>
  <c i="13" r="F39"/>
  <c i="1" r="BD70"/>
  <c i="19" r="J36"/>
  <c i="1" r="AW77"/>
  <c i="6" r="F39"/>
  <c i="1" r="BB63"/>
  <c i="18" r="J36"/>
  <c i="1" r="AW76"/>
  <c i="10" r="F38"/>
  <c i="1" r="BA67"/>
  <c i="4" r="F40"/>
  <c i="1" r="BC61"/>
  <c i="12" r="F38"/>
  <c i="1" r="BC69"/>
  <c i="9" r="J38"/>
  <c i="1" r="AW66"/>
  <c i="2" r="F37"/>
  <c i="1" r="BB56"/>
  <c r="BB55"/>
  <c r="AX55"/>
  <c i="14" r="F36"/>
  <c i="1" r="BA71"/>
  <c i="19" r="F38"/>
  <c i="1" r="BC77"/>
  <c i="8" r="F39"/>
  <c i="1" r="BB65"/>
  <c i="17" r="F38"/>
  <c i="1" r="BA75"/>
  <c i="15" r="F38"/>
  <c i="1" r="BC72"/>
  <c i="19" r="F37"/>
  <c i="1" r="BB77"/>
  <c i="7" r="F38"/>
  <c i="1" r="BA64"/>
  <c i="7" r="F41"/>
  <c i="1" r="BD64"/>
  <c i="3" r="F39"/>
  <c i="1" r="BB60"/>
  <c i="17" r="F40"/>
  <c i="1" r="BC75"/>
  <c i="3" r="F40"/>
  <c i="1" r="BC60"/>
  <c i="17" r="F41"/>
  <c i="1" r="BD75"/>
  <c i="3" r="J38"/>
  <c i="1" r="AW60"/>
  <c i="8" r="F41"/>
  <c i="1" r="BD65"/>
  <c i="6" r="J38"/>
  <c i="1" r="AW63"/>
  <c i="17" r="F39"/>
  <c i="1" r="BB75"/>
  <c i="10" r="F41"/>
  <c i="1" r="BD67"/>
  <c i="16" r="F39"/>
  <c i="1" r="BD74"/>
  <c i="4" r="F39"/>
  <c i="1" r="BB61"/>
  <c i="14" r="J36"/>
  <c i="1" r="AW71"/>
  <c i="12" r="F39"/>
  <c i="1" r="BD69"/>
  <c i="16" r="F36"/>
  <c i="1" r="BA74"/>
  <c i="7" r="F39"/>
  <c i="1" r="BB64"/>
  <c i="11" r="F38"/>
  <c i="1" r="BA68"/>
  <c i="7" r="F40"/>
  <c i="1" r="BC64"/>
  <c i="6" r="F41"/>
  <c i="1" r="BD63"/>
  <c i="14" r="F39"/>
  <c i="1" r="BD71"/>
  <c i="10" r="F40"/>
  <c i="1" r="BC67"/>
  <c i="13" r="F36"/>
  <c i="1" r="BA70"/>
  <c i="15" r="J36"/>
  <c i="1" r="AW72"/>
  <c i="15" r="F36"/>
  <c i="1" r="BA72"/>
  <c i="18" r="J32"/>
  <c i="1" r="AG76"/>
  <c i="16" r="F38"/>
  <c i="1" r="BC74"/>
  <c i="9" r="F38"/>
  <c i="1" r="BA66"/>
  <c i="6" r="F38"/>
  <c i="1" r="BA63"/>
  <c i="5" r="F40"/>
  <c i="1" r="BC62"/>
  <c i="5" r="F41"/>
  <c i="1" r="BD62"/>
  <c i="16" r="F37"/>
  <c i="1" r="BB74"/>
  <c i="5" r="J38"/>
  <c i="1" r="AW62"/>
  <c i="2" r="F36"/>
  <c i="1" r="BA56"/>
  <c r="BA55"/>
  <c i="14" r="F38"/>
  <c i="1" r="BC71"/>
  <c i="15" r="F37"/>
  <c i="1" r="BB72"/>
  <c i="2" r="J36"/>
  <c i="1" r="AW56"/>
  <c i="11" r="F39"/>
  <c i="1" r="BB68"/>
  <c i="8" r="F38"/>
  <c i="1" r="BA65"/>
  <c i="3" r="F38"/>
  <c i="1" r="BA60"/>
  <c i="2" l="1" r="P89"/>
  <c r="P88"/>
  <c i="1" r="AU56"/>
  <c i="2" r="R89"/>
  <c r="R88"/>
  <c i="19" r="T101"/>
  <c i="9" r="T97"/>
  <c r="R97"/>
  <c i="3" r="R122"/>
  <c i="12" r="T94"/>
  <c r="T93"/>
  <c i="17" r="P97"/>
  <c r="P96"/>
  <c i="1" r="AU75"/>
  <c i="19" r="R179"/>
  <c i="8" r="BK100"/>
  <c r="J100"/>
  <c i="14" r="R137"/>
  <c i="8" r="R100"/>
  <c r="T100"/>
  <c i="17" r="BK97"/>
  <c r="BK96"/>
  <c r="J96"/>
  <c i="12" r="P94"/>
  <c r="P93"/>
  <c i="1" r="AU69"/>
  <c i="19" r="P179"/>
  <c i="14" r="P137"/>
  <c i="7" r="T121"/>
  <c i="16" r="R100"/>
  <c i="15" r="T95"/>
  <c r="T94"/>
  <c i="10" r="T101"/>
  <c r="T100"/>
  <c i="7" r="R200"/>
  <c i="4" r="P102"/>
  <c r="P101"/>
  <c i="1" r="AU61"/>
  <c i="14" r="R93"/>
  <c r="R92"/>
  <c i="19" r="R100"/>
  <c i="3" r="R1180"/>
  <c i="10" r="P101"/>
  <c r="P100"/>
  <c i="1" r="AU67"/>
  <c i="16" r="BK369"/>
  <c r="J369"/>
  <c r="J75"/>
  <c i="7" r="R105"/>
  <c i="11" r="T97"/>
  <c r="T96"/>
  <c i="19" r="P101"/>
  <c r="P100"/>
  <c i="1" r="AU77"/>
  <c i="19" r="T179"/>
  <c r="T100"/>
  <c i="7" r="T200"/>
  <c r="BK106"/>
  <c r="J106"/>
  <c r="J68"/>
  <c i="15" r="BK95"/>
  <c i="12" r="BK94"/>
  <c r="J94"/>
  <c r="J64"/>
  <c i="10" r="R101"/>
  <c r="R100"/>
  <c i="8" r="P100"/>
  <c i="1" r="AU65"/>
  <c i="4" r="R102"/>
  <c r="R101"/>
  <c i="14" r="P93"/>
  <c r="P92"/>
  <c i="1" r="AU71"/>
  <c i="3" r="P1180"/>
  <c r="P121"/>
  <c i="1" r="AU60"/>
  <c i="7" r="P200"/>
  <c i="3" r="T1180"/>
  <c i="13" r="BK89"/>
  <c r="J89"/>
  <c r="J64"/>
  <c i="16" r="R369"/>
  <c i="14" r="T137"/>
  <c r="T93"/>
  <c r="T92"/>
  <c i="3" r="T122"/>
  <c r="T121"/>
  <c i="6" r="R96"/>
  <c r="R95"/>
  <c r="T96"/>
  <c r="T95"/>
  <c i="4" r="T102"/>
  <c r="T101"/>
  <c r="BK102"/>
  <c r="J102"/>
  <c r="J68"/>
  <c i="7" r="P106"/>
  <c r="P105"/>
  <c i="1" r="AU64"/>
  <c i="17" r="T97"/>
  <c r="T96"/>
  <c i="6" r="P96"/>
  <c r="P95"/>
  <c i="1" r="AU63"/>
  <c i="16" r="T369"/>
  <c r="T99"/>
  <c i="7" r="T106"/>
  <c r="T105"/>
  <c i="15" r="BK121"/>
  <c r="J121"/>
  <c r="J70"/>
  <c i="19" r="BK149"/>
  <c r="J149"/>
  <c r="J67"/>
  <c i="5" r="BK95"/>
  <c r="J95"/>
  <c r="J68"/>
  <c i="9" r="BK97"/>
  <c r="J97"/>
  <c i="12" r="J95"/>
  <c r="J65"/>
  <c i="18" r="J88"/>
  <c r="J64"/>
  <c r="J89"/>
  <c r="J65"/>
  <c i="6" r="BK96"/>
  <c r="BK95"/>
  <c r="J95"/>
  <c r="J67"/>
  <c i="7" r="J107"/>
  <c r="J69"/>
  <c i="2" r="BK88"/>
  <c r="J88"/>
  <c i="3" r="BK122"/>
  <c i="7" r="BK121"/>
  <c r="J121"/>
  <c r="J71"/>
  <c i="8" r="J101"/>
  <c r="J68"/>
  <c i="14" r="J138"/>
  <c r="J69"/>
  <c i="16" r="J370"/>
  <c r="J76"/>
  <c i="19" r="BK101"/>
  <c r="J101"/>
  <c r="J64"/>
  <c r="BK179"/>
  <c r="J179"/>
  <c r="J75"/>
  <c i="11" r="BK97"/>
  <c r="J97"/>
  <c r="J68"/>
  <c i="16" r="BK100"/>
  <c r="J100"/>
  <c r="J64"/>
  <c i="7" r="BK200"/>
  <c r="J200"/>
  <c r="J75"/>
  <c i="13" r="J90"/>
  <c r="J65"/>
  <c i="7" r="BK232"/>
  <c r="J232"/>
  <c r="J79"/>
  <c i="14" r="BK93"/>
  <c r="BK92"/>
  <c r="J92"/>
  <c r="J63"/>
  <c i="15" r="J96"/>
  <c r="J65"/>
  <c i="17" r="J98"/>
  <c r="J69"/>
  <c i="18" r="J63"/>
  <c i="20" r="BK86"/>
  <c r="J86"/>
  <c i="19" r="BK174"/>
  <c r="J174"/>
  <c r="J73"/>
  <c i="4" r="J103"/>
  <c r="J69"/>
  <c i="3" r="BK1180"/>
  <c r="J1180"/>
  <c r="J82"/>
  <c i="10" r="BK101"/>
  <c r="BK100"/>
  <c r="J100"/>
  <c r="J67"/>
  <c i="1" r="AU55"/>
  <c i="2" r="J32"/>
  <c i="1" r="AG56"/>
  <c r="AG55"/>
  <c i="18" r="F35"/>
  <c i="1" r="AZ76"/>
  <c i="12" r="F35"/>
  <c i="1" r="AZ69"/>
  <c i="10" r="J37"/>
  <c i="1" r="AV67"/>
  <c r="AT67"/>
  <c r="BB73"/>
  <c r="AX73"/>
  <c i="19" r="J35"/>
  <c i="1" r="AV77"/>
  <c r="AT77"/>
  <c r="BA59"/>
  <c r="BA58"/>
  <c r="BB59"/>
  <c r="AX59"/>
  <c r="BC73"/>
  <c r="AY73"/>
  <c i="4" r="J37"/>
  <c i="1" r="AV61"/>
  <c r="AT61"/>
  <c i="3" r="F37"/>
  <c i="1" r="AZ60"/>
  <c i="16" r="F35"/>
  <c i="1" r="AZ74"/>
  <c i="4" r="F37"/>
  <c i="1" r="AZ61"/>
  <c i="17" r="J34"/>
  <c i="1" r="AG75"/>
  <c i="8" r="J34"/>
  <c i="1" r="AG65"/>
  <c i="10" r="F37"/>
  <c i="1" r="AZ67"/>
  <c i="14" r="J35"/>
  <c i="1" r="AV71"/>
  <c r="AT71"/>
  <c i="8" r="F37"/>
  <c i="1" r="AZ65"/>
  <c i="7" r="F37"/>
  <c i="1" r="AZ64"/>
  <c i="3" r="J37"/>
  <c i="1" r="AV60"/>
  <c r="AT60"/>
  <c r="BD73"/>
  <c i="9" r="F37"/>
  <c i="1" r="AZ66"/>
  <c r="AW55"/>
  <c i="15" r="J35"/>
  <c i="1" r="AV72"/>
  <c r="AT72"/>
  <c i="19" r="F35"/>
  <c i="1" r="AZ77"/>
  <c i="6" r="J37"/>
  <c i="1" r="AV63"/>
  <c r="AT63"/>
  <c i="9" r="J37"/>
  <c i="1" r="AV66"/>
  <c r="AT66"/>
  <c i="5" r="J37"/>
  <c i="1" r="AV62"/>
  <c r="AT62"/>
  <c i="11" r="J37"/>
  <c i="1" r="AV68"/>
  <c r="AT68"/>
  <c i="8" r="J37"/>
  <c i="1" r="AV65"/>
  <c r="AT65"/>
  <c r="AU73"/>
  <c i="9" r="J34"/>
  <c i="1" r="AG66"/>
  <c i="20" r="J35"/>
  <c i="1" r="AV78"/>
  <c r="AT78"/>
  <c r="BA73"/>
  <c r="AW73"/>
  <c i="18" r="J35"/>
  <c i="1" r="AV76"/>
  <c r="AT76"/>
  <c i="5" r="F37"/>
  <c i="1" r="AZ62"/>
  <c i="6" r="F37"/>
  <c i="1" r="AZ63"/>
  <c i="2" r="J35"/>
  <c i="1" r="AV56"/>
  <c r="AT56"/>
  <c i="12" r="J35"/>
  <c i="1" r="AV69"/>
  <c r="AT69"/>
  <c i="15" r="F35"/>
  <c i="1" r="AZ72"/>
  <c i="20" r="J32"/>
  <c i="1" r="AG78"/>
  <c r="AN78"/>
  <c r="BD59"/>
  <c r="BD58"/>
  <c r="BD57"/>
  <c i="16" r="J35"/>
  <c i="1" r="AV74"/>
  <c r="AT74"/>
  <c i="20" r="F35"/>
  <c i="1" r="AZ78"/>
  <c r="BC59"/>
  <c r="BC58"/>
  <c r="BC57"/>
  <c r="AY57"/>
  <c i="2" r="F35"/>
  <c i="1" r="AZ56"/>
  <c r="AZ55"/>
  <c i="11" r="F37"/>
  <c i="1" r="AZ68"/>
  <c i="17" r="F37"/>
  <c i="1" r="AZ75"/>
  <c i="13" r="F35"/>
  <c i="1" r="AZ70"/>
  <c i="17" r="J37"/>
  <c i="1" r="AV75"/>
  <c r="AT75"/>
  <c i="14" r="F35"/>
  <c i="1" r="AZ71"/>
  <c i="7" r="J37"/>
  <c i="1" r="AV64"/>
  <c r="AT64"/>
  <c i="13" r="J35"/>
  <c i="1" r="AV70"/>
  <c r="AT70"/>
  <c i="3" l="1" r="BK121"/>
  <c r="J121"/>
  <c r="J67"/>
  <c i="15" r="BK94"/>
  <c r="J94"/>
  <c r="J63"/>
  <c i="16" r="R99"/>
  <c i="3" r="R121"/>
  <c i="9" r="J43"/>
  <c i="17" r="J43"/>
  <c i="8" r="J43"/>
  <c i="20" r="J41"/>
  <c i="2" r="J41"/>
  <c i="7" r="BK105"/>
  <c r="J105"/>
  <c r="J67"/>
  <c i="9" r="J67"/>
  <c i="17" r="J97"/>
  <c r="J68"/>
  <c i="3" r="J122"/>
  <c r="J68"/>
  <c i="12" r="BK93"/>
  <c r="J93"/>
  <c r="J63"/>
  <c i="1" r="AN56"/>
  <c i="8" r="J67"/>
  <c i="16" r="BK99"/>
  <c r="J99"/>
  <c i="5" r="BK94"/>
  <c r="J94"/>
  <c r="J67"/>
  <c i="6" r="J96"/>
  <c r="J68"/>
  <c i="13" r="BK88"/>
  <c r="J88"/>
  <c i="14" r="J93"/>
  <c r="J64"/>
  <c i="15" r="J95"/>
  <c r="J64"/>
  <c i="18" r="J41"/>
  <c i="17" r="J67"/>
  <c i="2" r="J63"/>
  <c i="4" r="BK101"/>
  <c r="J101"/>
  <c i="10" r="J101"/>
  <c r="J68"/>
  <c i="11" r="BK96"/>
  <c r="J96"/>
  <c i="19" r="BK100"/>
  <c r="J100"/>
  <c i="20" r="J63"/>
  <c i="1" r="AN76"/>
  <c r="AN75"/>
  <c r="AN65"/>
  <c r="AN66"/>
  <c r="BD54"/>
  <c r="W33"/>
  <c r="AV55"/>
  <c r="AT55"/>
  <c r="AN55"/>
  <c r="AW59"/>
  <c r="BB58"/>
  <c r="AX58"/>
  <c r="BA57"/>
  <c r="AW57"/>
  <c i="10" r="J34"/>
  <c i="1" r="AG67"/>
  <c r="AN67"/>
  <c r="AU59"/>
  <c r="AU58"/>
  <c r="AU57"/>
  <c i="16" r="J32"/>
  <c i="1" r="AG74"/>
  <c r="AN74"/>
  <c r="AY58"/>
  <c r="BC54"/>
  <c r="W32"/>
  <c r="AZ59"/>
  <c r="AV59"/>
  <c i="4" r="J34"/>
  <c i="1" r="AG61"/>
  <c r="AN61"/>
  <c i="6" r="J34"/>
  <c i="1" r="AG63"/>
  <c r="AN63"/>
  <c i="11" r="J34"/>
  <c i="1" r="AG68"/>
  <c r="AN68"/>
  <c i="13" r="J32"/>
  <c i="1" r="AG70"/>
  <c r="AN70"/>
  <c r="AZ73"/>
  <c r="AV73"/>
  <c r="AT73"/>
  <c r="AW58"/>
  <c i="14" r="J32"/>
  <c i="1" r="AG71"/>
  <c r="AN71"/>
  <c i="19" r="J32"/>
  <c i="1" r="AG77"/>
  <c r="AN77"/>
  <c r="AY59"/>
  <c i="4" l="1" r="J67"/>
  <c i="6" r="J43"/>
  <c i="13" r="J63"/>
  <c i="11" r="J67"/>
  <c i="16" r="J63"/>
  <c i="19" r="J63"/>
  <c i="14" r="J41"/>
  <c i="4" r="J43"/>
  <c i="13" r="J41"/>
  <c i="19" r="J41"/>
  <c i="10" r="J43"/>
  <c i="11" r="J43"/>
  <c i="16" r="J41"/>
  <c i="7" r="J34"/>
  <c i="1" r="AG64"/>
  <c r="AN64"/>
  <c r="AT59"/>
  <c r="AU54"/>
  <c i="12" r="J32"/>
  <c i="1" r="AG69"/>
  <c r="AN69"/>
  <c i="15" r="J32"/>
  <c i="1" r="AG72"/>
  <c r="AN72"/>
  <c r="BA54"/>
  <c r="W30"/>
  <c r="AG73"/>
  <c r="AN73"/>
  <c i="5" r="J34"/>
  <c i="1" r="AG62"/>
  <c r="AN62"/>
  <c r="AY54"/>
  <c r="BB57"/>
  <c r="AX57"/>
  <c i="3" r="J34"/>
  <c i="1" r="AG60"/>
  <c r="AN60"/>
  <c r="AZ58"/>
  <c r="AV58"/>
  <c r="AT58"/>
  <c i="3" l="1" r="J43"/>
  <c i="12" r="J41"/>
  <c i="5" r="J43"/>
  <c i="7" r="J43"/>
  <c i="15" r="J41"/>
  <c i="1" r="AZ57"/>
  <c r="AV57"/>
  <c r="AT57"/>
  <c r="AG59"/>
  <c r="AN59"/>
  <c r="AW54"/>
  <c r="AK30"/>
  <c r="BB54"/>
  <c r="AX54"/>
  <c l="1" r="AZ54"/>
  <c r="W29"/>
  <c r="AG58"/>
  <c r="AG57"/>
  <c r="AN57"/>
  <c r="W31"/>
  <c l="1" r="AN58"/>
  <c r="AG54"/>
  <c r="AK26"/>
  <c r="AV54"/>
  <c r="AK29"/>
  <c l="1" r="AK35"/>
  <c r="AT54"/>
  <c l="1"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<sst xmlns="http://schemas.openxmlformats.org/spreadsheetml/2006/main">
  <si>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</si>
  <si>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</si>
  <si>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</si>
  <si>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</si>
  <si>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</si>
  <si>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{1a49bebf-9f35-4044-a388-d8561b5833e8}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</si>
  <si>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</si>
  <si>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</si>
  <si>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</si>
  <si>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</si>
  <si>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</si>
  <si>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</si>
  <si>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</si>
  <si>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</si>
  <si>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EM2026-03/Z7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</si>
  <si>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</si>
  <si>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</si>
  <si>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PŘÍSTAVBA SAUNOVÉ ZÓNY K WELLNESS CENTRU BRUNTÁL I.ETAPA</t>
  </si>
  <si>
    <t>KSO:</t>
  </si>
  <si>
    <t>801 54</t>
  </si>
  <si>
    <t>CC-CZ:</t>
  </si>
  <si>
    <t/>
  </si>
  <si>
    <t>Místo:</t>
  </si>
  <si>
    <t>Obec Bruntál</t>
  </si>
  <si>
    <t>Datum:</t>
  </si>
  <si>
    <t>13. 7. 2026</t>
  </si>
  <si>
    <t>Zadavatel:</t>
  </si>
  <si>
    <t>IČ:</t>
  </si>
  <si>
    <t>Město Bruntál, Nádražní 944/20, 79201</t>
  </si>
  <si>
    <t>DIČ:</t>
  </si>
  <si>
    <t>Účastník:</t>
  </si>
  <si>
    <t>Vyplň údaj</t>
  </si>
  <si>
    <t>Projektant:</t>
  </si>
  <si>
    <t>Ateliér EMMET s.r.o.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</si>
  <si>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</si>
  <si>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</si>
  <si>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</si>
  <si>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https://podminky.urs.cz.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</si>
  <si>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</si>
  <si>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</si>
  <si>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</si>
  <si>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</si>
  <si>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</si>
  <si>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</si>
  <si>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</si>
  <si>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</si>
  <si>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</si>
  <si>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</si>
  <si>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</si>
  <si>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</si>
  <si>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</si>
  <si>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</si>
  <si>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</si>
  <si>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</si>
  <si>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</si>
  <si>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</si>
  <si>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</si>
  <si>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</si>
  <si>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</si>
  <si>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</si>
  <si>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</si>
  <si>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</si>
  <si>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</si>
  <si>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</si>
  <si>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</si>
  <si>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</si>
  <si>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</si>
  <si>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</si>
  <si>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</si>
  <si>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</si>
  <si>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</si>
  <si>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</si>
  <si>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</si>
  <si>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</si>
  <si>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</si>
  <si>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</si>
  <si>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PS</t>
  </si>
  <si>
    <t>Provozní soubory</t>
  </si>
  <si>
    <t>STA</t>
  </si>
  <si>
    <t>1</t>
  </si>
  <si>
    <t>{297f94ef-5524-49f8-969c-eeda9d4e6259}</t>
  </si>
  <si>
    <t>2</t>
  </si>
  <si>
    <t>/</t>
  </si>
  <si>
    <t>PS 01</t>
  </si>
  <si>
    <t>FVE</t>
  </si>
  <si>
    <t>Soupis</t>
  </si>
  <si>
    <t>{d40656a3-6b4a-4c5e-94d3-ea96c945402f}</t>
  </si>
  <si>
    <t>SO</t>
  </si>
  <si>
    <t>Stavební objekty</t>
  </si>
  <si>
    <t>{90a19fc3-0621-45ff-80cf-f3eb6237567a}</t>
  </si>
  <si>
    <t>SO 01</t>
  </si>
  <si>
    <t>I.ETAPA - SAUNOVÁ ZÓNA</t>
  </si>
  <si>
    <t>{6ae09a04-4a83-4586-824a-2ca5daae421e}</t>
  </si>
  <si>
    <t>SO 01.1</t>
  </si>
  <si>
    <t>Stavební část</t>
  </si>
  <si>
    <t>3</t>
  </si>
  <si>
    <t>{bb21d346-3d0c-4a5b-8353-089f733ca40c}</t>
  </si>
  <si>
    <t>4</t>
  </si>
  <si>
    <t>###NOINSERT###</t>
  </si>
  <si>
    <t>SO 1.4.01</t>
  </si>
  <si>
    <t>TZB - Zdravotechnika</t>
  </si>
  <si>
    <t>{bf47dddb-f920-446d-bd18-ae24a586ad74}</t>
  </si>
  <si>
    <t>SO 1.4.02</t>
  </si>
  <si>
    <t>TZB - Vzduchotechnika</t>
  </si>
  <si>
    <t>{a3f3487b-d625-4ec0-8ea1-aac660d1e4dc}</t>
  </si>
  <si>
    <t>SO 1.4.03</t>
  </si>
  <si>
    <t>TZB - Vytápění</t>
  </si>
  <si>
    <t>{41b8292f-fc96-4a34-a6ff-ad9fcf2d9eba}</t>
  </si>
  <si>
    <t>SO 1.4.04</t>
  </si>
  <si>
    <t>TZB - Silnoproudé elektroinstalace</t>
  </si>
  <si>
    <t>{0ef194b1-50a9-4843-89f8-b6cb2862f5aa}</t>
  </si>
  <si>
    <t>SO 1.4.05</t>
  </si>
  <si>
    <t>TZB - Slaboproudé elektroinstalace</t>
  </si>
  <si>
    <t>{c3933694-6a88-4dbf-b602-9676121b4626}</t>
  </si>
  <si>
    <t>SO 1.4.06</t>
  </si>
  <si>
    <t>TZB - MaR</t>
  </si>
  <si>
    <t>{46ff17f5-74c2-4429-a599-f80b74a5c0dc}</t>
  </si>
  <si>
    <t>SO 1.4.07</t>
  </si>
  <si>
    <t>TZB - Technologie saunové zóny</t>
  </si>
  <si>
    <t>{81fbe06a-0397-4608-a70c-7b3811a56d15}</t>
  </si>
  <si>
    <t>SO 01.2</t>
  </si>
  <si>
    <t>Konstrukční část</t>
  </si>
  <si>
    <t>{e37b1d12-363e-424c-a384-ca33e9911109}</t>
  </si>
  <si>
    <t>SO 03</t>
  </si>
  <si>
    <t>Zpevněné plochy</t>
  </si>
  <si>
    <t>{f28f2913-9508-4506-addd-f469409dec08}</t>
  </si>
  <si>
    <t>SO 04</t>
  </si>
  <si>
    <t>Terénní a sadové úpravy</t>
  </si>
  <si>
    <t>{8d12b1aa-a7f3-4795-966a-9406d87cac62}</t>
  </si>
  <si>
    <t>SO 05</t>
  </si>
  <si>
    <t xml:space="preserve">Areálová kanalizace </t>
  </si>
  <si>
    <t>{4c17ed7b-2c5b-4aba-aef1-cc5fb99415ec}</t>
  </si>
  <si>
    <t>SO 06</t>
  </si>
  <si>
    <t>Úprava plynovodní přípojky</t>
  </si>
  <si>
    <t>{1226b5ae-9b70-4945-ad5f-9b9f90fe2886}</t>
  </si>
  <si>
    <t>SO 07</t>
  </si>
  <si>
    <t>Úprava teplovodu</t>
  </si>
  <si>
    <t>{cdeac7ac-2c2c-480e-9749-48a090321103}</t>
  </si>
  <si>
    <t>SO 07P</t>
  </si>
  <si>
    <t>Přeložka teplovodu</t>
  </si>
  <si>
    <t>{b4df073d-346b-4fd5-956b-71537a34f3c4}</t>
  </si>
  <si>
    <t>SO 08</t>
  </si>
  <si>
    <t>Zemní práce pro přemístění optického kabelu</t>
  </si>
  <si>
    <t>{8e0acd8a-ea51-4083-ab7b-db857b017975}</t>
  </si>
  <si>
    <t>SO 09</t>
  </si>
  <si>
    <t>Přípojka NN</t>
  </si>
  <si>
    <t>{4030f84b-d6b4-449c-b3eb-1de1169a78a5}</t>
  </si>
  <si>
    <t>VN a ON</t>
  </si>
  <si>
    <t>Vedlejší a ostatní náklady</t>
  </si>
  <si>
    <t>{497c969d-0b07-4604-aace-16239324e019}</t>
  </si>
  <si>
    <t>KRYCÍ LIST SOUPISU PRACÍ</t>
  </si>
  <si>
    <t>Objekt:</t>
  </si>
  <si>
    <t>PS - Provozní soubory</t>
  </si>
  <si>
    <t>Soupis:</t>
  </si>
  <si>
    <t>PS 01 - FVE</t>
  </si>
  <si>
    <t>Celkový výkon fotovoltaické elektrárny je stanoven v tabulce výše. Počet a výkon panelů se může lišit, avšak maximální počet panelů nesmí přesáhnout uvedené množství a výkon jednoho panelu nesmí být menší než 480 Wp. Celkový výkon fotovoltaické elektrárny je uveden v tabulce výše a je možné ho navýšit jen o nezbytně nutný výkon, a to v případě, že je nutné přidat jeden panel pro splnění minimálního výkonu. Všechny použité panely musí mít stejné parametry a výkon.</t>
  </si>
  <si>
    <t>REKAPITULACE ČLENĚNÍ SOUPISU PRACÍ</t>
  </si>
  <si>
    <t>Kód dílu - Popis</t>
  </si>
  <si>
    <t>Cena celkem [CZK]</t>
  </si>
  <si>
    <t>-1</t>
  </si>
  <si>
    <t>D1 - FV Systém - materiál</t>
  </si>
  <si>
    <t xml:space="preserve">    D2 - FV Systém - práce</t>
  </si>
  <si>
    <t xml:space="preserve">    D3 - Vynucené investice do opravy střech nebo rekonstrukce elektro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</si>
  <si>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</si>
  <si>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</si>
  <si>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</si>
  <si>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</si>
  <si>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</si>
  <si>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</si>
  <si>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</si>
  <si>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</si>
  <si>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</si>
  <si>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</si>
  <si>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</si>
  <si>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</si>
  <si>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</si>
  <si>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D1</t>
  </si>
  <si>
    <t>FV Systém - materiál</t>
  </si>
  <si>
    <t>ROZPOCET</t>
  </si>
  <si>
    <t>K</t>
  </si>
  <si>
    <t>Pol1</t>
  </si>
  <si>
    <t>Solární panel o výkonu min. 480 Wp</t>
  </si>
  <si>
    <t>ks</t>
  </si>
  <si>
    <t>dle specialisty FVE</t>
  </si>
  <si>
    <t>-268037719</t>
  </si>
  <si>
    <t>10</t>
  </si>
  <si>
    <t>Pol10</t>
  </si>
  <si>
    <t>Rozvaděč AC, přepěťové ochrany, jištění, stykače, přepínač sítí</t>
  </si>
  <si>
    <t>550774872</t>
  </si>
  <si>
    <t>11</t>
  </si>
  <si>
    <t>Pol11</t>
  </si>
  <si>
    <t>Vzdálený dohledový monitoring FVE na cloud</t>
  </si>
  <si>
    <t>130609492</t>
  </si>
  <si>
    <t>12</t>
  </si>
  <si>
    <t>Pol12</t>
  </si>
  <si>
    <t>Uzemnění FVE</t>
  </si>
  <si>
    <t>167113859</t>
  </si>
  <si>
    <t>Pol2</t>
  </si>
  <si>
    <t>Pouzdra konektoru MC4 (všechna pouzdra pro jeden panel)</t>
  </si>
  <si>
    <t>1919527646</t>
  </si>
  <si>
    <t>Pol3</t>
  </si>
  <si>
    <t>Ochrana odpojovacích diod</t>
  </si>
  <si>
    <t>-941191828</t>
  </si>
  <si>
    <t>Pol4</t>
  </si>
  <si>
    <t>Montážní systém na střechu</t>
  </si>
  <si>
    <t>-1498020474</t>
  </si>
  <si>
    <t>5</t>
  </si>
  <si>
    <t>Pol5</t>
  </si>
  <si>
    <t>Kabeláž DC - červená , černá</t>
  </si>
  <si>
    <t>m</t>
  </si>
  <si>
    <t>1678790815</t>
  </si>
  <si>
    <t>6</t>
  </si>
  <si>
    <t>Pol6</t>
  </si>
  <si>
    <t>Kabeláž (CYKY, CYA 5x6 mm2)</t>
  </si>
  <si>
    <t>1276777581</t>
  </si>
  <si>
    <t>7</t>
  </si>
  <si>
    <t>Pol7</t>
  </si>
  <si>
    <t>Jističe, vypínače a další elektromateriál</t>
  </si>
  <si>
    <t>-1109117132</t>
  </si>
  <si>
    <t>8</t>
  </si>
  <si>
    <t>Pol8</t>
  </si>
  <si>
    <t>Rozvaděč DC, přepěťové ochrany, pojistky, odpojovače, svorky</t>
  </si>
  <si>
    <t>-1798389001</t>
  </si>
  <si>
    <t>9</t>
  </si>
  <si>
    <t>Pol9</t>
  </si>
  <si>
    <t>Spotřební materiál</t>
  </si>
  <si>
    <t>kpl</t>
  </si>
  <si>
    <t>-543149703</t>
  </si>
  <si>
    <t>D2</t>
  </si>
  <si>
    <t>FV Systém - práce</t>
  </si>
  <si>
    <t>13</t>
  </si>
  <si>
    <t>Pol13</t>
  </si>
  <si>
    <t>Montáž FVE systému - konstrukce</t>
  </si>
  <si>
    <t>hod</t>
  </si>
  <si>
    <t>9482510</t>
  </si>
  <si>
    <t>14</t>
  </si>
  <si>
    <t>Pol14</t>
  </si>
  <si>
    <t>Montáž FVE systému - elektro</t>
  </si>
  <si>
    <t>-2055069051</t>
  </si>
  <si>
    <t>Pol15</t>
  </si>
  <si>
    <t>Propojení DC a AC a komunikace</t>
  </si>
  <si>
    <t>-1493106570</t>
  </si>
  <si>
    <t>16</t>
  </si>
  <si>
    <t>Pol16</t>
  </si>
  <si>
    <t>Lištování AC a DC v objektu (na objektu)</t>
  </si>
  <si>
    <t>804704377</t>
  </si>
  <si>
    <t>17</t>
  </si>
  <si>
    <t>Pol17</t>
  </si>
  <si>
    <t>Prostupy zdí</t>
  </si>
  <si>
    <t>1883388799</t>
  </si>
  <si>
    <t>18</t>
  </si>
  <si>
    <t>Pol18</t>
  </si>
  <si>
    <t>Nastavení monitoringu na cloud</t>
  </si>
  <si>
    <t>1261520778</t>
  </si>
  <si>
    <t>19</t>
  </si>
  <si>
    <t>Pol19</t>
  </si>
  <si>
    <t>Nastavení zařízení a zaškolení obshluhy</t>
  </si>
  <si>
    <t>657686183</t>
  </si>
  <si>
    <t>20</t>
  </si>
  <si>
    <t>Pol20</t>
  </si>
  <si>
    <t>Doprava</t>
  </si>
  <si>
    <t>km</t>
  </si>
  <si>
    <t>-1912733006</t>
  </si>
  <si>
    <t>Pol21</t>
  </si>
  <si>
    <t>Výstupní revize</t>
  </si>
  <si>
    <t>61477512</t>
  </si>
  <si>
    <t>22</t>
  </si>
  <si>
    <t>Pol22</t>
  </si>
  <si>
    <t>Zpracování realizační dokumentace a další administrativa</t>
  </si>
  <si>
    <t>1610395730</t>
  </si>
  <si>
    <t>23</t>
  </si>
  <si>
    <t>Pol23</t>
  </si>
  <si>
    <t>Ekologická likvidace odpadového materiálu vč. naložení, odvozu, vyložení, poplatek</t>
  </si>
  <si>
    <t>776087628</t>
  </si>
  <si>
    <t>24</t>
  </si>
  <si>
    <t>Pol24</t>
  </si>
  <si>
    <t>Zajištění umožnění trvalého provozu</t>
  </si>
  <si>
    <t>-1451842178</t>
  </si>
  <si>
    <t>25</t>
  </si>
  <si>
    <t>Pol25</t>
  </si>
  <si>
    <t>Protipožární ucpávka</t>
  </si>
  <si>
    <t>-487963286</t>
  </si>
  <si>
    <t>26</t>
  </si>
  <si>
    <t>Pol26</t>
  </si>
  <si>
    <t>Nálepka TOTAL STOP</t>
  </si>
  <si>
    <t>-640219704</t>
  </si>
  <si>
    <t>27</t>
  </si>
  <si>
    <t>Pol27</t>
  </si>
  <si>
    <t>Hasící přístroj CO2, nebo práškový</t>
  </si>
  <si>
    <t>1615187070</t>
  </si>
  <si>
    <t>28</t>
  </si>
  <si>
    <t>Pol28</t>
  </si>
  <si>
    <t>Označující tabulka přítomnosti FVE</t>
  </si>
  <si>
    <t>-363882754</t>
  </si>
  <si>
    <t>29</t>
  </si>
  <si>
    <t>Pol29</t>
  </si>
  <si>
    <t>Bezpečnostní tabulky (požární bezpečnost)</t>
  </si>
  <si>
    <t>-1854325570</t>
  </si>
  <si>
    <t>30</t>
  </si>
  <si>
    <t>Pol30</t>
  </si>
  <si>
    <t>Komunikátor přenosu na dohledové místo</t>
  </si>
  <si>
    <t>532972391</t>
  </si>
  <si>
    <t>31</t>
  </si>
  <si>
    <t>Pol31</t>
  </si>
  <si>
    <t>Proškolení obsluhy</t>
  </si>
  <si>
    <t>-1806274161</t>
  </si>
  <si>
    <t>32</t>
  </si>
  <si>
    <t>Pol32</t>
  </si>
  <si>
    <t>Fotodokumentace</t>
  </si>
  <si>
    <t>-910292025</t>
  </si>
  <si>
    <t>33</t>
  </si>
  <si>
    <t>Pol33</t>
  </si>
  <si>
    <t>Žádost o připojení FVE na distribuci</t>
  </si>
  <si>
    <t>-1339566828</t>
  </si>
  <si>
    <t>D3</t>
  </si>
  <si>
    <t>Vynucené investice do opravy střech nebo rekonstrukce elektro</t>
  </si>
  <si>
    <t>34</t>
  </si>
  <si>
    <t>Pol34</t>
  </si>
  <si>
    <t>Úprava nebo rozšíření hlavního rozvaděče</t>
  </si>
  <si>
    <t>807166966</t>
  </si>
  <si>
    <t>35</t>
  </si>
  <si>
    <t>Pol35</t>
  </si>
  <si>
    <t>Vybudování technického přístřešku pro FVE</t>
  </si>
  <si>
    <t>123366609</t>
  </si>
  <si>
    <t>36</t>
  </si>
  <si>
    <t>Pol36</t>
  </si>
  <si>
    <t>Úprava elektroměrového rozvaděče</t>
  </si>
  <si>
    <t>-147315815</t>
  </si>
  <si>
    <t>SO - Stavební objekty</t>
  </si>
  <si>
    <t>SO 01 - I.ETAPA - SAUNOVÁ ZÓNA</t>
  </si>
  <si>
    <t>Úroveň 3:</t>
  </si>
  <si>
    <t>SO 01.1 - Stavební část</t>
  </si>
  <si>
    <t>Bruntál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</si>
  <si>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</si>
  <si>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</si>
  <si>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</si>
  <si>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</si>
  <si>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61 - Úprava povrchů vnitřních</t>
  </si>
  <si>
    <t xml:space="preserve">    62 - Úprava povrchů vnějších</t>
  </si>
  <si>
    <t xml:space="preserve">    63 - Podlahy a podlahové konstrukce</t>
  </si>
  <si>
    <t xml:space="preserve">    64 - Osazování výplní otvorů</t>
  </si>
  <si>
    <t xml:space="preserve">    8 - Trubní vedení</t>
  </si>
  <si>
    <t xml:space="preserve">    94 - Lešení a stavební výtahy</t>
  </si>
  <si>
    <t xml:space="preserve">    95 - Různé dokončovací konstrukce a práce pozemních staveb</t>
  </si>
  <si>
    <t xml:space="preserve">    97 - Prorážení otvorů a ostatní bourací práce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</si>
  <si>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</si>
  <si>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</si>
  <si>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</si>
  <si>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</si>
  <si>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712 - Povlakové krytiny</t>
  </si>
  <si>
    <t xml:space="preserve">    713 - Izolace tepelné</t>
  </si>
  <si>
    <t xml:space="preserve">    721 - Zdravotechnika - vnitřní kanalizace</t>
  </si>
  <si>
    <t xml:space="preserve">    725 - Zdravotechnika - zařizovací předměty</t>
  </si>
  <si>
    <t xml:space="preserve">    762 - Konstrukce tesařské</t>
  </si>
  <si>
    <t xml:space="preserve">    763 - Konstrukce suché výstavby</t>
  </si>
  <si>
    <t xml:space="preserve">    764 - Konstrukce klempířské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</si>
  <si>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</si>
  <si>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</si>
  <si>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</si>
  <si>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</si>
  <si>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</si>
  <si>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</si>
  <si>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 xml:space="preserve">    799 - Samostatné rozpočty prací PSV</t>
  </si>
  <si>
    <t>HSV</t>
  </si>
  <si>
    <t>Práce a dodávky HSV</t>
  </si>
  <si>
    <t>Zemní práce</t>
  </si>
  <si>
    <t>115101201</t>
  </si>
  <si>
    <t>Čerpání vody na dopravní výšku do 10 m s uvažovaným průměrným přítokem do 500 l/min</t>
  </si>
  <si>
    <t>CS ÚRS 2026 02</t>
  </si>
  <si>
    <t>-1465147076</t>
  </si>
  <si>
    <t>Online PSC</t>
  </si>
  <si>
    <t>https://podminky.urs.cz/item/CS_URS_2026_02/115101201</t>
  </si>
  <si>
    <t>VV</t>
  </si>
  <si>
    <t xml:space="preserve">" viz. koordinační situace " </t>
  </si>
  <si>
    <t>"čerpání vody při stavebních úpravách" 14*4</t>
  </si>
  <si>
    <t xml:space="preserve">"předpokládaná hladina spodní vody dle HG 3,5 m pod terénem" </t>
  </si>
  <si>
    <t>115101301</t>
  </si>
  <si>
    <t>Pohotovost záložní čerpací soupravy pro dopravní výšku do 10 m s uvažovaným průměrným přítokem do 500 l/min</t>
  </si>
  <si>
    <t>den</t>
  </si>
  <si>
    <t>1010287082</t>
  </si>
  <si>
    <t>https://podminky.urs.cz/item/CS_URS_2026_02/115101301</t>
  </si>
  <si>
    <t>"čerpání vody při stavebních úpravách" 14</t>
  </si>
  <si>
    <t>121151127</t>
  </si>
  <si>
    <t>Sejmutí ornice strojně při souvislé ploše přes 500 m2, tl. vrstvy přes 400 do 500 mm</t>
  </si>
  <si>
    <t>m2</t>
  </si>
  <si>
    <t>-677812318</t>
  </si>
  <si>
    <t>https://podminky.urs.cz/item/CS_URS_2026_02/121151127</t>
  </si>
  <si>
    <t xml:space="preserve">" viz. koordinační situace" </t>
  </si>
  <si>
    <t xml:space="preserve">"sejmutí ornice tl. 30 cm  +10,0 cm drn, v ploše stavební jámy "   2500</t>
  </si>
  <si>
    <t xml:space="preserve">" ornice bude uložena na parcele investora a použita pro parkové úpravy" </t>
  </si>
  <si>
    <t>129001101.R1</t>
  </si>
  <si>
    <t>Příplatek k cenám vykopávek za ztížení vykopávky v blízkosti podzemního vedení nebo v blízkosti stávajících objektů horninách jakékoliv třídy</t>
  </si>
  <si>
    <t>m3</t>
  </si>
  <si>
    <t>VLASTNÍ</t>
  </si>
  <si>
    <t>-1047432639</t>
  </si>
  <si>
    <t xml:space="preserve">"určená výměra je max. výměra, její skutečné provedení a rozsah bude korigován TDS" </t>
  </si>
  <si>
    <t>"výkop kolem stávající opěrné stěmy" 1,942*3,515*30,841</t>
  </si>
  <si>
    <t>"výkop v prostoru stávajících základů bazénu" 1,7*4,238*13,15</t>
  </si>
  <si>
    <t>"výkop pro potřeby přeložky sítě OPAVANET" 0,6*0,85*(17,5+12,8)</t>
  </si>
  <si>
    <t>Součet</t>
  </si>
  <si>
    <t>131251106</t>
  </si>
  <si>
    <t>Hloubení nezapažených jam a zářezů strojně s urovnáním dna do předepsaného profilu a spádu v hornině třídy těžitelnosti I skupiny 3 přes 1 000 do 5 000 m3</t>
  </si>
  <si>
    <t>-575603769</t>
  </si>
  <si>
    <t>https://podminky.urs.cz/item/CS_URS_2026_02/131251106</t>
  </si>
  <si>
    <t xml:space="preserve">"RT"  Po sejmutí ornice  -1,38</t>
  </si>
  <si>
    <t>(24,299+1,20*2+2,20/2)*(19,39+1,20+2,20/2)*2,20</t>
  </si>
  <si>
    <t>(30,355+4,507-24,299+1,20+2,20/2)*(2,923+14,83+1,20+2,20/2)/2*2,20</t>
  </si>
  <si>
    <t>Mezisoučet</t>
  </si>
  <si>
    <t>"na -4,00" (2,333*2,10+2,60*1,30+1,20*2,33+1,20*1,892)*0,42</t>
  </si>
  <si>
    <t>"na -5,42" (4,825+2,652+5,50)/2*(1,20+1,20*2+1,84/2)*1,84</t>
  </si>
  <si>
    <t xml:space="preserve">                     (3,925+0,50+1,70)/2*1,84+(1,50+0,50)*(1,20+1,84/2)*1,84</t>
  </si>
  <si>
    <t>"na -5,245" (30,555-3,20)*(2,10+1,20+1,665/2)*1,665</t>
  </si>
  <si>
    <t xml:space="preserve">"na -4,100"  (22,252-3,20+2,40+7,10)*(2,40+0,50/2*2)*0,52</t>
  </si>
  <si>
    <t>"po provedení výměny podloží od -1,38</t>
  </si>
  <si>
    <t>"na -2,33" (2,333/2+16,80+2,70+1,0)*0,95</t>
  </si>
  <si>
    <t xml:space="preserve">"na -173"  (4,17+14,842)*1,70*0,35</t>
  </si>
  <si>
    <t xml:space="preserve">"na -2,38"  (6,707+2,35+5,70+6,60)*(1,70+1,0/2*2)*1,00</t>
  </si>
  <si>
    <t>"zapažený výkop</t>
  </si>
  <si>
    <t>-(30,252+7,48+3,53+2,923+13,519-4,0*3)*0,75*3,85*3,85</t>
  </si>
  <si>
    <t>131251206</t>
  </si>
  <si>
    <t>Hloubení zapažených jam a zářezů strojně s urovnáním dna do předepsaného profilu a spádu v hornině třídy těžitelnosti I skupiny 3 přes 1 000 do 5 000 m3</t>
  </si>
  <si>
    <t>-1090186736</t>
  </si>
  <si>
    <t>https://podminky.urs.cz/item/CS_URS_2026_02/131251206</t>
  </si>
  <si>
    <t>(30,252+7,48+3,53+2,923+13,519-4,0*3)*0,75*3,85*3,85</t>
  </si>
  <si>
    <t>132251253</t>
  </si>
  <si>
    <t>Hloubení nezapažených rýh šířky přes 800 do 2 000 mm strojně s urovnáním dna do předepsaného profilu a spádu v hornině třídy těžitelnosti I skupiny 3 přes 50 do 100 m3</t>
  </si>
  <si>
    <t>2062259791</t>
  </si>
  <si>
    <t>https://podminky.urs.cz/item/CS_URS_2026_02/132251253</t>
  </si>
  <si>
    <t xml:space="preserve">"viz. výkres základových konstrukcí" </t>
  </si>
  <si>
    <t xml:space="preserve">" výkop pro základy" </t>
  </si>
  <si>
    <t>(4,507+6,48)*(1,00+0,60*2+0,90/2*2)*0,90</t>
  </si>
  <si>
    <t>"základy pro venkovní ocelové schodiště" (3,15*2+1,24*2)*0,3*0,90</t>
  </si>
  <si>
    <t>134702102</t>
  </si>
  <si>
    <t>Vykopávky pro vodárenskou studnu nespouštěnou pro jakýkoliv tvar studny, se svislým přemístěním výkopku na terén a s vodorovným přemístěním výkopku do 20 m od kraje výkopu půdorysné plochy výkopu do 4 m2 v horninách třídy těžitelnosti I a II, skupiny 1 až 4 kromě hornin kašovité konsistence a tekoucích s pažením příložným nebo zátažným, v hloubce přes 2 do 6 m</t>
  </si>
  <si>
    <t>1317890652</t>
  </si>
  <si>
    <t>https://podminky.urs.cz/item/CS_URS_2026_02/134702102</t>
  </si>
  <si>
    <t xml:space="preserve">" výkop pro osazení skruží studny - snížení hladiny podzemní vody" </t>
  </si>
  <si>
    <t>1,0*1,0*1,0</t>
  </si>
  <si>
    <t>151101401</t>
  </si>
  <si>
    <t>Zřízení vzepření zapažených stěn výkopů s potřebným přepažováním při pažení příložném, hloubky do 4 m</t>
  </si>
  <si>
    <t>700779854</t>
  </si>
  <si>
    <t>https://podminky.urs.cz/item/CS_URS_2026_02/151101401</t>
  </si>
  <si>
    <t>151101411</t>
  </si>
  <si>
    <t>Odstranění vzepření stěn výkopů s uložením materiálu na vzdálenost do 3 m od kraje výkopu při pažení příložném, hloubky do 4 m</t>
  </si>
  <si>
    <t>1783600416</t>
  </si>
  <si>
    <t>https://podminky.urs.cz/item/CS_URS_2026_02/151101411</t>
  </si>
  <si>
    <t>151102201</t>
  </si>
  <si>
    <t>Zřízení pažení stěn výkopu bez rozepření nebo vzepření při překopech inženýrských sítí plochy do 30 m2 příložné, hloubky do 4 m</t>
  </si>
  <si>
    <t>1660570499</t>
  </si>
  <si>
    <t>https://podminky.urs.cz/item/CS_URS_2026_02/151102201</t>
  </si>
  <si>
    <t>(2,923+13,539+4,507+12,83)*4,00</t>
  </si>
  <si>
    <t>151102211</t>
  </si>
  <si>
    <t>Odstranění pažení stěn výkopu bez rozepření nebo vzepření při překopech inženýrských sítí plochy do 30 m2 s uložením pažin na vzdálenost do 3 m od okraje výkopu příložné, hloubky do 4 m</t>
  </si>
  <si>
    <t>-259518383</t>
  </si>
  <si>
    <t>https://podminky.urs.cz/item/CS_URS_2026_02/151102211</t>
  </si>
  <si>
    <t>162251101</t>
  </si>
  <si>
    <t>Vodorovné přemístění výkopku nebo sypaniny po suchu na obvyklém dopravním prostředku, bez naložení výkopku, avšak se složením bez rozhrnutí z horniny třídy těžitelnosti I skupiny 1 až 3 na vzdálenost do 20 m</t>
  </si>
  <si>
    <t>-416840104</t>
  </si>
  <si>
    <t>https://podminky.urs.cz/item/CS_URS_2026_02/162251101</t>
  </si>
  <si>
    <t xml:space="preserve">" viz. základové konstrukce a koordinační situace" </t>
  </si>
  <si>
    <t xml:space="preserve">" zemina potřebná k zásypu  v místě kde je původní terén níže" </t>
  </si>
  <si>
    <t>"půměrná výška 1,0 m" 360*1,0</t>
  </si>
  <si>
    <t>162351103</t>
  </si>
  <si>
    <t>Vodorovné přemístění výkopku nebo sypaniny po suchu na obvyklém dopravním prostředku, bez naložení výkopku, avšak se složením bez rozhrnutí z horniny třídy těžitelnosti I skupiny 1 až 3 na vzdálenost přes 50 do 500 m</t>
  </si>
  <si>
    <t>-423606611</t>
  </si>
  <si>
    <t>https://podminky.urs.cz/item/CS_URS_2026_02/162351103</t>
  </si>
  <si>
    <t xml:space="preserve">"sejmutí ornice tl. 30 cm  v ploše stavební jámy "2500,0 *0,3+2500,0*0,1</t>
  </si>
  <si>
    <t>162551108</t>
  </si>
  <si>
    <t>Vodorovné přemístění výkopku nebo sypaniny po suchu na obvyklém dopravním prostředku, bez naložení výkopku, avšak se složením bez rozhrnutí z horniny třídy těžitelnosti I skupiny 1 až 3 na vzdálenost přes 2 500 do 3 000 m</t>
  </si>
  <si>
    <t>-769880798</t>
  </si>
  <si>
    <t>https://podminky.urs.cz/item/CS_URS_2026_02/162551108</t>
  </si>
  <si>
    <t xml:space="preserve">" dle informací investora bude nepotřebná zemina odvážena do vzdálenosti 3 km" </t>
  </si>
  <si>
    <t xml:space="preserve">" odvoz přebytečné zeminy " </t>
  </si>
  <si>
    <t>33,025+1610,249</t>
  </si>
  <si>
    <t>"ornice" 2500,0*0,4</t>
  </si>
  <si>
    <t>171251201</t>
  </si>
  <si>
    <t>Uložení sypaniny na skládky nebo meziskládky bez hutnění s upravením uložené sypaniny do předepsaného tvaru</t>
  </si>
  <si>
    <t>320880755</t>
  </si>
  <si>
    <t>https://podminky.urs.cz/item/CS_URS_2026_02/171251201</t>
  </si>
  <si>
    <t xml:space="preserve">"ornice"  2500,0*0,4</t>
  </si>
  <si>
    <t>174151101</t>
  </si>
  <si>
    <t>Zásyp sypaninou z jakékoliv horniny strojně s uložením výkopku ve vrstvách se zhutněním jam, šachet, rýh nebo kolem objektů v těchto vykopávkách</t>
  </si>
  <si>
    <t>-849398978</t>
  </si>
  <si>
    <t>https://podminky.urs.cz/item/CS_URS_2026_02/174151101</t>
  </si>
  <si>
    <t>"Doplnění objemu na kótu -0,58</t>
  </si>
  <si>
    <t>(24,299+1,20*2+2,20/2)*(19,39+1,20+2,20/2)*(2,20+0,80)</t>
  </si>
  <si>
    <t>(30,355+4,507-24,299+1,20+2,20/2)*(2,923+14,83+1,20+2,20/2)/2*(2,20+0,80)</t>
  </si>
  <si>
    <t xml:space="preserve">"odpočet štěrkového polštáře"  -596,087</t>
  </si>
  <si>
    <t>" pod základové prostý beton" -(17,124+86,732)</t>
  </si>
  <si>
    <t>"základové konstrukce ŽB " -(127,809+153,403+2,171+6,486)</t>
  </si>
  <si>
    <t>"konstrukce teplovodních kanálů " -1,90*(1,70+1,80+1,10)*2,15</t>
  </si>
  <si>
    <t>-(4,80+2,40*6+1,20)*1,20*2,15-11,00*1,55*1,05</t>
  </si>
  <si>
    <t>" odpočet vyměněné zeminy" - 1643,274</t>
  </si>
  <si>
    <t xml:space="preserve">"základové zdi"  -0,50*0,50*2,515*6</t>
  </si>
  <si>
    <t xml:space="preserve">"odpočez ztracené bednění"  -(21,163-31,835)</t>
  </si>
  <si>
    <t>" výkop pro čerpací studni" 1,0</t>
  </si>
  <si>
    <t>181951112</t>
  </si>
  <si>
    <t>Úprava pláně vyrovnáním výškových rozdílů strojně v hornině třídy těžitelnosti I, skupiny 1 až 3 se zhutněním</t>
  </si>
  <si>
    <t>1016905605</t>
  </si>
  <si>
    <t>https://podminky.urs.cz/item/CS_URS_2026_02/181951112</t>
  </si>
  <si>
    <t xml:space="preserve">"viz. koordinační situace" </t>
  </si>
  <si>
    <t xml:space="preserve">" provedení úpravy pláně po výměně zeminy"  </t>
  </si>
  <si>
    <t>(24,299+1,20*2+2,20/2)*(19,39+1,20+2,20/2)</t>
  </si>
  <si>
    <t>(30,355+4,507-24,299+1,20+2,20/2)*(2,923+14,83+1,20+2,20/2)/2</t>
  </si>
  <si>
    <t>"na -4,00" (2,333*2,10+2,60*1,30+1,20*2,33+1,20*1,892)</t>
  </si>
  <si>
    <t>"na -5,42" (4,825+2,652+5,50)/2*(1,20+1,20*2+1,84/2)</t>
  </si>
  <si>
    <t xml:space="preserve">                     (3,925+0,50+1,70)/2*1,84+(1,50+0,50)*(1,20+1,84/2)</t>
  </si>
  <si>
    <t>"na -5,245" (30,555-3,20)*(2,10+1,20+1,665/2)</t>
  </si>
  <si>
    <t xml:space="preserve">"na -4,100"  (22,252-3,20+2,40+7,10)*(2,40+0,50/2*2)</t>
  </si>
  <si>
    <t>980,326*2</t>
  </si>
  <si>
    <t>183117315</t>
  </si>
  <si>
    <t>Hloubení rýhy v kořenové zóně stromu šíře do 300 mm technologií pneumatického rýče, s přerušením kořenů do 30 mm v rovině nebo na svahu do 1:5, hloubky přes 800 do 1000 mm</t>
  </si>
  <si>
    <t>-1960623028</t>
  </si>
  <si>
    <t>https://podminky.urs.cz/item/CS_URS_2026_02/183117315</t>
  </si>
  <si>
    <t xml:space="preserve">"ceny jsou určeny pro hloubení rýhy v okapové linii stromu rozšířené o 1,5 m " </t>
  </si>
  <si>
    <t xml:space="preserve">" v místě výkopů okolo stromů bude použit  šetrný pneumatický rýč" </t>
  </si>
  <si>
    <t xml:space="preserve">"na základě požadavků ŽP byla určena předpokládaná výměra, její skutečné provedení a rozsah bude korigován TDS" </t>
  </si>
  <si>
    <t>"linie kolem rušeného teplovodu celkem okolo 4 stromů" 20,0</t>
  </si>
  <si>
    <t>"linie kolem stromu pro přemístění optických kabelů" 10,0</t>
  </si>
  <si>
    <t>"nové a zrušené vedení plynu pro 3 stromy" 12,0</t>
  </si>
  <si>
    <t>"zařízení staveniště ostatní vykopávky pro 1 strom" 10,0</t>
  </si>
  <si>
    <t>Zakládání</t>
  </si>
  <si>
    <t>213311131RP01</t>
  </si>
  <si>
    <t>Polštáře zhutněné pod základy z kameniva drobného drceného, frakce 0 - 8 mm</t>
  </si>
  <si>
    <t>-388171560</t>
  </si>
  <si>
    <t>"Z kóty -1,73 na -0,50 = 1,23 m</t>
  </si>
  <si>
    <t>(1,20+1,23/2*2+24,299+0,50+1,20)*(12,83-0,50+1,20+1,23/2)*1,23</t>
  </si>
  <si>
    <t>(30,355+4,507+1,20+1,23/2-24,299)*2,93*1,23</t>
  </si>
  <si>
    <t>(30,355+4,507+1,20+1,23/2-24,299)*(12,83-0,5-2,93+1,20+1,23/2)*1,23</t>
  </si>
  <si>
    <t>"odpočet základů</t>
  </si>
  <si>
    <t>-(13,130+24,299+4,35+1,2+4,07+20,55+3,00+5,90+30,355+1,923)*0,50*0,55</t>
  </si>
  <si>
    <t>-(4,17+24,299+2,35+1,7+4,07+20,55+2,333/2+5,90)*1,70*0,55</t>
  </si>
  <si>
    <t>-20,551*(2,10-1,70*0,55)</t>
  </si>
  <si>
    <t>215901101.R2</t>
  </si>
  <si>
    <t>Zhutnění podloží pod násypy z rostlé horniny tř. 1 až 4 z hornin soudružných do 92 % PS a nesoudržných sypkých relativní ulehlosti I(d) do 0,8</t>
  </si>
  <si>
    <t>-1558605340</t>
  </si>
  <si>
    <t xml:space="preserve">"viz. technická zpráva a výkres základových konstrukcí" </t>
  </si>
  <si>
    <t xml:space="preserve">" zhutnění podkladové vrstvy pro násyp kameniva měněné zeminy" </t>
  </si>
  <si>
    <t>242111111</t>
  </si>
  <si>
    <t>Osazení pláště vodárenské kopané studny z betonových skruží na cementovou maltu MC 10 celokruhových, při vnitřním průměru studny 0,80 m</t>
  </si>
  <si>
    <t>128662059</t>
  </si>
  <si>
    <t>https://podminky.urs.cz/item/CS_URS_2026_02/242111111</t>
  </si>
  <si>
    <t>" v osazení skruží studny - snížení hladiny podzemní vody" 1,5</t>
  </si>
  <si>
    <t>M</t>
  </si>
  <si>
    <t>59225105</t>
  </si>
  <si>
    <t>skruž betonová studniční 80x100x9cm</t>
  </si>
  <si>
    <t>kus</t>
  </si>
  <si>
    <t>-437674633</t>
  </si>
  <si>
    <t>271532212</t>
  </si>
  <si>
    <t>Podsyp pod základové konstrukce se zhutněním a urovnáním povrchu z kameniva hrubého, frakce 16 - 32 mm</t>
  </si>
  <si>
    <t>1078136236</t>
  </si>
  <si>
    <t>https://podminky.urs.cz/item/CS_URS_2026_02/271532212</t>
  </si>
  <si>
    <t xml:space="preserve">" viz. půdorys 1.NP " </t>
  </si>
  <si>
    <t>" podkladní vrstva venkovní terasy" 110,312*0,25</t>
  </si>
  <si>
    <t>271532213</t>
  </si>
  <si>
    <t>Podsyp pod základové konstrukce se zhutněním a urovnáním povrchu z kameniva hrubého, frakce 8 - 16 mm</t>
  </si>
  <si>
    <t>1917233978</t>
  </si>
  <si>
    <t>https://podminky.urs.cz/item/CS_URS_2026_02/271532213</t>
  </si>
  <si>
    <t xml:space="preserve">" viz. výkres základových konstrukcí" </t>
  </si>
  <si>
    <t xml:space="preserve">" podsyp pod základové pasy" </t>
  </si>
  <si>
    <t>(6,032*3,505+4,835*(0,8+0,5+2,405+1,7))*0,05</t>
  </si>
  <si>
    <t>((5,1+2,1+5,1+2,1+4,36+1,7)*1,7)*0,05</t>
  </si>
  <si>
    <t>(10,65*2*2,1+10,65*1,7+1,7*1,7)*0,05+((2,75+1,2+1,0+4,0+2,0+6,0*2+4,6+1,0)*1,7)*0,05</t>
  </si>
  <si>
    <t>((4,36+2,1+0,05+5,1+2,1+5,1)*2,75)*0,05+(3,083*1,7)*0,05</t>
  </si>
  <si>
    <t>(3,847+1,0+2,86+2,408+3,505)*2,4*0,05+(0,3+2,75+3,0)*3,505*0,05</t>
  </si>
  <si>
    <t>(7,695+1,0+3,083+7,695)*1,7*0,05+(8,742+1,2+1,643)*2,1*0,05</t>
  </si>
  <si>
    <t>(18,984+2,4+2,4*7+4,8+4,6+12,24)*2,1*0,05+4,7*7,0*0,05</t>
  </si>
  <si>
    <t>(1,122+18,445+13,3)*0,5*0,05</t>
  </si>
  <si>
    <t xml:space="preserve">" podsyp pod základovou desku" </t>
  </si>
  <si>
    <t>((1,2+10,65+2,75+2,5)*(0,8+0,8+5,1))*0,05+(6,7*8,5)/2*0,05+3,635*4,2*0,05</t>
  </si>
  <si>
    <t>(6,032+0,5)*1,705*0,05+2,0*4,0*0,05+((1,2+10,65+2,75+8,742+1,5)*(0,8+0,8+5,1))*0,05</t>
  </si>
  <si>
    <t>(6,0*6,9)/2*0,05+15,0*2,0*0,05+((0,8+1,2+4,36)*(1,2+10,65+2,75))*0,05</t>
  </si>
  <si>
    <t>(18,984*0,8)*0,05+8,5*2,5*0,05+(22,984*2,5)*0,05</t>
  </si>
  <si>
    <t>(2,0+1,0+4,0+2,0+6,0+6,0+4,6)*0,8*0,05</t>
  </si>
  <si>
    <t>" podkladní vrstva venkovní terasy" 110,312*0,05</t>
  </si>
  <si>
    <t>291111RP10</t>
  </si>
  <si>
    <t>Podklad pro základové konstrukce objektu z kameniva těženého nepřerušené frakce 0 až 32 mm - výměna podloží (včetně materiálu a hutnění po vrstvách tl. max 200 mm)</t>
  </si>
  <si>
    <t>1804796274</t>
  </si>
  <si>
    <t xml:space="preserve">" výměna podloží pro konstrukci základů objektu" </t>
  </si>
  <si>
    <t xml:space="preserve">"pláň pod základovými konstrukcemi bude zhutněna na E def,2=60-80 Mpa" </t>
  </si>
  <si>
    <t xml:space="preserve">" poměr Edef,2/Edef1=2,2 , požadovaná únosnost zeminy  150-200 kPa" </t>
  </si>
  <si>
    <t xml:space="preserve">" objem výměny nevhodné zeminy "  </t>
  </si>
  <si>
    <t xml:space="preserve">"materiál pro výměnu nebude z prostorových důvodů staveniště skládkován na staveništi bude po dovezení ihned zpracován" </t>
  </si>
  <si>
    <t>Svislé a kompletní konstrukce</t>
  </si>
  <si>
    <t>311235145</t>
  </si>
  <si>
    <t>Zdivo jednovrstvé z cihel děrovaných broušených na celoplošnou tenkovrstvou maltu, pevnost cihel přes P10 do P15, tl. zdiva 250 mm</t>
  </si>
  <si>
    <t>855114394</t>
  </si>
  <si>
    <t>https://podminky.urs.cz/item/CS_URS_2026_02/311235145</t>
  </si>
  <si>
    <t>"1.NP</t>
  </si>
  <si>
    <t xml:space="preserve">"1,16"  1,00*4,17</t>
  </si>
  <si>
    <t>311235161</t>
  </si>
  <si>
    <t>Zdivo jednovrstvé z cihel děrovaných broušených na celoplošnou tenkovrstvou maltu, pevnost cihel přes P10 do P15, tl. zdiva 300 mm</t>
  </si>
  <si>
    <t>950617195</t>
  </si>
  <si>
    <t>https://podminky.urs.cz/item/CS_URS_2026_02/311235161</t>
  </si>
  <si>
    <t>(30,512+1,00+4,25+9,359+18,133+6,694+4,65+0,30+4,00+7,08-0,30)*4,17</t>
  </si>
  <si>
    <t>(2,00+0,15*4+5,23+5,0+3,47+3,25)*4,17</t>
  </si>
  <si>
    <t>(1,20)*4,17</t>
  </si>
  <si>
    <t>-(2,50*1,00+1,25*1,00+3,75*1,00)</t>
  </si>
  <si>
    <t>-(3,75*1,00+5,0*3,0+1,05*0,68*2)</t>
  </si>
  <si>
    <t>-(2,75*2,14+1,75*2,14*3)</t>
  </si>
  <si>
    <t>311235211</t>
  </si>
  <si>
    <t>Zdivo jednovrstvé z cihel děrovaných broušených na celoplošnou tenkovrstvou maltu, pevnost cihel do P10, tl. zdiva 440 mm</t>
  </si>
  <si>
    <t>-760363909</t>
  </si>
  <si>
    <t>https://podminky.urs.cz/item/CS_URS_2026_02/311235211</t>
  </si>
  <si>
    <t xml:space="preserve">"1,01"  (0,25+1,50+1,114)*4,17</t>
  </si>
  <si>
    <t xml:space="preserve">              -1,50*2,89</t>
  </si>
  <si>
    <t>311236231.WNR</t>
  </si>
  <si>
    <t>Zdivo jednovrstvé zvukově izolační z cihel Porotherm 30 AKU SYM P15 na maltu M10 tl 300 mm</t>
  </si>
  <si>
    <t>-357898216</t>
  </si>
  <si>
    <t xml:space="preserve">"1.28"  (6,00+0,30+4,65)*0,30*(0,28+4,05-0,16)</t>
  </si>
  <si>
    <t>-(1,25*2,14+0,72*0,40)</t>
  </si>
  <si>
    <t>311238935</t>
  </si>
  <si>
    <t>Založení zdiva z broušených cihel na zakládací maltu, tlouštky zdiva přes 200 do 250 mm</t>
  </si>
  <si>
    <t>264032429</t>
  </si>
  <si>
    <t>https://podminky.urs.cz/item/CS_URS_2026_02/311238935</t>
  </si>
  <si>
    <t xml:space="preserve">"1,16"  1,00</t>
  </si>
  <si>
    <t>311238937</t>
  </si>
  <si>
    <t>Založení zdiva z broušených cihel na zakládací maltu, tlouštky zdiva přes 250 do 300 mm</t>
  </si>
  <si>
    <t>251842393</t>
  </si>
  <si>
    <t>https://podminky.urs.cz/item/CS_URS_2026_02/311238937</t>
  </si>
  <si>
    <t>"1.NP"</t>
  </si>
  <si>
    <t>(30,512+1,00+4,25+9,359+18,133+6,694+4,65)</t>
  </si>
  <si>
    <t>(5,20+0,15*4+5,25+5,0+3,47+3,25+7,08)</t>
  </si>
  <si>
    <t>1,20</t>
  </si>
  <si>
    <t>311238941</t>
  </si>
  <si>
    <t>Založení zdiva z broušených cihel na zakládací maltu, tlouštky zdiva přes 380 do 440 mm</t>
  </si>
  <si>
    <t>-556785262</t>
  </si>
  <si>
    <t>https://podminky.urs.cz/item/CS_URS_2026_02/311238941</t>
  </si>
  <si>
    <t xml:space="preserve">"1,01"  (0,25+1,50+1,114)</t>
  </si>
  <si>
    <t>317168051</t>
  </si>
  <si>
    <t>Překlady keramické vysoké osazené do maltového lože, šířky překladu 70 mm výšky 238 mm, délky 1000 mm</t>
  </si>
  <si>
    <t>201571621</t>
  </si>
  <si>
    <t>https://podminky.urs.cz/item/CS_URS_2026_02/317168051</t>
  </si>
  <si>
    <t xml:space="preserve">" viz. půdorys 1.NP výpis překladů" </t>
  </si>
  <si>
    <t>"ozn. P2" 3</t>
  </si>
  <si>
    <t>317168052</t>
  </si>
  <si>
    <t>Překlady keramické vysoké osazené do maltového lože, šířky překladu 70 mm výšky 238 mm, délky 1250 mm</t>
  </si>
  <si>
    <t>-500826829</t>
  </si>
  <si>
    <t>https://podminky.urs.cz/item/CS_URS_2026_02/317168052</t>
  </si>
  <si>
    <t>"ozn. P1" 16</t>
  </si>
  <si>
    <t>317168053</t>
  </si>
  <si>
    <t>Překlady keramické vysoké osazené do maltového lože, šířky překladu 70 mm výšky 238 mm, délky 1500 mm</t>
  </si>
  <si>
    <t>1003065927</t>
  </si>
  <si>
    <t>https://podminky.urs.cz/item/CS_URS_2026_02/317168053</t>
  </si>
  <si>
    <t>"ozn. P3" 9</t>
  </si>
  <si>
    <t>37</t>
  </si>
  <si>
    <t>317168055</t>
  </si>
  <si>
    <t>Překlady keramické vysoké osazené do maltového lože, šířky překladu 70 mm výšky 238 mm, délky 2000 mm</t>
  </si>
  <si>
    <t>1789742438</t>
  </si>
  <si>
    <t>https://podminky.urs.cz/item/CS_URS_2026_02/317168055</t>
  </si>
  <si>
    <t>"ozn. P5" 6</t>
  </si>
  <si>
    <t>38</t>
  </si>
  <si>
    <t>317168056</t>
  </si>
  <si>
    <t>Překlady keramické vysoké osazené do maltového lože, šířky překladu 70 mm výšky 238 mm, délky 2250 mm</t>
  </si>
  <si>
    <t>1479564980</t>
  </si>
  <si>
    <t>https://podminky.urs.cz/item/CS_URS_2026_02/317168056</t>
  </si>
  <si>
    <t>"ozn. P6" 12</t>
  </si>
  <si>
    <t>39</t>
  </si>
  <si>
    <t>317168059</t>
  </si>
  <si>
    <t>Překlady keramické vysoké osazené do maltového lože, šířky překladu 70 mm výšky 238 mm, délky 3000 mm</t>
  </si>
  <si>
    <t>-317615131</t>
  </si>
  <si>
    <t>https://podminky.urs.cz/item/CS_URS_2026_02/317168059</t>
  </si>
  <si>
    <t>"ozn. P4" 5</t>
  </si>
  <si>
    <t>40</t>
  </si>
  <si>
    <t>317168060</t>
  </si>
  <si>
    <t>Překlady keramické vysoké osazené do maltového lože, šířky překladu 70 mm výšky 238 mm, délky 3250 mm</t>
  </si>
  <si>
    <t>1376514689</t>
  </si>
  <si>
    <t>https://podminky.urs.cz/item/CS_URS_2026_02/317168060</t>
  </si>
  <si>
    <t>"ozn. P7" 4</t>
  </si>
  <si>
    <t>41</t>
  </si>
  <si>
    <t>317234410</t>
  </si>
  <si>
    <t>Vyzdívka mezi nosníky cihlami pálenými na maltu cementovou</t>
  </si>
  <si>
    <t>1015270064</t>
  </si>
  <si>
    <t>https://podminky.urs.cz/item/CS_URS_2026_02/317234410</t>
  </si>
  <si>
    <t xml:space="preserve">" viz. půdorys 1.NP" </t>
  </si>
  <si>
    <t xml:space="preserve">" překlady nad otvory" </t>
  </si>
  <si>
    <t xml:space="preserve">"I.č.100" </t>
  </si>
  <si>
    <t xml:space="preserve">"P13"  (1,30*0,30*0,10*2)</t>
  </si>
  <si>
    <t>"I.č.120"</t>
  </si>
  <si>
    <t xml:space="preserve">"P10"  1,80*0,30*0,12*2</t>
  </si>
  <si>
    <t>"uhelník 75/50/5mm</t>
  </si>
  <si>
    <t xml:space="preserve">"P14"  0,50*0,30*0,075*8</t>
  </si>
  <si>
    <t>"I.č.140"</t>
  </si>
  <si>
    <t xml:space="preserve">"P12"  2,00*0,30*0,14</t>
  </si>
  <si>
    <t>"I.č.160</t>
  </si>
  <si>
    <t xml:space="preserve">"P8"  4,30*0,30*0,16*2</t>
  </si>
  <si>
    <t xml:space="preserve">"P11"  3,90*0,30*0,16</t>
  </si>
  <si>
    <t>"I.č.180</t>
  </si>
  <si>
    <t xml:space="preserve">"P9"  5,60*0,30*0,18</t>
  </si>
  <si>
    <t>42</t>
  </si>
  <si>
    <t>317941121</t>
  </si>
  <si>
    <t>Osazování ocelových válcovaných nosníků na zdivu I nebo IE nebo U nebo UE nebo L, výšky do 120 mm</t>
  </si>
  <si>
    <t>t</t>
  </si>
  <si>
    <t>1323915512</t>
  </si>
  <si>
    <t>https://podminky.urs.cz/item/CS_URS_2026_02/317941121</t>
  </si>
  <si>
    <t xml:space="preserve">"P13"  1,30*4*8,34*0,001*1,02</t>
  </si>
  <si>
    <t xml:space="preserve">"P10"  1,80*4*11,10*0,001*1,02</t>
  </si>
  <si>
    <t xml:space="preserve">"P14"  0,50*16*4,75*0,001*1,02</t>
  </si>
  <si>
    <t>43</t>
  </si>
  <si>
    <t>13010510</t>
  </si>
  <si>
    <t>úhelník ocelový nerovnostranný jakost S235JR (11 375) 75x50x5mm</t>
  </si>
  <si>
    <t>-1182497252</t>
  </si>
  <si>
    <t xml:space="preserve">"VČETNĚ ZÁKLADNÍHO NÁTĚRU" </t>
  </si>
  <si>
    <t xml:space="preserve">"P14"  0,50*16*4,75*0,001*1,08</t>
  </si>
  <si>
    <t>44</t>
  </si>
  <si>
    <t>13010714</t>
  </si>
  <si>
    <t>ocel profilová jakost S235JR (11 375) průřez I (IPN) 120</t>
  </si>
  <si>
    <t>1727708955</t>
  </si>
  <si>
    <t xml:space="preserve">" viz. montáž + ztratné" </t>
  </si>
  <si>
    <t xml:space="preserve">"P10"  1,80*4*11,10*0,001*1,08</t>
  </si>
  <si>
    <t>45</t>
  </si>
  <si>
    <t>13010712</t>
  </si>
  <si>
    <t>ocel profilová jakost S235JR (11 375) průřez I (IPN) 100</t>
  </si>
  <si>
    <t>673111996</t>
  </si>
  <si>
    <t xml:space="preserve">"P13"  1,30*4*8,34*0,001*1,08</t>
  </si>
  <si>
    <t>46</t>
  </si>
  <si>
    <t>317941123</t>
  </si>
  <si>
    <t>Osazování ocelových válcovaných nosníků na zdivu I nebo IE nebo U nebo UE nebo L, výšky přes 120 do 220 mm</t>
  </si>
  <si>
    <t>14588230</t>
  </si>
  <si>
    <t>https://podminky.urs.cz/item/CS_URS_2026_02/317941123</t>
  </si>
  <si>
    <t xml:space="preserve">"P12"  2,00*2*14,30*0,001*1,02</t>
  </si>
  <si>
    <t xml:space="preserve">"P8"  4,30*4*17,90*0,001*1,02</t>
  </si>
  <si>
    <t xml:space="preserve">"P11"  3,90*2*17,90*0,001*1,02</t>
  </si>
  <si>
    <t xml:space="preserve">"P9"  5,60*2*21,90*0,001*1,02</t>
  </si>
  <si>
    <t>47</t>
  </si>
  <si>
    <t>13010716</t>
  </si>
  <si>
    <t>ocel profilová jakost S235JR (11 375) průřez I (IPN) 140</t>
  </si>
  <si>
    <t>95220209</t>
  </si>
  <si>
    <t xml:space="preserve">"P12"  2,00*2*14,30*0,001*1,08</t>
  </si>
  <si>
    <t>48</t>
  </si>
  <si>
    <t>13010718</t>
  </si>
  <si>
    <t>ocel profilová jakost S235JR (11 375) průřez I (IPN) 160</t>
  </si>
  <si>
    <t>-421268836</t>
  </si>
  <si>
    <t xml:space="preserve">"P8"  4,30*4*17,90*0,001*1,08</t>
  </si>
  <si>
    <t xml:space="preserve">"P11"  3,90*2*17,90*0,001*1,08</t>
  </si>
  <si>
    <t>49</t>
  </si>
  <si>
    <t>13010720</t>
  </si>
  <si>
    <t>ocel profilová jakost S235JR (11 375) průřez I (IPN) 180</t>
  </si>
  <si>
    <t>282244401</t>
  </si>
  <si>
    <t xml:space="preserve">"P9"  5,60*2*21,90*0,001*1,08</t>
  </si>
  <si>
    <t>50</t>
  </si>
  <si>
    <t>3323511rp39</t>
  </si>
  <si>
    <t>Zřízení bednění kruhových sloupů v do 4 m D do 0,25 m z plastových trubek (ztracené bednění včetně víčka)</t>
  </si>
  <si>
    <t>vlastní</t>
  </si>
  <si>
    <t>1996522099</t>
  </si>
  <si>
    <t xml:space="preserve">"viz. detaily KNEIPPŮV CHODNÍK" </t>
  </si>
  <si>
    <t>"střední sloupek bednění vnitřní" 1,7</t>
  </si>
  <si>
    <t xml:space="preserve">"trubka bude ponechána jako ztracené bednění včetně víčka" </t>
  </si>
  <si>
    <t>51</t>
  </si>
  <si>
    <t>332352111</t>
  </si>
  <si>
    <t>Bednění z papírových trubic sloupů z pohledového betonu svislých nebo šikmých kruhového průřezu, výšky do 4 m zřízení, průměru přes 400 do 500 mm</t>
  </si>
  <si>
    <t>-896994232</t>
  </si>
  <si>
    <t>https://podminky.urs.cz/item/CS_URS_2026_02/332352111</t>
  </si>
  <si>
    <t>"střední sloupek bednění obvodové" 1,7</t>
  </si>
  <si>
    <t>52</t>
  </si>
  <si>
    <t>332352191</t>
  </si>
  <si>
    <t>Bednění z papírových trubic sloupů z pohledového betonu svislých nebo šikmých kruhového průřezu, výšky do 4 m odstranění, průměru do 600 mm</t>
  </si>
  <si>
    <t>-700962118</t>
  </si>
  <si>
    <t>https://podminky.urs.cz/item/CS_URS_2026_02/332352191</t>
  </si>
  <si>
    <t>53</t>
  </si>
  <si>
    <t>340201119.R04</t>
  </si>
  <si>
    <t>Příplatek za zaoblení zděných příček i přizdívek o vnitřním poloměru půdorysu do 1 m</t>
  </si>
  <si>
    <t>1405781509</t>
  </si>
  <si>
    <t xml:space="preserve">"1,09; 1,11"  (3,14*0,55*2)/4*4,33</t>
  </si>
  <si>
    <t>54</t>
  </si>
  <si>
    <t>341351311</t>
  </si>
  <si>
    <t>Bednění stěn a příček nosných rovné jednostranné zřízení</t>
  </si>
  <si>
    <t>-1927748857</t>
  </si>
  <si>
    <t>https://podminky.urs.cz/item/CS_URS_2026_02/341351311</t>
  </si>
  <si>
    <t>"1.NP."</t>
  </si>
  <si>
    <t xml:space="preserve">"viz. technologie saunové zóny" </t>
  </si>
  <si>
    <t>"1.17" (19,6-1,75+0,15*2)*0,15</t>
  </si>
  <si>
    <t>"1.18" (16,6-1,75+0,15*2)*0,15</t>
  </si>
  <si>
    <t>"1.19" (16,1-1,75+0,15*2)*0,15</t>
  </si>
  <si>
    <t>55</t>
  </si>
  <si>
    <t>341351312</t>
  </si>
  <si>
    <t>Bednění stěn a příček nosných rovné jednostranné odstranění</t>
  </si>
  <si>
    <t>-267875432</t>
  </si>
  <si>
    <t>https://podminky.urs.cz/item/CS_URS_2026_02/341351312</t>
  </si>
  <si>
    <t>56</t>
  </si>
  <si>
    <t>342244111</t>
  </si>
  <si>
    <t>Příčky jednoduché z cihel děrovaných klasických spojených na pero a drážku na maltu M5, pevnost cihel P10, tl. příčky 115 mm</t>
  </si>
  <si>
    <t>-959416050</t>
  </si>
  <si>
    <t>https://podminky.urs.cz/item/CS_URS_2026_02/342244111</t>
  </si>
  <si>
    <t xml:space="preserve">" viz. půdrosys 1.NP " </t>
  </si>
  <si>
    <t xml:space="preserve">" včetně kluzné podložky" </t>
  </si>
  <si>
    <t xml:space="preserve">" vnitřní stěny" </t>
  </si>
  <si>
    <t>(0,90+1,55*2+0,16)*4,33</t>
  </si>
  <si>
    <t>-(0,70+0,80*2)*2,10</t>
  </si>
  <si>
    <t>57</t>
  </si>
  <si>
    <t>342244121</t>
  </si>
  <si>
    <t>Příčky jednoduché z cihel děrovaných klasických spojených na pero a drážku na maltu M5, pevnost cihel P10, tl. příčky 140 mm</t>
  </si>
  <si>
    <t>-1623121476</t>
  </si>
  <si>
    <t>https://podminky.urs.cz/item/CS_URS_2026_02/342244121</t>
  </si>
  <si>
    <t>(3,077+2,279+3,352*2+0,30*3+0,763+3,404+1,578+0,853)*4,33</t>
  </si>
  <si>
    <t>(3,302+3,40+5,30*3)*4,33</t>
  </si>
  <si>
    <t>(1,05*2+2,10+0,90)*4,33</t>
  </si>
  <si>
    <t>(4,65*4)*4,33</t>
  </si>
  <si>
    <t>-(0,80*2,10*4+0,90*2,10)</t>
  </si>
  <si>
    <t>"rozvaděč" 1,2*3,6</t>
  </si>
  <si>
    <t>58</t>
  </si>
  <si>
    <t>342291121</t>
  </si>
  <si>
    <t>Ukotvení příček plochými kotvami, do konstrukce cihelné</t>
  </si>
  <si>
    <t>-926319649</t>
  </si>
  <si>
    <t>https://podminky.urs.cz/item/CS_URS_2026_02/342291121</t>
  </si>
  <si>
    <t>4,33*18</t>
  </si>
  <si>
    <t>59</t>
  </si>
  <si>
    <t>342321610</t>
  </si>
  <si>
    <t>Stěny a příčky z betonu železového (bez výztuže) výplňové a oddělovací pevné, ochranné přizdívky tř. C 30/37</t>
  </si>
  <si>
    <t>-1662100063</t>
  </si>
  <si>
    <t>https://podminky.urs.cz/item/CS_URS_2026_02/342321610</t>
  </si>
  <si>
    <t xml:space="preserve">"1,20"  (1,75+1,65+2,50)*4,33*0,15</t>
  </si>
  <si>
    <t xml:space="preserve">              2*3,14*1,10*4,33*(3/4+1/4)*0,15</t>
  </si>
  <si>
    <t xml:space="preserve">"1,24"  (1,75*4,33*0,15)</t>
  </si>
  <si>
    <t xml:space="preserve">              2*3,14*1,10*4,33*3/4*0,15</t>
  </si>
  <si>
    <t xml:space="preserve">             -2*3,14*1,10*2,80*1/4*0,15</t>
  </si>
  <si>
    <t>((3,14*0,225*0,225)-(3,14*0,075*0,075))*1,5</t>
  </si>
  <si>
    <t xml:space="preserve">"1,25"  (2,84+0,35*2)*4,33*0,15</t>
  </si>
  <si>
    <t xml:space="preserve">"viz. technologie saunové zóny " </t>
  </si>
  <si>
    <t>"hydroizolační ošetření soklu je součástí oddílu - Doplňkové stavební hmoty "</t>
  </si>
  <si>
    <t>"1.17" (19,6-1,75)*(0,1*0,075)</t>
  </si>
  <si>
    <t>"1.18" (16,6-1,75)*(0,1*0,075)</t>
  </si>
  <si>
    <t>"1.19" (16,1-1,75)*(0,1*0,075)</t>
  </si>
  <si>
    <t>60</t>
  </si>
  <si>
    <t>341351411</t>
  </si>
  <si>
    <t>Bednění stěn a příček nosných kruhové nebo obloukové oboustranné za každou stranu poloměru přes 1 do 2,5 m zřízení</t>
  </si>
  <si>
    <t>2138510623</t>
  </si>
  <si>
    <t>https://podminky.urs.cz/item/CS_URS_2026_02/341351411</t>
  </si>
  <si>
    <t xml:space="preserve">"1,20"  (1,75+1,65+2,50+0,15)*2*4,33</t>
  </si>
  <si>
    <t xml:space="preserve">              (2*3,14*1,10*4,33*(3/4+1/4))*2</t>
  </si>
  <si>
    <t xml:space="preserve">"1,24"  (1,75+0,15)*4,33*2</t>
  </si>
  <si>
    <t xml:space="preserve">              ((2*3,14*1,10+0,15)*4,33*3/4)*2</t>
  </si>
  <si>
    <t xml:space="preserve">             -2*3,14*1,10*2,80*1/4*2</t>
  </si>
  <si>
    <t xml:space="preserve">"1,25"  (2,84+0,35*2)*4,33*2</t>
  </si>
  <si>
    <t>61</t>
  </si>
  <si>
    <t>341351412</t>
  </si>
  <si>
    <t>Bednění stěn a příček nosných kruhové nebo obloukové oboustranné za každou stranu poloměru přes 1 do 2,5 m odstranění</t>
  </si>
  <si>
    <t>-1003953367</t>
  </si>
  <si>
    <t>https://podminky.urs.cz/item/CS_URS_2026_02/341351412</t>
  </si>
  <si>
    <t>195,497</t>
  </si>
  <si>
    <t>62</t>
  </si>
  <si>
    <t>341362021</t>
  </si>
  <si>
    <t>Výztuž stěn a příček nosných svislých nebo šikmých, rovných nebo oblých ze svařovaných sítí z drátů typu KARI</t>
  </si>
  <si>
    <t>-1834945624</t>
  </si>
  <si>
    <t>https://podminky.urs.cz/item/CS_URS_2026_02/341362021</t>
  </si>
  <si>
    <t>195,497*7,90*2*0,001*1,30</t>
  </si>
  <si>
    <t>(3,14*0,225*0,225)*1,5*7,9*1,3*0,001</t>
  </si>
  <si>
    <t>"viz. technologie saunové zóny" 0,353*50,0*1,08*0,001</t>
  </si>
  <si>
    <t>63</t>
  </si>
  <si>
    <t>346244381</t>
  </si>
  <si>
    <t>Plentování ocelových válcovaných nosníků jednostranné cihlami na maltu, výška stojiny do 200 mm</t>
  </si>
  <si>
    <t>-1731527958</t>
  </si>
  <si>
    <t>https://podminky.urs.cz/item/CS_URS_2026_02/346244381</t>
  </si>
  <si>
    <t>(1,30*4*2)*0,10</t>
  </si>
  <si>
    <t>(1,80*4*2)*0,12</t>
  </si>
  <si>
    <t>(2,00*2*2)*0,14</t>
  </si>
  <si>
    <t>(4,30*4*2+3,90*2*2)*0,16</t>
  </si>
  <si>
    <t>(5,60*2*2)*0,16</t>
  </si>
  <si>
    <t>64</t>
  </si>
  <si>
    <t>346272256</t>
  </si>
  <si>
    <t>Přizdívky z pórobetonových tvárnic objemová hmotnost do 500 kg/m3, na tenké maltové lože, tloušťka přizdívky 150 mm</t>
  </si>
  <si>
    <t>1898680944</t>
  </si>
  <si>
    <t>https://podminky.urs.cz/item/CS_URS_2026_02/346272256</t>
  </si>
  <si>
    <t xml:space="preserve">" viz. půdroys 1.NP " </t>
  </si>
  <si>
    <t xml:space="preserve">" 1.05"  1,675*1,25</t>
  </si>
  <si>
    <t xml:space="preserve">"1.12"  1,275*1,25</t>
  </si>
  <si>
    <t>" 1.17" 1,2*1,25</t>
  </si>
  <si>
    <t>"1.40 a 1.42" 1,2*1,25*2</t>
  </si>
  <si>
    <t>65</t>
  </si>
  <si>
    <t>346272RP36</t>
  </si>
  <si>
    <t>Stavební úpravy nadpraží rozdělovačů ÚT ( překlad, obezdívka zazdívky, materiál)</t>
  </si>
  <si>
    <t>-160042689</t>
  </si>
  <si>
    <t xml:space="preserve">"podrobnosti  viz. půdroys 1.NP " </t>
  </si>
  <si>
    <t>" stavební úpravy otvorů pro rozdělovače ÚT" 4</t>
  </si>
  <si>
    <t>66</t>
  </si>
  <si>
    <t>346272RP38</t>
  </si>
  <si>
    <t>Stavební úpravy nadpraží rozdvaděčů EL ( překlad, obezdívka zazdívky, materiál)</t>
  </si>
  <si>
    <t>1612739387</t>
  </si>
  <si>
    <t>" stavební úpravy otvorů pro rozdělovače EL" 3</t>
  </si>
  <si>
    <t>Úprava povrchů vnitřních</t>
  </si>
  <si>
    <t>67</t>
  </si>
  <si>
    <t>622221011R08</t>
  </si>
  <si>
    <t>Montáž kontaktního zateplení lepením a mechanickým kotvením z desek minerální vlny s podélnou orientací vláken nebo kombinovaných (dodávka ve specifikaci) na vnější stěny, na podklad betonový nebo z lehčeného betonu, z tvárnic keramických nebo vápenopískových, tloušťky desek přes 40 do 80 mm</t>
  </si>
  <si>
    <t>-1643645576</t>
  </si>
  <si>
    <t>https://podminky.urs.cz/item/CS_URS_2026_02/622221011R08</t>
  </si>
  <si>
    <t>"izolace proti hluku</t>
  </si>
  <si>
    <t xml:space="preserve">"1,28"  (4,65+6,00)*4,05</t>
  </si>
  <si>
    <t xml:space="preserve">             -1,03*2,03</t>
  </si>
  <si>
    <t>68</t>
  </si>
  <si>
    <t>ISV.8592248041256</t>
  </si>
  <si>
    <t>Isover TOPSIL 60mm, λD = 0,033 (W·m-1·K-1),1200x600x60mm,desky z čedičové vlny s univerzálním použitím. Vhodné také jako akustická izolace a do protipožárních konstrukcí.</t>
  </si>
  <si>
    <t>2037673957</t>
  </si>
  <si>
    <t>41,042*1,05 'Přepočtené koeficientem množství</t>
  </si>
  <si>
    <t>69</t>
  </si>
  <si>
    <t>611111001</t>
  </si>
  <si>
    <t>Ubroušení výstupků betonu po odbednění neomítaných vnitřních ploch ze spár bednicích desek do roviny povrchu stropů</t>
  </si>
  <si>
    <t>-78352410</t>
  </si>
  <si>
    <t>https://podminky.urs.cz/item/CS_URS_2026_02/611111001</t>
  </si>
  <si>
    <t xml:space="preserve">"celkem m2"   343,083</t>
  </si>
  <si>
    <t>70</t>
  </si>
  <si>
    <t>611135011</t>
  </si>
  <si>
    <t>Vyrovnání nerovností podkladu vnitřních omítaných ploch tmelem, tl. do 2 mm stropů</t>
  </si>
  <si>
    <t>1253202970</t>
  </si>
  <si>
    <t>https://podminky.urs.cz/item/CS_URS_2026_02/611135011</t>
  </si>
  <si>
    <t>" viz. půdorys 1.NP</t>
  </si>
  <si>
    <t xml:space="preserve">"pod podhled"   343,083-46,428</t>
  </si>
  <si>
    <t xml:space="preserve">"podhled"   9,085+27,175</t>
  </si>
  <si>
    <t>71</t>
  </si>
  <si>
    <t>611135095</t>
  </si>
  <si>
    <t>Vyrovnání nerovností podkladu vnitřních omítaných ploch Příplatek k ceně za každý další 1 mm tloušťky podkladní vrstvy přes 2 mm tmelem stropů</t>
  </si>
  <si>
    <t>1753427529</t>
  </si>
  <si>
    <t>https://podminky.urs.cz/item/CS_URS_2026_02/611135095</t>
  </si>
  <si>
    <t>72</t>
  </si>
  <si>
    <t>611131121</t>
  </si>
  <si>
    <t>Podkladní a spojovací vrstva vnitřních omítaných ploch penetrace disperzní nanášená ručně stropů</t>
  </si>
  <si>
    <t>-990167455</t>
  </si>
  <si>
    <t>https://podminky.urs.cz/item/CS_URS_2026_02/611131121</t>
  </si>
  <si>
    <t>73</t>
  </si>
  <si>
    <t>611321141</t>
  </si>
  <si>
    <t>Omítka vápenocementová vnitřních ploch nanášená ručně dvouvrstvá, tloušťky jádrové omítky do 10 mm a tloušťky štuku do 3 mm štuková vodorovných konstrukcí stropů rovných</t>
  </si>
  <si>
    <t>-231481503</t>
  </si>
  <si>
    <t>https://podminky.urs.cz/item/CS_URS_2026_02/611321141</t>
  </si>
  <si>
    <t xml:space="preserve">"1,06"  2,45</t>
  </si>
  <si>
    <t xml:space="preserve">"1,08"  15,078</t>
  </si>
  <si>
    <t xml:space="preserve">"1,28"  28,09</t>
  </si>
  <si>
    <t>74</t>
  </si>
  <si>
    <t>611311141</t>
  </si>
  <si>
    <t>Omítka vápenná vnitřních ploch nanášená ručně dvouvrstvá štuková, tloušťky jádrové omítky do 10 mm a tloušťky štuku do 3 mm vodorovných konstrukcí stropů rovných</t>
  </si>
  <si>
    <t>1384093975</t>
  </si>
  <si>
    <t>https://podminky.urs.cz/item/CS_URS_2026_02/611311141</t>
  </si>
  <si>
    <t xml:space="preserve">"1,28"  28,90</t>
  </si>
  <si>
    <t>75</t>
  </si>
  <si>
    <t>612111001</t>
  </si>
  <si>
    <t>Ubroušení výstupků betonu po odbednění neomítaných vnitřních ploch ze spár bednicích desek do roviny povrchu stěn</t>
  </si>
  <si>
    <t>1759612002</t>
  </si>
  <si>
    <t>https://podminky.urs.cz/item/CS_URS_2026_02/612111001</t>
  </si>
  <si>
    <t>"betonové konstrukce</t>
  </si>
  <si>
    <t>76</t>
  </si>
  <si>
    <t>612111111</t>
  </si>
  <si>
    <t>Vyspravení povrchu neomítaných vnitřních ploch monolitických betonových nebo železobetonových konstrukcí rozetřením vysprávky do ztracena maltou cementovou celoplošně stěn</t>
  </si>
  <si>
    <t>673710424</t>
  </si>
  <si>
    <t>https://podminky.urs.cz/item/CS_URS_2026_02/612111111</t>
  </si>
  <si>
    <t xml:space="preserve">"doplnění omítky v místě vybouraného otvoru" </t>
  </si>
  <si>
    <t>(1,50+2,89*2)*(0,50+0,15*2)</t>
  </si>
  <si>
    <t>77</t>
  </si>
  <si>
    <t>612121RP45</t>
  </si>
  <si>
    <t>Zatření stěrkovou hmotou vnitřního zateplení izolace z pěnového skla</t>
  </si>
  <si>
    <t>-366040291</t>
  </si>
  <si>
    <t xml:space="preserve">" viz. půdorys základových konstrukcí" </t>
  </si>
  <si>
    <t>" vnitřní úprava chladícího bazénku" (3,135*2+1,5*2)*1,5+0,5*0,5*4+3,135*1,5</t>
  </si>
  <si>
    <t>78</t>
  </si>
  <si>
    <t>612131101</t>
  </si>
  <si>
    <t>Podkladní a spojovací vrstva vnitřních omítaných ploch cementový postřik nanášený ručně celoplošně stěn</t>
  </si>
  <si>
    <t>1146042205</t>
  </si>
  <si>
    <t>https://podminky.urs.cz/item/CS_URS_2026_02/612131101</t>
  </si>
  <si>
    <t>"1.01" 14,9*4,17</t>
  </si>
  <si>
    <t>"1.02a" 15,60*4,17</t>
  </si>
  <si>
    <t>"1.02b" 3,90*4,17</t>
  </si>
  <si>
    <t>"1.03" 18,85*4,17</t>
  </si>
  <si>
    <t>"1.04" 4,70*4,17</t>
  </si>
  <si>
    <t>"1.05" 4,72*4,17</t>
  </si>
  <si>
    <t>"1.06" 7,28*4,17</t>
  </si>
  <si>
    <t>"1.07" 12,87*4,17</t>
  </si>
  <si>
    <t>"1.08" 17,84*4,17</t>
  </si>
  <si>
    <t>"1.09" 5,30*4,17</t>
  </si>
  <si>
    <t>"1.10" 4,80*4,17</t>
  </si>
  <si>
    <t>"1.11" 5,30*4,17</t>
  </si>
  <si>
    <t>"1.12" 5,13*4,17</t>
  </si>
  <si>
    <t>"1.13" 9,30*4,17</t>
  </si>
  <si>
    <t>"1.14" 5,40*4,17</t>
  </si>
  <si>
    <t>"1.15" 63,80*4,17</t>
  </si>
  <si>
    <t>"1,16" 20,70*4,17</t>
  </si>
  <si>
    <t>"1.17" 19,60*4,17</t>
  </si>
  <si>
    <t>"1.18" 16,60*4,17</t>
  </si>
  <si>
    <t>"1.19" 16,10*4,17</t>
  </si>
  <si>
    <t>"1.20" 11,85*4,17</t>
  </si>
  <si>
    <t>"1.21" 11,85*4,17</t>
  </si>
  <si>
    <t>"1.22" 11,85*4,17</t>
  </si>
  <si>
    <t>"1.23" 11,85*4,17</t>
  </si>
  <si>
    <t>"1.24" 9,08*4,17</t>
  </si>
  <si>
    <t>"1.25" 8,31*4,17</t>
  </si>
  <si>
    <t>"1.26" 10,0*4,17</t>
  </si>
  <si>
    <t>"1.28" 21,60*4,17</t>
  </si>
  <si>
    <t>"přípočet ostění</t>
  </si>
  <si>
    <t>(1,40*2+1,0*2)*0,30</t>
  </si>
  <si>
    <t>(1,25+1,0*2)*0,30</t>
  </si>
  <si>
    <t>(1,75+1,0*2)*0,30</t>
  </si>
  <si>
    <t>(1,50+2,89*2)*(0,50+0,70)</t>
  </si>
  <si>
    <t>(3,75+1,0*2)*0,30</t>
  </si>
  <si>
    <t>(5,0+3,0*2)*0,30</t>
  </si>
  <si>
    <t>(1,5+0,68*2)*0,30*2</t>
  </si>
  <si>
    <t>(1,25+2,14*2)*0,30*2</t>
  </si>
  <si>
    <t>(2,75+2,14*2)*0,30</t>
  </si>
  <si>
    <t>(1,75+2,14*2)*0,30*3</t>
  </si>
  <si>
    <t>"odpočet otvorů</t>
  </si>
  <si>
    <t>-(1,40*2+1,25+3,75)*1,00</t>
  </si>
  <si>
    <t>-(1,50*2,89+3,75*1,0+5,0*3,0+1,05*0,68*2)</t>
  </si>
  <si>
    <t>-(1,25*2,14*2+2,75*2,14*2+1,75*2,14*2*3)</t>
  </si>
  <si>
    <t>-(0,70*2,10*2+0,80*2,10*5*2+0,90*1,97*3*2)</t>
  </si>
  <si>
    <t>79</t>
  </si>
  <si>
    <t>612131321</t>
  </si>
  <si>
    <t>Podkladní a spojovací vrstva vnitřních omítaných ploch penetrace disperzní nanášená strojně stěn</t>
  </si>
  <si>
    <t>2147272007</t>
  </si>
  <si>
    <t>https://podminky.urs.cz/item/CS_URS_2026_02/612131321</t>
  </si>
  <si>
    <t>"penetrace betonových stěn</t>
  </si>
  <si>
    <t>80</t>
  </si>
  <si>
    <t>612135101</t>
  </si>
  <si>
    <t>Hrubá výplň rýh maltou jakékoli šířky rýhy ve stěnách</t>
  </si>
  <si>
    <t>2062066063</t>
  </si>
  <si>
    <t>https://podminky.urs.cz/item/CS_URS_2026_02/612135101</t>
  </si>
  <si>
    <t xml:space="preserve">" podrobnosti v samostatných částech PD " </t>
  </si>
  <si>
    <t>" zához rýh pro potřeby ÚT" 0,1*(10,0+43,0+117,0+48,0+53,0)</t>
  </si>
  <si>
    <t>"pro potřeby elektro" 0,1*(125,0+60,0+85,0+25,0)+(0,15*0,15)*(80+23)</t>
  </si>
  <si>
    <t>81</t>
  </si>
  <si>
    <t>612321321</t>
  </si>
  <si>
    <t>Omítka vápenocementová vnitřních ploch nanášená strojně jednovrstvá, tloušťky do 10 mm hladká svislých konstrukcí stěn</t>
  </si>
  <si>
    <t>178524813</t>
  </si>
  <si>
    <t>https://podminky.urs.cz/item/CS_URS_2026_02/612321321</t>
  </si>
  <si>
    <t>1466,657</t>
  </si>
  <si>
    <t>82</t>
  </si>
  <si>
    <t>612321391</t>
  </si>
  <si>
    <t>Omítka vápenocementová vnitřních ploch nanášená strojně Příplatek k cenám za každých dalších i započatých 5 mm tloušťky omítky přes 10 mm stěn</t>
  </si>
  <si>
    <t>199300416</t>
  </si>
  <si>
    <t>https://podminky.urs.cz/item/CS_URS_2026_02/612321391</t>
  </si>
  <si>
    <t>195,497+1466,657</t>
  </si>
  <si>
    <t>83</t>
  </si>
  <si>
    <t>612321131</t>
  </si>
  <si>
    <t>Vápenocementový štuk vnitřních ploch tloušťky do 3 mm svislých konstrukcí stěn</t>
  </si>
  <si>
    <t>-550095118</t>
  </si>
  <si>
    <t>https://podminky.urs.cz/item/CS_URS_2026_02/612321131</t>
  </si>
  <si>
    <t>"nad obkladem</t>
  </si>
  <si>
    <t xml:space="preserve">"Celková plocha "   1466,657+195,497</t>
  </si>
  <si>
    <t>"odpočet obkladu</t>
  </si>
  <si>
    <t>-(741,978+284,163)</t>
  </si>
  <si>
    <t>84</t>
  </si>
  <si>
    <t>619991001</t>
  </si>
  <si>
    <t>Zakrytí vnitřních ploch před znečištěním PE fólií včetně pozdějšího odkrytí podlah</t>
  </si>
  <si>
    <t>1177110297</t>
  </si>
  <si>
    <t>https://podminky.urs.cz/item/CS_URS_2026_02/619991001</t>
  </si>
  <si>
    <t xml:space="preserve">"1.NP."  375,743</t>
  </si>
  <si>
    <t>85</t>
  </si>
  <si>
    <t>619991011</t>
  </si>
  <si>
    <t>Zakrytí vnitřních ploch před znečištěním PE fólií včetně pozdějšího odkrytí samostatných konstrukcí a prvků</t>
  </si>
  <si>
    <t>-1504468292</t>
  </si>
  <si>
    <t>https://podminky.urs.cz/item/CS_URS_2026_02/619991011</t>
  </si>
  <si>
    <t>"Otvory</t>
  </si>
  <si>
    <t>(1,40*2+1,25+3,75)*1,00</t>
  </si>
  <si>
    <t>(1,50*2,89+3,75*1,0+5,0*3,0+1,05*0,68*2)</t>
  </si>
  <si>
    <t>(1,25*2,14*2+2,75*2,14*2+1,75*2,14*2*3)</t>
  </si>
  <si>
    <t>Úprava povrchů vnějších</t>
  </si>
  <si>
    <t>86</t>
  </si>
  <si>
    <t>622221235</t>
  </si>
  <si>
    <t>Montáž druhé vrstvy kontaktního zateplení lepením a injektovaným kotvením z minerální vlny (dodávka ve specifikaci) na jakýkoliv podklad, celkové tloušťky izolace přes 280 do 300 mm</t>
  </si>
  <si>
    <t>-1485958160</t>
  </si>
  <si>
    <t>https://podminky.urs.cz/item/CS_URS_2026_02/622221235</t>
  </si>
  <si>
    <t>"fasáda s omítkovinou</t>
  </si>
  <si>
    <t>(7,08+4,00)*5,14</t>
  </si>
  <si>
    <t>-(1,25*2,14*2)</t>
  </si>
  <si>
    <t>87</t>
  </si>
  <si>
    <t>63152265</t>
  </si>
  <si>
    <t>deska tepelně izolační minerální kontaktních fasád podélné vlákno λ=0,034 tl 140mm</t>
  </si>
  <si>
    <t>-1925602259</t>
  </si>
  <si>
    <t>51,601*1,05 'Přepočtené koeficientem množství</t>
  </si>
  <si>
    <t>88</t>
  </si>
  <si>
    <t>622211011</t>
  </si>
  <si>
    <t>Montáž kontaktního zateplení lepením a mechanickým kotvením z polystyrenových desek (dodávka ve specifikaci) na vnější stěny, na podklad betonový nebo z lehčeného betonu, z tvárnic keramických nebo vápenopískových, tloušťky desek přes 40 do 80 mm</t>
  </si>
  <si>
    <t>609128394</t>
  </si>
  <si>
    <t>https://podminky.urs.cz/item/CS_URS_2026_02/622211011</t>
  </si>
  <si>
    <t xml:space="preserve">" viz. půdory střechy " </t>
  </si>
  <si>
    <t>"zateplení čelní strany atiky" 88,509*0,20</t>
  </si>
  <si>
    <t xml:space="preserve">" zateplení vnitřní stěny a horní hrany atiky střechy" </t>
  </si>
  <si>
    <t>(3,471+13,639+24,289+5,25+4,02+7,10+30,74)*(0,70+0,70)</t>
  </si>
  <si>
    <t>89</t>
  </si>
  <si>
    <t>28376454</t>
  </si>
  <si>
    <t>deska XPS hrana polodrážková a hladký povrch 500kPa λ=0,032-0,035 tl 60mm</t>
  </si>
  <si>
    <t>1321971277</t>
  </si>
  <si>
    <t>"zateplení čelní strany atiky" 88,509*0,20*1,05</t>
  </si>
  <si>
    <t>(3,471+13,639+24,289+5,25+4,02+7,10+30,74)*0,70*1,05</t>
  </si>
  <si>
    <t>90</t>
  </si>
  <si>
    <t>28376382</t>
  </si>
  <si>
    <t>deska XPS hrana polodrážková a hladký povrch 500kPa λ=0,032-0,035 tl 100mm</t>
  </si>
  <si>
    <t>-1385906132</t>
  </si>
  <si>
    <t>" viz. montáž + ztratné"</t>
  </si>
  <si>
    <t>91</t>
  </si>
  <si>
    <t>622211031</t>
  </si>
  <si>
    <t>Montáž kontaktního zateplení lepením a mechanickým kotvením z polystyrenových desek (dodávka ve specifikaci) na vnější stěny, na podklad betonový nebo z lehčeného betonu, z tvárnic keramických nebo vápenopískových, tloušťky desek přes 120 do 160 mm</t>
  </si>
  <si>
    <t>-1958947695</t>
  </si>
  <si>
    <t>https://podminky.urs.cz/item/CS_URS_2026_02/622211031</t>
  </si>
  <si>
    <t xml:space="preserve">"viz. půdory 1.NP řezy " </t>
  </si>
  <si>
    <t xml:space="preserve">"zateplení soklu nad terénem" </t>
  </si>
  <si>
    <t>(30,512+5,394+13,115)*1,04</t>
  </si>
  <si>
    <t>(6,694+18,133)*(1,04+0,35)/2</t>
  </si>
  <si>
    <t>9,359*(0,35+0,55)/2</t>
  </si>
  <si>
    <t xml:space="preserve">" zatepelní soklu pod terénem" </t>
  </si>
  <si>
    <t>(9,359+18,133+6,694+13,115+4,394)*1,70</t>
  </si>
  <si>
    <t>92</t>
  </si>
  <si>
    <t>28376425</t>
  </si>
  <si>
    <t>deska XPS hrana polodrážková a hladký povrch 300kPa λ=0,032-0,035 tl 160mm</t>
  </si>
  <si>
    <t>1393787912</t>
  </si>
  <si>
    <t>" viz. montáž + ztratné" 160,331*1,02</t>
  </si>
  <si>
    <t>163,538*1,05 'Přepočtené koeficientem množství</t>
  </si>
  <si>
    <t>93</t>
  </si>
  <si>
    <t>622221031</t>
  </si>
  <si>
    <t>Montáž kontaktního zateplení lepením a mechanickým kotvením z desek minerální vlny s podélnou orientací vláken nebo kombinovaných (dodávka ve specifikaci) na vnější stěny, na podklad betonový nebo z lehčeného betonu, z tvárnic keramických nebo vápenopískových, tloušťky desek přes 120 do 160 mm</t>
  </si>
  <si>
    <t>-1650543987</t>
  </si>
  <si>
    <t>https://podminky.urs.cz/item/CS_URS_2026_02/622221031</t>
  </si>
  <si>
    <t xml:space="preserve">" viz. půdorys 1.NP a pohledy " </t>
  </si>
  <si>
    <t>94</t>
  </si>
  <si>
    <t>63142029</t>
  </si>
  <si>
    <t>deska tepelně izolační minerální kontaktních fasád podélné vlákno λ=0,035-0,036 tl 160mm</t>
  </si>
  <si>
    <t>665334751</t>
  </si>
  <si>
    <t>51,601*1,05</t>
  </si>
  <si>
    <t>95</t>
  </si>
  <si>
    <t>622251101</t>
  </si>
  <si>
    <t>Montáž kontaktního zateplení lepením a mechanickým kotvením Příplatek k cenám za zápustnou montáž kotev s použitím tepelněizolačních zátek na vnější stěny z polystyrenu</t>
  </si>
  <si>
    <t>-489733368</t>
  </si>
  <si>
    <t>https://podminky.urs.cz/item/CS_URS_2026_02/622251101</t>
  </si>
  <si>
    <t>96</t>
  </si>
  <si>
    <t>622251105</t>
  </si>
  <si>
    <t>Montáž kontaktního zateplení lepením a mechanickým kotvením Příplatek k cenám za zápustnou montáž kotev s použitím tepelněizolačních zátek na vnější stěny z minerální vlny</t>
  </si>
  <si>
    <t>-476538555</t>
  </si>
  <si>
    <t>https://podminky.urs.cz/item/CS_URS_2026_02/622251105</t>
  </si>
  <si>
    <t xml:space="preserve">"zateplení v místech kde není dřevěný obklad" </t>
  </si>
  <si>
    <t>97</t>
  </si>
  <si>
    <t>622251201</t>
  </si>
  <si>
    <t>Montáž kontaktního zateplení lepením a mechanickým kotvením Příplatek k cenám za použití disperzní (organické) armovací hmoty při stěrkování izolačních desek</t>
  </si>
  <si>
    <t>-246054038</t>
  </si>
  <si>
    <t>https://podminky.urs.cz/item/CS_URS_2026_02/622251201</t>
  </si>
  <si>
    <t>98</t>
  </si>
  <si>
    <t>622273RP49</t>
  </si>
  <si>
    <t>Montáž zavěšené odvětrávané fasády na hliníkové nosné konstrukci z fasádních dřevěných lamel s finální povrchouvou úpravou na dvousměrné nosné konstrukci opláštění připevněné mechanickým skrytým spojem, (zadní uchycení ) opláštění stěn s vložením tepelné izolace, tloušťky 2x160 mm, pojistná hydroizoalce ( včetně lemovací a ukončovacích lišt, lemování oken a dveří) - vodorovně</t>
  </si>
  <si>
    <t>-211080528</t>
  </si>
  <si>
    <t xml:space="preserve">" viz. půdorys 1.NP a pohledy" </t>
  </si>
  <si>
    <t xml:space="preserve">" tepelná izolace bude minerální vlna, pojistná hydroizolace - fasádní folie černá" </t>
  </si>
  <si>
    <t>"pohled severovýchodní 03</t>
  </si>
  <si>
    <t>12,667*5,2-1,05*0,68*2</t>
  </si>
  <si>
    <t>(1,05*2+0,68*2)*0,3*2</t>
  </si>
  <si>
    <t xml:space="preserve">"v cenách jsou započteny náklady na" </t>
  </si>
  <si>
    <t xml:space="preserve">"montáž a dodávku nosné konstrukce (roštu)" </t>
  </si>
  <si>
    <t xml:space="preserve">" montáž a dodávku tepelné izolace z desek z minerální vlny" </t>
  </si>
  <si>
    <t>"montáž fasádních desk"</t>
  </si>
  <si>
    <t xml:space="preserve">" montáž  a dodávku difuzní folie" </t>
  </si>
  <si>
    <t>99</t>
  </si>
  <si>
    <t>61191RP56</t>
  </si>
  <si>
    <t xml:space="preserve">dřevěné fasádní lamely s finální povrchovou úpravou určené pro venkovní obklad fasád </t>
  </si>
  <si>
    <t>-1548767649</t>
  </si>
  <si>
    <t>66,516</t>
  </si>
  <si>
    <t>66,516*1,25 "Přepočtené koeficientem množství</t>
  </si>
  <si>
    <t>100</t>
  </si>
  <si>
    <t>622273RP50</t>
  </si>
  <si>
    <t xml:space="preserve">Montáž zavěšené odvětrávané fasády na hliníkové nosné konstrukci -cementové desky s hladkým povrchem probarvenédo hmoty pigmentem, systémpřiznaných spar bez viditelných vrutů na dvousměrné nosné konstrukci opláštění připevněné mechanickým skrytým spojem, (zadní uchycení ) opláštění stěn s vložením MW tepelné izolace, tloušťky 1x140, 1x160 mm, pojistná hydroizoalce ( včetně lemovací a ukončovacích lišt, lemování oken a dveří) </t>
  </si>
  <si>
    <t>573462581</t>
  </si>
  <si>
    <t xml:space="preserve">"pohled jihozápadní a jižní  02</t>
  </si>
  <si>
    <t>(9,36+18,133)*5,2-(3,75*1,0+5,0*3,0)</t>
  </si>
  <si>
    <t>(30,512*5,2)-(2,5*1,0+1,25*1,0+3,75*1,0)</t>
  </si>
  <si>
    <t>(2,5*2+1,0*2+1,25*2+1,0*2+3,75*2+1,0*2)*0,3</t>
  </si>
  <si>
    <t>101</t>
  </si>
  <si>
    <t>61191RP57</t>
  </si>
  <si>
    <t>cementotřísková deska s hladkým povrchem probarvená do hmoty pigmentem tl.12,0mm</t>
  </si>
  <si>
    <t>69858403</t>
  </si>
  <si>
    <t>281,676</t>
  </si>
  <si>
    <t>281,676*1,25 "Přepočtené koeficientem množství</t>
  </si>
  <si>
    <t>102</t>
  </si>
  <si>
    <t>622511112</t>
  </si>
  <si>
    <t>Omítka tenkovrstvá akrylátová vnějších ploch probarvená bez penetrace mozaiková střednězrnná stěn</t>
  </si>
  <si>
    <t>-2019248722</t>
  </si>
  <si>
    <t>https://podminky.urs.cz/item/CS_URS_2026_02/622511112</t>
  </si>
  <si>
    <t>103</t>
  </si>
  <si>
    <t>622541002</t>
  </si>
  <si>
    <t>Omítka tenkovrstvá silikonsilikátová vnějších ploch probarvená bez penetrace, zatíraná (škrábaná), tloušťky 1,0 mm stěn</t>
  </si>
  <si>
    <t>-2088170234</t>
  </si>
  <si>
    <t>https://podminky.urs.cz/item/CS_URS_2026_02/622541002</t>
  </si>
  <si>
    <t>(7,08+4,00)*5,2</t>
  </si>
  <si>
    <t>-(1,25*2,14*2)+(1,25+2,14*2)*0,3*2</t>
  </si>
  <si>
    <t>104</t>
  </si>
  <si>
    <t>629991001</t>
  </si>
  <si>
    <t>Zakrytí vnějších ploch před znečištěním včetně pozdějšího odkrytí ploch podélných rovných (např. chodníků) fólií položenou volně</t>
  </si>
  <si>
    <t>-1198687838</t>
  </si>
  <si>
    <t>https://podminky.urs.cz/item/CS_URS_2026_02/629991001</t>
  </si>
  <si>
    <t xml:space="preserve">" ochrana venkovních ploch při provádění omítek" </t>
  </si>
  <si>
    <t>(30,837+6,09+25,865+4,635+2,22+6,034+1,792*3+2,231+3,892+6,585+7,785+7,785+3,892+0,5*7)*2,0</t>
  </si>
  <si>
    <t>105</t>
  </si>
  <si>
    <t>629991011</t>
  </si>
  <si>
    <t>Zakrytí vnějších ploch před znečištěním včetně pozdějšího odkrytí výplní otvorů a svislých ploch fólií přilepenou lepící páskou</t>
  </si>
  <si>
    <t>1033720786</t>
  </si>
  <si>
    <t>https://podminky.urs.cz/item/CS_URS_2026_02/629991011</t>
  </si>
  <si>
    <t xml:space="preserve">" ochrana okeních otvorů" </t>
  </si>
  <si>
    <t>106</t>
  </si>
  <si>
    <t>622131121</t>
  </si>
  <si>
    <t>Podkladní a spojovací vrstva vnějších omítaných ploch penetrace nanášená ručně stěn</t>
  </si>
  <si>
    <t>1806581926</t>
  </si>
  <si>
    <t>https://podminky.urs.cz/item/CS_URS_2026_02/622131121</t>
  </si>
  <si>
    <t>55,584+72,449</t>
  </si>
  <si>
    <t>Podlahy a podlahové konstrukce</t>
  </si>
  <si>
    <t>107</t>
  </si>
  <si>
    <t>631311114</t>
  </si>
  <si>
    <t>Mazanina z betonu prostého bez zvýšených nároků na prostředí tl. přes 50 do 80 mm tř. C 16/20</t>
  </si>
  <si>
    <t>-2009363813</t>
  </si>
  <si>
    <t>https://podminky.urs.cz/item/CS_URS_2026_02/631311114</t>
  </si>
  <si>
    <t>"pod základvou desku</t>
  </si>
  <si>
    <t>(6,00*5+0,32+0,15)*1,90</t>
  </si>
  <si>
    <t>(6,00*5+0,32+0,15+2,333+1,00+16,80+4,90)/2*(-1,90+1,2+0,79+2,4+0,94+0,8)</t>
  </si>
  <si>
    <t>(0,40+2,333+16,80+9,00+0,50+14,19+9,00)/2*(0,80+2,35+1,20)</t>
  </si>
  <si>
    <t>(3,507+0,25)*(6,75+0,25)</t>
  </si>
  <si>
    <t>315,166*0,05*1,035</t>
  </si>
  <si>
    <t>108</t>
  </si>
  <si>
    <t>631311125</t>
  </si>
  <si>
    <t>Mazanina z betonu prostého bez zvýšených nároků na prostředí tl. přes 80 do 120 mm tř. C 20/25</t>
  </si>
  <si>
    <t>-2145569520</t>
  </si>
  <si>
    <t>https://podminky.urs.cz/item/CS_URS_2026_02/631311125</t>
  </si>
  <si>
    <t xml:space="preserve">"mazanina pod základové konstrukce" </t>
  </si>
  <si>
    <t>(30,555+0,15)*(1,70+0,10+0,15)*0,10</t>
  </si>
  <si>
    <t>(2,923-1,70+0,60)/2*1,70*0,10</t>
  </si>
  <si>
    <t>(3,15*1,95+0,50*1,95)*0,25</t>
  </si>
  <si>
    <t>(13,539*2-0,80)/2*(1,70+0,15*2)*0,010</t>
  </si>
  <si>
    <t>(22,884+20,551)/2*(2,10+0,15*2)*0,10</t>
  </si>
  <si>
    <t>(24,299*2-0,80)/2*(1,70+0,15*2)*0,10</t>
  </si>
  <si>
    <t>(2,35+5,70+6,65)*(1,70+0,15*2)*0,10</t>
  </si>
  <si>
    <t>1,0*(2,0+0,15*2)*0,10</t>
  </si>
  <si>
    <t>(3,507+1,0+6,50)*(1,0+0,15*2)*0,10</t>
  </si>
  <si>
    <t>22,777*1,035</t>
  </si>
  <si>
    <t>109</t>
  </si>
  <si>
    <t>631311114.R11</t>
  </si>
  <si>
    <t>Mazanina z betonu prostého bez zvýšených nároků na prostředí tl. přes 80 mm tř. C 16/20 podlahové topení</t>
  </si>
  <si>
    <t>755962895</t>
  </si>
  <si>
    <t xml:space="preserve">" viz. skladby konstrukcí a půdorys 1.NP" </t>
  </si>
  <si>
    <t xml:space="preserve">"včetně spádování " </t>
  </si>
  <si>
    <t xml:space="preserve">"  cementový potěr" (338,798-32,66)*0,08</t>
  </si>
  <si>
    <t>110</t>
  </si>
  <si>
    <t>631319199</t>
  </si>
  <si>
    <t>Příplatek k cenám mazanin za použití plastifikátoru pro mazaninu jakékoli tloušťky</t>
  </si>
  <si>
    <t>-84173774</t>
  </si>
  <si>
    <t>https://podminky.urs.cz/item/CS_URS_2026_02/631319199</t>
  </si>
  <si>
    <t>111</t>
  </si>
  <si>
    <t>632451457</t>
  </si>
  <si>
    <t>Potěr pískocementový běžný tl. přes 40 do 50 mm tř. C 30</t>
  </si>
  <si>
    <t>-496728224</t>
  </si>
  <si>
    <t>https://podminky.urs.cz/item/CS_URS_2026_02/632451457</t>
  </si>
  <si>
    <t>"Terasa</t>
  </si>
  <si>
    <t>32,66</t>
  </si>
  <si>
    <t>112</t>
  </si>
  <si>
    <t>632451492</t>
  </si>
  <si>
    <t>Potěr pískocementový běžný Příplatek k cenám za pálení do černa</t>
  </si>
  <si>
    <t>1823670419</t>
  </si>
  <si>
    <t>https://podminky.urs.cz/item/CS_URS_2026_02/632451492</t>
  </si>
  <si>
    <t>113</t>
  </si>
  <si>
    <t>631311135</t>
  </si>
  <si>
    <t>Mazanina z betonu prostého bez zvýšených nároků na prostředí tl. přes 120 do 240 mm tř. C 20/25</t>
  </si>
  <si>
    <t>1189695308</t>
  </si>
  <si>
    <t>https://podminky.urs.cz/item/CS_URS_2026_02/631311135</t>
  </si>
  <si>
    <t>" spádová dobetonávka dna chladícího bazénku" 1,6*3,235*(0,165+0,15)/2</t>
  </si>
  <si>
    <t xml:space="preserve">"technologie"  (1,587+0,10+0,15)*(1,70+0,15*2)*0,15</t>
  </si>
  <si>
    <t xml:space="preserve">"terasa"  4,25*(7,08+0,25)*0,125</t>
  </si>
  <si>
    <t>114</t>
  </si>
  <si>
    <t>635111115</t>
  </si>
  <si>
    <t>Násyp ze štěrkopísku, písku nebo kameniva pod podlahy s udusáním a urovnáním povrchu ze štěrkopísku</t>
  </si>
  <si>
    <t>348674699</t>
  </si>
  <si>
    <t>https://podminky.urs.cz/item/CS_URS_2026_02/635111115</t>
  </si>
  <si>
    <t>(3,507+0,25)*(6,63+0,35)*0,30</t>
  </si>
  <si>
    <t>115</t>
  </si>
  <si>
    <t>635111141</t>
  </si>
  <si>
    <t>Násyp ze štěrkopísku, písku nebo kameniva pod podlahy s udusáním a urovnáním povrchu z kameniva hrubého 8-16</t>
  </si>
  <si>
    <t>709970186</t>
  </si>
  <si>
    <t>https://podminky.urs.cz/item/CS_URS_2026_02/635111141</t>
  </si>
  <si>
    <t>(3,507+0,25)*(6,63+0,35)*0,15</t>
  </si>
  <si>
    <t>116</t>
  </si>
  <si>
    <t>631319011</t>
  </si>
  <si>
    <t>Příplatek k cenám mazanin za úpravu povrchu mazaniny přehlazením, mazanina tl. přes 50 do 80 mm</t>
  </si>
  <si>
    <t>1988531816</t>
  </si>
  <si>
    <t>https://podminky.urs.cz/item/CS_URS_2026_02/631319011</t>
  </si>
  <si>
    <t>" podkladní mazanina " 375,743*0,08</t>
  </si>
  <si>
    <t>117</t>
  </si>
  <si>
    <t>631319013</t>
  </si>
  <si>
    <t>Příplatek k cenám mazanin za úpravu povrchu mazaniny přehlazením, mazanina tl. přes 120 do 240 mm</t>
  </si>
  <si>
    <t>207683715</t>
  </si>
  <si>
    <t>https://podminky.urs.cz/item/CS_URS_2026_02/631319013</t>
  </si>
  <si>
    <t>118</t>
  </si>
  <si>
    <t>631319171</t>
  </si>
  <si>
    <t>Příplatek k cenám mazanin za stržení povrchu spodní vrstvy mazaniny latí před vložením výztuže nebo pletiva pro tl. obou vrstev mazaniny přes 50 do 80 mm</t>
  </si>
  <si>
    <t>-1728624320</t>
  </si>
  <si>
    <t>https://podminky.urs.cz/item/CS_URS_2026_02/631319171</t>
  </si>
  <si>
    <t>119</t>
  </si>
  <si>
    <t>631319185</t>
  </si>
  <si>
    <t>Příplatek k cenám mazanin za sklon přes 15° do 35° od vodorovné roviny, mazanina tl. přes 120 do 240 mm</t>
  </si>
  <si>
    <t>-1506975146</t>
  </si>
  <si>
    <t>https://podminky.urs.cz/item/CS_URS_2026_02/631319185</t>
  </si>
  <si>
    <t>120</t>
  </si>
  <si>
    <t>631319197</t>
  </si>
  <si>
    <t>Příplatek k cenám mazanin za malou plochu do 5 m2 jednotlivě, mazanina tl. přes 120 do 240 mm</t>
  </si>
  <si>
    <t>-1486608913</t>
  </si>
  <si>
    <t>https://podminky.urs.cz/item/CS_URS_2026_02/631319197</t>
  </si>
  <si>
    <t>121</t>
  </si>
  <si>
    <t>631319RP41</t>
  </si>
  <si>
    <t>Příplatek k mazanině tl do 80 mm za úpravu pro vedení topného hada pro podlahové vytápění</t>
  </si>
  <si>
    <t>-77860949</t>
  </si>
  <si>
    <t xml:space="preserve">"  cementový potěr" (375,743-32,66)</t>
  </si>
  <si>
    <t>122</t>
  </si>
  <si>
    <t>631319RP100</t>
  </si>
  <si>
    <t xml:space="preserve">Příplatek k mazanině za provedení odtokového žlábku do 350x100 mm </t>
  </si>
  <si>
    <t>818711534</t>
  </si>
  <si>
    <t xml:space="preserve">"včetně oboustranného  bednění a dodatečných úprav před a po osazení odvodňovacího prvku" </t>
  </si>
  <si>
    <t xml:space="preserve">"štěrbinový žlab "  35,0</t>
  </si>
  <si>
    <t>"koutový žlab" 1,0</t>
  </si>
  <si>
    <t>"liniový žlab" 3,0</t>
  </si>
  <si>
    <t>"VZT pro technologii" 3,0*3</t>
  </si>
  <si>
    <t>123</t>
  </si>
  <si>
    <t>631351101</t>
  </si>
  <si>
    <t>Bednění v podlahách rýh a hran zřízení</t>
  </si>
  <si>
    <t>-1104074866</t>
  </si>
  <si>
    <t>https://podminky.urs.cz/item/CS_URS_2026_02/631351101</t>
  </si>
  <si>
    <t xml:space="preserve">"ochranná konstrukce nosných základových konstrukcí" </t>
  </si>
  <si>
    <t>(30,555+0,15+1,70+0,10+0,15)*2*0,10</t>
  </si>
  <si>
    <t>(13,539*2)*0,10</t>
  </si>
  <si>
    <t>124</t>
  </si>
  <si>
    <t>631351102</t>
  </si>
  <si>
    <t>Bednění v podlahách rýh a hran odstranění</t>
  </si>
  <si>
    <t>1789722148</t>
  </si>
  <si>
    <t>https://podminky.urs.cz/item/CS_URS_2026_02/631351102</t>
  </si>
  <si>
    <t xml:space="preserve">" podkladní mazanina " </t>
  </si>
  <si>
    <t>125</t>
  </si>
  <si>
    <t>631351111</t>
  </si>
  <si>
    <t>Bednění v podlahách otvorů a prostupů zřízení</t>
  </si>
  <si>
    <t>-879242310</t>
  </si>
  <si>
    <t>https://podminky.urs.cz/item/CS_URS_2026_02/631351111</t>
  </si>
  <si>
    <t xml:space="preserve">" viz. výkres základových konstrukcí " </t>
  </si>
  <si>
    <t>" prostupy pro potřeby ZTI" 0,2*4*0,6*82</t>
  </si>
  <si>
    <t>126</t>
  </si>
  <si>
    <t>631351112</t>
  </si>
  <si>
    <t>Bednění v podlahách otvorů a prostupů odstranění</t>
  </si>
  <si>
    <t>-1007628088</t>
  </si>
  <si>
    <t>https://podminky.urs.cz/item/CS_URS_2026_02/631351112</t>
  </si>
  <si>
    <t>127</t>
  </si>
  <si>
    <t>631362021</t>
  </si>
  <si>
    <t>Výztuž mazanin ze svařovaných sítí z drátů typu KARI</t>
  </si>
  <si>
    <t>-1474354539</t>
  </si>
  <si>
    <t>https://podminky.urs.cz/item/CS_URS_2026_02/631362021</t>
  </si>
  <si>
    <t>" ochranný cementový potěr 100/100/4 mm</t>
  </si>
  <si>
    <t xml:space="preserve">"  cementový potěr" (338,798-32,66)*1,98*0,001*1,30</t>
  </si>
  <si>
    <t>128</t>
  </si>
  <si>
    <t>632450131</t>
  </si>
  <si>
    <t>Potěr cementový vyrovnávací ze suchých směsí v ploše o průměrné (střední) tl. od 10 do 20 mm</t>
  </si>
  <si>
    <t>954586461</t>
  </si>
  <si>
    <t>https://podminky.urs.cz/item/CS_URS_2026_02/632450131</t>
  </si>
  <si>
    <t xml:space="preserve">" ochrana  hydroizolačního  souvrství " 338,798</t>
  </si>
  <si>
    <t xml:space="preserve">" viz. půdorys střechy " </t>
  </si>
  <si>
    <t xml:space="preserve">" konstrukční vrstva střechy" </t>
  </si>
  <si>
    <t>(7,75+6,80+10,10+4,90)*(3,95+7,60)</t>
  </si>
  <si>
    <t>-9,80*8,60/2</t>
  </si>
  <si>
    <t>4,00*4,50</t>
  </si>
  <si>
    <t>129</t>
  </si>
  <si>
    <t>634112113</t>
  </si>
  <si>
    <t>Obvodová dilatace mezi stěnou a mazaninou nebo potěrem podlahovým páskem z pěnového PE tl. do 10 mm, výšky 80 mm</t>
  </si>
  <si>
    <t>1560781117</t>
  </si>
  <si>
    <t>https://podminky.urs.cz/item/CS_URS_2026_02/634112113</t>
  </si>
  <si>
    <t>" viz. půdorys 1.NP"</t>
  </si>
  <si>
    <t>14,90+15,60+3,90+18,85+4,70+4,72+7,28+12,87+17,84+5,30+4,80</t>
  </si>
  <si>
    <t>5,30+5,13+9,30+5,40+63,80+20,70+19,60+16,60+16,10+11,85*4</t>
  </si>
  <si>
    <t>9,08+8,31+10,0+23,70+21,60</t>
  </si>
  <si>
    <t>130</t>
  </si>
  <si>
    <t>636311RP36</t>
  </si>
  <si>
    <t>Kladení dlažby z betonových dlaždic 50x50cm na sucho</t>
  </si>
  <si>
    <t>1642489851</t>
  </si>
  <si>
    <t xml:space="preserve">"viz. půdorys střechy - nový stav" </t>
  </si>
  <si>
    <t>" přístupová komunikace k VZT zařízením" 60*0,5*0,5</t>
  </si>
  <si>
    <t>131</t>
  </si>
  <si>
    <t>59245RP50</t>
  </si>
  <si>
    <t>dlažba desková betonová 50x50x5cm přírodní</t>
  </si>
  <si>
    <t>-472622989</t>
  </si>
  <si>
    <t>" viz. montáž + ztratné" 102*0,5*0,5</t>
  </si>
  <si>
    <t>25,5*1,02 "Přepočtené koeficientem množství</t>
  </si>
  <si>
    <t>132</t>
  </si>
  <si>
    <t>637121111</t>
  </si>
  <si>
    <t>Okapový chodník z kameniva s udusáním a urovnáním povrchu z kačírku tl. 100 mm</t>
  </si>
  <si>
    <t>654639677</t>
  </si>
  <si>
    <t>https://podminky.urs.cz/item/CS_URS_2026_02/637121111</t>
  </si>
  <si>
    <t xml:space="preserve">"viz. půdorys 1.NP" </t>
  </si>
  <si>
    <t>(25,315+13,115+0,5-6,90)*0,50</t>
  </si>
  <si>
    <t>133</t>
  </si>
  <si>
    <t>637121RP25</t>
  </si>
  <si>
    <t>Okapový chodník z kačírku- neviditelný plastový obrubník</t>
  </si>
  <si>
    <t>1628720486</t>
  </si>
  <si>
    <t>(25,315+13,115-6,90+0,50*3)</t>
  </si>
  <si>
    <t>Osazování výplní otvorů</t>
  </si>
  <si>
    <t>134</t>
  </si>
  <si>
    <t>642944RP7</t>
  </si>
  <si>
    <t xml:space="preserve">Osazování kovových zárubní určených do vlhkého a mokrého prostředí dodatečné pl do 2,5 m2 </t>
  </si>
  <si>
    <t>-1589763548</t>
  </si>
  <si>
    <t xml:space="preserve">" nové ocelové zárubně" </t>
  </si>
  <si>
    <t>" 700/1970" 1</t>
  </si>
  <si>
    <t xml:space="preserve">" 800/1970"  5</t>
  </si>
  <si>
    <t xml:space="preserve">" 900/1970"  3</t>
  </si>
  <si>
    <t>135</t>
  </si>
  <si>
    <t>55331RP8</t>
  </si>
  <si>
    <t>hliníkové obložkové zárubně určené do vlhkého a mokrého prostředí 700/1970 mm ( systémové řešení včetně povrchové úpravy)</t>
  </si>
  <si>
    <t>-1055458601</t>
  </si>
  <si>
    <t>" viz. montáž " 1</t>
  </si>
  <si>
    <t>136</t>
  </si>
  <si>
    <t>55331RP9</t>
  </si>
  <si>
    <t>hliníkové obložkové zárubně určené do vlhkého a mokrého prostředí 800/1970 mm ( systémové řešení včetně povrchové úpravy)</t>
  </si>
  <si>
    <t>167526683</t>
  </si>
  <si>
    <t>" viz. montáž " 5</t>
  </si>
  <si>
    <t>137</t>
  </si>
  <si>
    <t>55331RP10</t>
  </si>
  <si>
    <t>hliníkové obložkové zárubně určené do vlhkého a mokrého prostředí 900/1970 mm ( systémové řešení včetně povrchové úpravy)</t>
  </si>
  <si>
    <t>-1116469870</t>
  </si>
  <si>
    <t>" viz. montáž " 3</t>
  </si>
  <si>
    <t>Trubní vedení</t>
  </si>
  <si>
    <t>138</t>
  </si>
  <si>
    <t>894115RP33</t>
  </si>
  <si>
    <t>Šachtice kanalizační (revizní) se zdmi z pálených cihel na maltu cementovou se základovou deskou (dnem) z betonu, se zatřením spár, s betonovým obrubním věncem, s obezděním potrubí ve zdivu, s obetonováním potrubí v šachtě, s cementovým potěrem ve spádu k čisticí vložce, s dodáním a osazením poklopu vel. 600x600 mm obestavěného prostoru do 1,30 m3</t>
  </si>
  <si>
    <t>46533825</t>
  </si>
  <si>
    <t xml:space="preserve">" viz . výkres základů" </t>
  </si>
  <si>
    <t>" kontrolní šachta pro vypouštění chladícího bazénku" 0,9*0,9*1,5</t>
  </si>
  <si>
    <t>Lešení a stavební výtahy</t>
  </si>
  <si>
    <t>139</t>
  </si>
  <si>
    <t>941111131</t>
  </si>
  <si>
    <t>Lešení řadové trubkové lehké pracovní s podlahami s provozním zatížením tř. 3 do 200 kg/m2 šířky tř. W12 od 1,2 do 1,5 m, výšky výšky do 10 m montáž</t>
  </si>
  <si>
    <t>764718112</t>
  </si>
  <si>
    <t>https://podminky.urs.cz/item/CS_URS_2026_02/941111131</t>
  </si>
  <si>
    <t xml:space="preserve">" viz. půdorys 1.NP, pohledy" </t>
  </si>
  <si>
    <t xml:space="preserve">" SV" </t>
  </si>
  <si>
    <t>(30,512+1,50)*(3,20-1,05+3,78-1,05)/2</t>
  </si>
  <si>
    <t>(30,512+6,394+1,50*2)*(5,14-1,00)</t>
  </si>
  <si>
    <t xml:space="preserve">" J" </t>
  </si>
  <si>
    <t>(9,359+1,50)*(5,55-1,0)</t>
  </si>
  <si>
    <t xml:space="preserve">"JZ" </t>
  </si>
  <si>
    <t>(18,133+6,694+1,50*2)*((5,55+6,00)/2-1,0)</t>
  </si>
  <si>
    <t xml:space="preserve">"SZ" </t>
  </si>
  <si>
    <t>(13,115+1,50*2)*((5,90+6,10)/2-1,0)</t>
  </si>
  <si>
    <t>140</t>
  </si>
  <si>
    <t>941111231</t>
  </si>
  <si>
    <t>Lešení řadové trubkové lehké pracovní s podlahami s provozním zatížením tř. 3 do 200 kg/m2 šířky tř. W12 od 1,2 do 1,5 m, výšky výšky do 10 m každý den použití</t>
  </si>
  <si>
    <t>m2den</t>
  </si>
  <si>
    <t>-780576870</t>
  </si>
  <si>
    <t>https://podminky.urs.cz/item/CS_URS_2026_02/941111231</t>
  </si>
  <si>
    <t>" viz. montáž předpoklad 90 dní" 90*506,177</t>
  </si>
  <si>
    <t>141</t>
  </si>
  <si>
    <t>941111831</t>
  </si>
  <si>
    <t>Lešení řadové trubkové lehké pracovní s podlahami s provozním zatížením tř. 3 do 200 kg/m2 šířky tř. W12 od 1,2 do 1,5 m, výšky výšky do 10 m demontáž</t>
  </si>
  <si>
    <t>-617723309</t>
  </si>
  <si>
    <t>https://podminky.urs.cz/item/CS_URS_2026_02/941111831</t>
  </si>
  <si>
    <t>" viz. montáž" 506,177</t>
  </si>
  <si>
    <t>142</t>
  </si>
  <si>
    <t>944511111</t>
  </si>
  <si>
    <t>Síť ochranná zavěšená na konstrukci lešení z textilie z umělých vláken montáž</t>
  </si>
  <si>
    <t>-353612846</t>
  </si>
  <si>
    <t>https://podminky.urs.cz/item/CS_URS_2026_02/944511111</t>
  </si>
  <si>
    <t>143</t>
  </si>
  <si>
    <t>944511211</t>
  </si>
  <si>
    <t>Síť ochranná zavěšená na konstrukci lešení z textilie z umělých vláken každý den použití</t>
  </si>
  <si>
    <t>1492253755</t>
  </si>
  <si>
    <t>https://podminky.urs.cz/item/CS_URS_2026_02/944511211</t>
  </si>
  <si>
    <t>144</t>
  </si>
  <si>
    <t>944511811</t>
  </si>
  <si>
    <t>Síť ochranná zavěšená na konstrukci lešení z textilie z umělých vláken demontáž</t>
  </si>
  <si>
    <t>147523833</t>
  </si>
  <si>
    <t>https://podminky.urs.cz/item/CS_URS_2026_02/944511811</t>
  </si>
  <si>
    <t>145</t>
  </si>
  <si>
    <t>949101111</t>
  </si>
  <si>
    <t>Lešení pomocné pracovní pro objekty pozemních staveb pro zatížení do 150 kg/m2, o výšce lešeňové podlahy do 1,9 m</t>
  </si>
  <si>
    <t>-2111613432</t>
  </si>
  <si>
    <t>https://podminky.urs.cz/item/CS_URS_2026_02/949101111</t>
  </si>
  <si>
    <t xml:space="preserve">" viz.půdorys 1.NP" </t>
  </si>
  <si>
    <t xml:space="preserve">" pomocné lešení pro venkovní dřevěnou stěnu" </t>
  </si>
  <si>
    <t>(4,50*7,08)+(4,394+7,08+1,50*2)*1,50</t>
  </si>
  <si>
    <t>146</t>
  </si>
  <si>
    <t>949101112</t>
  </si>
  <si>
    <t>Lešení pomocné pracovní pro objekty pozemních staveb pro zatížení do 150 kg/m2, o výšce lešeňové podlahy přes 1,9 do 3,5 m</t>
  </si>
  <si>
    <t>670351207</t>
  </si>
  <si>
    <t>https://podminky.urs.cz/item/CS_URS_2026_02/949101112</t>
  </si>
  <si>
    <t xml:space="preserve">" pomocné lešení uvnitř objektu" </t>
  </si>
  <si>
    <t>338,798</t>
  </si>
  <si>
    <t>147</t>
  </si>
  <si>
    <t>949111113</t>
  </si>
  <si>
    <t>Lešení lehké kozové trubkové o výšce lešeňové podlahy přes 1,9 do 2,5 m montáž</t>
  </si>
  <si>
    <t>sada</t>
  </si>
  <si>
    <t>-728794188</t>
  </si>
  <si>
    <t>https://podminky.urs.cz/item/CS_URS_2026_02/949111113</t>
  </si>
  <si>
    <t xml:space="preserve">"1.NP"  28</t>
  </si>
  <si>
    <t>148</t>
  </si>
  <si>
    <t>949111213</t>
  </si>
  <si>
    <t>Lešení lehké kozové trubkové o výšce lešeňové podlahy přes 1,9 do 2,5 m každý den použití</t>
  </si>
  <si>
    <t>-1220602640</t>
  </si>
  <si>
    <t>https://podminky.urs.cz/item/CS_URS_2026_02/949111213</t>
  </si>
  <si>
    <t>90*28</t>
  </si>
  <si>
    <t>149</t>
  </si>
  <si>
    <t>949111813</t>
  </si>
  <si>
    <t>Lešení lehké kozové trubkové o výšce lešeňové podlahy přes 1,9 do 2,5 m demontáž</t>
  </si>
  <si>
    <t>745773498</t>
  </si>
  <si>
    <t>https://podminky.urs.cz/item/CS_URS_2026_02/949111813</t>
  </si>
  <si>
    <t>Různé dokončovací konstrukce a práce pozemních staveb</t>
  </si>
  <si>
    <t>150</t>
  </si>
  <si>
    <t>919726122</t>
  </si>
  <si>
    <t>Geotextilie netkaná pro ochranu, separaci nebo filtraci měrná hmotnost přes 200 do 300 g/m2</t>
  </si>
  <si>
    <t>-745575555</t>
  </si>
  <si>
    <t>https://podminky.urs.cz/item/CS_URS_2026_02/919726122</t>
  </si>
  <si>
    <t xml:space="preserve">" viz. půdorys střechy" </t>
  </si>
  <si>
    <t xml:space="preserve">"konstrukční vrstva střechy" </t>
  </si>
  <si>
    <t>-9,80*8,60/2+4,0*4,50</t>
  </si>
  <si>
    <t>3,90*7,50</t>
  </si>
  <si>
    <t>" podkladní vrstva venkovní terasy" 4,394*7,50</t>
  </si>
  <si>
    <t>151</t>
  </si>
  <si>
    <t>952901111</t>
  </si>
  <si>
    <t>Vyčištění budov nebo objektů před předáním do užívání budov bytové nebo občanské výstavby, světlé výšky podlaží do 4 m</t>
  </si>
  <si>
    <t>1960340639</t>
  </si>
  <si>
    <t>https://podminky.urs.cz/item/CS_URS_2026_02/952901111</t>
  </si>
  <si>
    <t xml:space="preserve">" závěrečný úklid objektu" </t>
  </si>
  <si>
    <t>(30,512*13,115-9,30*9,495/2)*4/3</t>
  </si>
  <si>
    <t>152</t>
  </si>
  <si>
    <t>953333RP50</t>
  </si>
  <si>
    <t xml:space="preserve">PVC těsnící pás do dilatačních spar betonových kcí </t>
  </si>
  <si>
    <t>397550505</t>
  </si>
  <si>
    <t>25,46+26,17+23,98+17,526+12,46+7,1+15,0+39,985+26,7+17,32+35,5</t>
  </si>
  <si>
    <t>153</t>
  </si>
  <si>
    <t>953334118</t>
  </si>
  <si>
    <t>Bobtnavý pásek do pracovních spar betonových konstrukcí bentonitový, rozměru 20 x 15 mm</t>
  </si>
  <si>
    <t>1152094672</t>
  </si>
  <si>
    <t>https://podminky.urs.cz/item/CS_URS_2026_02/953334118</t>
  </si>
  <si>
    <t>(25,46+26,17+23,98+17,526+12,46+7,1+15,0)*2</t>
  </si>
  <si>
    <t>154</t>
  </si>
  <si>
    <t>985521211</t>
  </si>
  <si>
    <t>Stříkaný beton z mokré směsi pevnosti v tlaku min. 45 MPa líce kleneb a podhledů, jedné vrstvy tloušťky do 30 mm</t>
  </si>
  <si>
    <t>832362113</t>
  </si>
  <si>
    <t>https://podminky.urs.cz/item/CS_URS_2026_02/985521211</t>
  </si>
  <si>
    <t xml:space="preserve">"viz. půdorys skladby stropu" </t>
  </si>
  <si>
    <t xml:space="preserve">" úprava nového stropu v místě porušení předpoklad 5% z celkové plochy" </t>
  </si>
  <si>
    <t>683,45/100*5</t>
  </si>
  <si>
    <t>155</t>
  </si>
  <si>
    <t>953312125R21</t>
  </si>
  <si>
    <t>Vložky svislé do dilatačních spár z polystyrenových desek extrudovaných včetně dodání a osazení, v jakémkoliv zdivu přes 40 do 50 mm</t>
  </si>
  <si>
    <t>1384050142</t>
  </si>
  <si>
    <t>https://podminky.urs.cz/item/CS_URS_2026_02/953312125R21</t>
  </si>
  <si>
    <t>"stávající opěrná stěna</t>
  </si>
  <si>
    <t>30,555*4,80</t>
  </si>
  <si>
    <t>156</t>
  </si>
  <si>
    <t>9533333R39</t>
  </si>
  <si>
    <t>Dodávka a montáž stěnové, podlahové a stropní dilatace do dilatačních spar vnitřní, pokládaný doprostřed konstrukce ( podrobnos na zámečnické tabulky z 10)</t>
  </si>
  <si>
    <t>809908338</t>
  </si>
  <si>
    <t xml:space="preserve">"odkaz z 10: "  4,00*4</t>
  </si>
  <si>
    <t>157</t>
  </si>
  <si>
    <t>953943124</t>
  </si>
  <si>
    <t>Osazování drobných kovových předmětů výrobků ostatních jinde neuvedených do betonu se zajištěním polohy k bednění či k výztuži před zabetonováním hmotnosti přes 15 do 30 kg/kus</t>
  </si>
  <si>
    <t>-1832906231</t>
  </si>
  <si>
    <t>https://podminky.urs.cz/item/CS_URS_2026_02/953943124</t>
  </si>
  <si>
    <t xml:space="preserve">"odkaz z 06:"  1</t>
  </si>
  <si>
    <t>158</t>
  </si>
  <si>
    <t>562412R</t>
  </si>
  <si>
    <t xml:space="preserve">Odkaz z 06: Poklop ocelový pozinkovaný pro revizní šachtu průměr 600mm vodotěsný a plynotěsný  ( podrobný popis dle tabulky zámečnické výrobky )</t>
  </si>
  <si>
    <t>230838510</t>
  </si>
  <si>
    <t>159</t>
  </si>
  <si>
    <t>953943125</t>
  </si>
  <si>
    <t>Osazování drobných kovových předmětů výrobků ostatních jinde neuvedených do betonu se zajištěním polohy k bednění či k výztuži před zabetonováním hmotnosti přes 30 do 120 kg/kus</t>
  </si>
  <si>
    <t>-1072824856</t>
  </si>
  <si>
    <t>https://podminky.urs.cz/item/CS_URS_2026_02/953943125</t>
  </si>
  <si>
    <t xml:space="preserve">"Odkaz Z 05:"  1</t>
  </si>
  <si>
    <t>160</t>
  </si>
  <si>
    <t>5624122R</t>
  </si>
  <si>
    <t xml:space="preserve">Odkaz z 05: Poklop ocelový pozinkovaný pro revizní šachtu velokosti 700 x 700 mm  ( podrobný popis dle tabulky zámečnické výrobky )</t>
  </si>
  <si>
    <t>-1541144149</t>
  </si>
  <si>
    <t>Prorážení otvorů a ostatní bourací práce</t>
  </si>
  <si>
    <t>161</t>
  </si>
  <si>
    <t>967041112</t>
  </si>
  <si>
    <t>Přisekání (špicování) rovných ostění v betonu po hrubém vybourání otvorů bez odstupu</t>
  </si>
  <si>
    <t>327612481</t>
  </si>
  <si>
    <t>https://podminky.urs.cz/item/CS_URS_2026_02/967041112</t>
  </si>
  <si>
    <t>" úprava ostění ve vybouraném otvoru ve stávající stěně bazénu" (1,5+2,625*2)*0,7</t>
  </si>
  <si>
    <t xml:space="preserve">"v opěrné stěně"  (2,40*2+0,70*2)*0,50</t>
  </si>
  <si>
    <t>162</t>
  </si>
  <si>
    <t>971052651</t>
  </si>
  <si>
    <t>Vybourání a prorážení otvorů ve zdech a příčkách železobetonových základových nebo nadzákladových, plochy do 4 m2, tl. do 600 mm</t>
  </si>
  <si>
    <t>1745289065</t>
  </si>
  <si>
    <t>https://podminky.urs.cz/item/CS_URS_2026_02/971052651</t>
  </si>
  <si>
    <t>"vybourání otvoru ve stávající stěně bazénu" 1,5*2,625*0,65</t>
  </si>
  <si>
    <t xml:space="preserve">"v opěrné stěně"   2,40*0,70*0,50</t>
  </si>
  <si>
    <t>163</t>
  </si>
  <si>
    <t>977211115</t>
  </si>
  <si>
    <t>Řezání konstrukcí stěnovou pilou železobetonových průměru řezané výztuže do 16 mm hloubka řezu přes 520 do 680 mm</t>
  </si>
  <si>
    <t>-1684900895</t>
  </si>
  <si>
    <t>https://podminky.urs.cz/item/CS_URS_2026_02/977211115</t>
  </si>
  <si>
    <t>"vybourání otvoru ve stávající stěně bazénu" 1,5+2,625*2</t>
  </si>
  <si>
    <t xml:space="preserve">"v opěrné stěně"   2,40*2+0,70*2</t>
  </si>
  <si>
    <t>997</t>
  </si>
  <si>
    <t>Přesun sutě</t>
  </si>
  <si>
    <t>164</t>
  </si>
  <si>
    <t>997013151</t>
  </si>
  <si>
    <t>Vnitrostaveništní doprava suti a vybouraných hmot vodorovně do 50 m s naložením s omezením mechanizace pro budovy a haly výšky do 6 m</t>
  </si>
  <si>
    <t>-609760637</t>
  </si>
  <si>
    <t>https://podminky.urs.cz/item/CS_URS_2026_02/997013151</t>
  </si>
  <si>
    <t>165</t>
  </si>
  <si>
    <t>997013501</t>
  </si>
  <si>
    <t>Odvoz suti a vybouraných hmot na skládku nebo meziskládku se složením, na vzdálenost do 1 km</t>
  </si>
  <si>
    <t>544747355</t>
  </si>
  <si>
    <t>https://podminky.urs.cz/item/CS_URS_2026_02/997013501</t>
  </si>
  <si>
    <t>166</t>
  </si>
  <si>
    <t>997013509</t>
  </si>
  <si>
    <t>Odvoz suti a vybouraných hmot na skládku nebo meziskládku se složením, na vzdálenost Příplatek k ceně za každý další započatý 1 km přes 1 km</t>
  </si>
  <si>
    <t>-1201698934</t>
  </si>
  <si>
    <t>https://podminky.urs.cz/item/CS_URS_2026_02/997013509</t>
  </si>
  <si>
    <t>"předpoklad skládka nebo zařízení pro nakládání s odpady do 20 km" 9,475*19</t>
  </si>
  <si>
    <t>167</t>
  </si>
  <si>
    <t>997013631</t>
  </si>
  <si>
    <t>Poplatek za uložení stavebního odpadu na skládce (skládkovné) směsného stavebního a demoličního zatříděného do Katalogu odpadů pod kódem 17 09 04</t>
  </si>
  <si>
    <t>-2101938217</t>
  </si>
  <si>
    <t>https://podminky.urs.cz/item/CS_URS_2026_02/997013631</t>
  </si>
  <si>
    <t>998</t>
  </si>
  <si>
    <t>Přesun hmot</t>
  </si>
  <si>
    <t>168</t>
  </si>
  <si>
    <t>998011001</t>
  </si>
  <si>
    <t>Přesun hmot pro budovy občanské výstavby, bydlení, výrobu a služby s nosnou svislou konstrukcí zděnou z cihel, tvárnic nebo kamene vodorovná dopravní vzdálenost do 100 m základní pro budovy výšky do 6 m</t>
  </si>
  <si>
    <t>1340591501</t>
  </si>
  <si>
    <t>https://podminky.urs.cz/item/CS_URS_2026_02/998011001</t>
  </si>
  <si>
    <t>4250,886*0,7 'Přepočtené koeficientem množství</t>
  </si>
  <si>
    <t>169</t>
  </si>
  <si>
    <t>998011008</t>
  </si>
  <si>
    <t>Přesun hmot pro budovy občanské výstavby, bydlení, výrobu a služby s nosnou svislou konstrukcí zděnou z cihel, tvárnic nebo kamene vodorovná dopravní vzdálenost do 100 m s omezením mechanizace pro budovy výšky do 6 m</t>
  </si>
  <si>
    <t>1735540144</t>
  </si>
  <si>
    <t>https://podminky.urs.cz/item/CS_URS_2026_02/998011008</t>
  </si>
  <si>
    <t>4250,886*0,3 'Přepočtené koeficientem množství</t>
  </si>
  <si>
    <t>PSV</t>
  </si>
  <si>
    <t>Práce a dodávky PSV</t>
  </si>
  <si>
    <t>711</t>
  </si>
  <si>
    <t>Izolace proti vodě, vlhkosti a plynům</t>
  </si>
  <si>
    <t>170</t>
  </si>
  <si>
    <t>711161223</t>
  </si>
  <si>
    <t>Izolace proti zemní vlhkosti a beztlakové vodě nopovými fóliemi na ploše svislé S vrstva ochranná, odvětrávací a drenážní s nakašírovanou filtrační textilií výška nopu 9,0 mm, tl. fólie do 0,6 mm</t>
  </si>
  <si>
    <t>-1178897857</t>
  </si>
  <si>
    <t>https://podminky.urs.cz/item/CS_URS_2026_02/711161223</t>
  </si>
  <si>
    <t>171</t>
  </si>
  <si>
    <t>711411001</t>
  </si>
  <si>
    <t>Provedení izolace proti povrchové a podpovrchové tlakové vodě natěradly a tmely za studena na ploše vodorovné V nátěrem penetračním</t>
  </si>
  <si>
    <t>1077885778</t>
  </si>
  <si>
    <t>https://podminky.urs.cz/item/CS_URS_2026_02/711411001</t>
  </si>
  <si>
    <t xml:space="preserve">"  hydroizolační souvrství " </t>
  </si>
  <si>
    <t>(30,512+4,394)*13,115*2</t>
  </si>
  <si>
    <t>-10,0*(13,115-2,923)/2*2</t>
  </si>
  <si>
    <t>172</t>
  </si>
  <si>
    <t>711412001</t>
  </si>
  <si>
    <t>Provedení izolace proti povrchové a podpovrchové tlakové vodě natěradly a tmely za studena na ploše svislé S nátěrem penetračním</t>
  </si>
  <si>
    <t>1897169931</t>
  </si>
  <si>
    <t>https://podminky.urs.cz/item/CS_URS_2026_02/711412001</t>
  </si>
  <si>
    <t xml:space="preserve">"  hydroizolační souvrství "</t>
  </si>
  <si>
    <t xml:space="preserve">" konstrukční vrstva monolických obvodových stěn - vnitřní" </t>
  </si>
  <si>
    <t>(6,20+4,00)*(2,28+0,40)+(2,923+4,825)*5,42</t>
  </si>
  <si>
    <t>(1,90+1,60+2,50)*(0,60+1,90+0,30)</t>
  </si>
  <si>
    <t>(2,4+1,90)*2*1,10</t>
  </si>
  <si>
    <t>255,921*2</t>
  </si>
  <si>
    <t>173</t>
  </si>
  <si>
    <t>11163150</t>
  </si>
  <si>
    <t>lak penetrační asfaltový</t>
  </si>
  <si>
    <t>1065781800</t>
  </si>
  <si>
    <t>" viz. montáž + ztratné" 813,664+511,842</t>
  </si>
  <si>
    <t>1325,506*0,00035 "Přepočtené koeficientem množství</t>
  </si>
  <si>
    <t>174</t>
  </si>
  <si>
    <t>711441559</t>
  </si>
  <si>
    <t>Provedení izolace proti povrchové a podpovrchové tlakové vodě pásy přitavením NAIP na ploše vodorovné V</t>
  </si>
  <si>
    <t>1017987556</t>
  </si>
  <si>
    <t>https://podminky.urs.cz/item/CS_URS_2026_02/711441559</t>
  </si>
  <si>
    <t>(30,512+4,394)*13,115</t>
  </si>
  <si>
    <t>-10,0*(13,115-2,923)/2</t>
  </si>
  <si>
    <t>175</t>
  </si>
  <si>
    <t>711442559</t>
  </si>
  <si>
    <t>Provedení izolace proti povrchové a podpovrchové tlakové vodě pásy přitavením NAIP na ploše svislé S</t>
  </si>
  <si>
    <t>-965039530</t>
  </si>
  <si>
    <t>https://podminky.urs.cz/item/CS_URS_2026_02/711442559</t>
  </si>
  <si>
    <t>176</t>
  </si>
  <si>
    <t>62855RP25</t>
  </si>
  <si>
    <t>pás asfaltový natavitelný modifikovaný SBS tl 4,0mm s vložkou z polyesterové rohože vyztužená skleněnými vlákny a spalitelnou PE fólií nebo jemnozrnný minerálním posypem na horním povrchu</t>
  </si>
  <si>
    <t>-316165982</t>
  </si>
  <si>
    <t xml:space="preserve">" viz. montáž + ztratné"   406,832+255,921</t>
  </si>
  <si>
    <t>662,753*1,2 "Přepočtené koeficientem množství</t>
  </si>
  <si>
    <t>177</t>
  </si>
  <si>
    <t>711747RP60</t>
  </si>
  <si>
    <t xml:space="preserve">Izolace proti tlakové vodě opracování trubních prostupu pod objímkou do 300 mm přitavením NAIP, napojení na plošnou hydroizolaci (včetně materiálu) </t>
  </si>
  <si>
    <t>538493673</t>
  </si>
  <si>
    <t xml:space="preserve">"viz. půdorys základových konstrukcí" </t>
  </si>
  <si>
    <t>" úprava prostupu kanalizačního potrubí záhladovou deskou a hydroizolačním souvrstvím" 82</t>
  </si>
  <si>
    <t>178</t>
  </si>
  <si>
    <t>711747RP61</t>
  </si>
  <si>
    <t>Izolace proti tlakové vodě opracování trubních prostupu pod objímkou do 300 mm přitavením NAIP, napojení na plošnou hydroizolaci (včetně materiálu) - DILATAČNÍ ŘEŠENÍ</t>
  </si>
  <si>
    <t>568462631</t>
  </si>
  <si>
    <t xml:space="preserve">" úprava prostupu kanalizačního potrubí záhladovou deskou a hydroizolačním souvrstvím" </t>
  </si>
  <si>
    <t xml:space="preserve">"v místě ochlazovacího bazénku a revizní šachty kanalizace pro vedení kanalizace - dilatační a nepropustné řešení" </t>
  </si>
  <si>
    <t>"CELKEM PROSTUPŮ" 4</t>
  </si>
  <si>
    <t>179</t>
  </si>
  <si>
    <t>998711211</t>
  </si>
  <si>
    <t>Přesun hmot pro izolace proti vodě, vlhkosti a plynům stanovený procentní sazbou (%) z ceny vodorovná dopravní vzdálenost do 50 m s omezením mechanizace v objektech výšky do 6 m</t>
  </si>
  <si>
    <t>%</t>
  </si>
  <si>
    <t>-449026418</t>
  </si>
  <si>
    <t>https://podminky.urs.cz/item/CS_URS_2026_02/998711211</t>
  </si>
  <si>
    <t>712</t>
  </si>
  <si>
    <t>Povlakové krytiny</t>
  </si>
  <si>
    <t>180</t>
  </si>
  <si>
    <t>712363RP60</t>
  </si>
  <si>
    <t xml:space="preserve">Provedení povlakové krytiny střech plochých do 10° z mechanicky kotvených hydroizolačních fólií včetně položení fólie a horkovzdušného svaření tl. tepelné izolace do 400 mm budovy výšky do 18 m, kotvené do betonu </t>
  </si>
  <si>
    <t>-1328058598</t>
  </si>
  <si>
    <t>(30,50+4,007+24,289+0,40*4)/2*(3,471+0,40)</t>
  </si>
  <si>
    <t>(30,50+4,007+24,289+0,40*4)/2*(7,40+4,65+0,70)</t>
  </si>
  <si>
    <t>(29,75+7,40+4,65+24,289-0,6+13,639-0,6+2,998)*0,70</t>
  </si>
  <si>
    <t>-(4,07*7,10)</t>
  </si>
  <si>
    <t>181</t>
  </si>
  <si>
    <t>RMAT0001</t>
  </si>
  <si>
    <t xml:space="preserve">hydroizolační střešní folie PVC-P se zabudovaným skleněným rounem  tl. min. 1,8mm  (sytémové řešení)</t>
  </si>
  <si>
    <t>-1378876095</t>
  </si>
  <si>
    <t xml:space="preserve">" viz. montáž+ztratné" </t>
  </si>
  <si>
    <t>530,092</t>
  </si>
  <si>
    <t>530,092*1,1655 'Přepočtené koeficientem množství</t>
  </si>
  <si>
    <t>182</t>
  </si>
  <si>
    <t>712391172</t>
  </si>
  <si>
    <t>Provedení povlakové krytiny střech plochých do 10° -ostatní práce provedení vrstvy textilní ochranné</t>
  </si>
  <si>
    <t>-1889820828</t>
  </si>
  <si>
    <t>https://podminky.urs.cz/item/CS_URS_2026_02/712391172</t>
  </si>
  <si>
    <t>(4,007+1,05)*(7,10+1,05)</t>
  </si>
  <si>
    <t>183</t>
  </si>
  <si>
    <t>69311172</t>
  </si>
  <si>
    <t>geotextilie PP s ÚV stabilizací 300g/m2</t>
  </si>
  <si>
    <t>-1330676154</t>
  </si>
  <si>
    <t xml:space="preserve">" viz. montáž" </t>
  </si>
  <si>
    <t>571,307</t>
  </si>
  <si>
    <t>571,307*1,155 'Přepočtené koeficientem množství</t>
  </si>
  <si>
    <t>184</t>
  </si>
  <si>
    <t>712311101</t>
  </si>
  <si>
    <t>Provedení povlakové krytiny střech plochých do 10° natěradly a tmely za studena nátěrem lakem penetračním nebo asfaltovým</t>
  </si>
  <si>
    <t>-81332259</t>
  </si>
  <si>
    <t>https://podminky.urs.cz/item/CS_URS_2026_02/712311101</t>
  </si>
  <si>
    <t>(30,50+4,007+24,289)/2*3,471</t>
  </si>
  <si>
    <t>(30,50+4,007+24,289)/2*(7,40+4,65+0,30)</t>
  </si>
  <si>
    <t>-4,007*7,10</t>
  </si>
  <si>
    <t>185</t>
  </si>
  <si>
    <t>712811101</t>
  </si>
  <si>
    <t>Provedení povlakové krytiny střech samostatným vytažením izolačního povlaku za studena na konstrukce převyšující úroveň střechy, nátěrem penetračním</t>
  </si>
  <si>
    <t>-351526026</t>
  </si>
  <si>
    <t>https://podminky.urs.cz/item/CS_URS_2026_02/712811101</t>
  </si>
  <si>
    <t>(29,75+7,40+4,65+24,289-0,6+13,639-0,6+2,998)*0,85</t>
  </si>
  <si>
    <t>186</t>
  </si>
  <si>
    <t>-1013631063</t>
  </si>
  <si>
    <t>436,655*0,0003</t>
  </si>
  <si>
    <t>69,297*0,00035</t>
  </si>
  <si>
    <t>187</t>
  </si>
  <si>
    <t>712361703</t>
  </si>
  <si>
    <t>Provedení povlakové krytiny střech plochých do 10° fólií přilepenou lepidlem v plné ploše</t>
  </si>
  <si>
    <t>2050283099</t>
  </si>
  <si>
    <t>https://podminky.urs.cz/item/CS_URS_2026_02/712361703</t>
  </si>
  <si>
    <t xml:space="preserve">"Venkovní terasa - LEPENO NA DŘEVĚNÉ BEDNĚNÍ" </t>
  </si>
  <si>
    <t>(4,007+0,50+0,75)*(7,10+0,50+0,75)</t>
  </si>
  <si>
    <t>188</t>
  </si>
  <si>
    <t>28342411</t>
  </si>
  <si>
    <t>fólie hydroizolační střešní mPVC s nakašírovaným PES rounem určená k lepení tl 1,5mm</t>
  </si>
  <si>
    <t>315566893</t>
  </si>
  <si>
    <t>"viz. montáž + ztratné" 43,896</t>
  </si>
  <si>
    <t>43,896*1,15 'Přepočtené koeficientem množství</t>
  </si>
  <si>
    <t>189</t>
  </si>
  <si>
    <t>712341559</t>
  </si>
  <si>
    <t>Provedení povlakové krytiny střech plochých do 10° pásy přitavením NAIP v plné ploše</t>
  </si>
  <si>
    <t>1240471207</t>
  </si>
  <si>
    <t>https://podminky.urs.cz/item/CS_URS_2026_02/712341559</t>
  </si>
  <si>
    <t>"konstrukční vrstva střechy"</t>
  </si>
  <si>
    <t>69,297+436,655</t>
  </si>
  <si>
    <t>190</t>
  </si>
  <si>
    <t>62856011</t>
  </si>
  <si>
    <t>pás asfaltový natavitelný modifikovaný SBS s vložkou z hliníkové fólie s textilií a spalitelnou PE fólií nebo jemnozrnným minerálním posypem na horním povrchu tl 4,0mm</t>
  </si>
  <si>
    <t>128675102</t>
  </si>
  <si>
    <t>"Přepočtené koeficientem množství</t>
  </si>
  <si>
    <t>436,655*1,15</t>
  </si>
  <si>
    <t>69,297*1,20</t>
  </si>
  <si>
    <t>191</t>
  </si>
  <si>
    <t>712771203</t>
  </si>
  <si>
    <t>Provedení drenážní vrstvy vegetační střechy z kameniva, tloušťky násypu přes 100 do 200 mm, sklon střechy do 5°</t>
  </si>
  <si>
    <t>1103462647</t>
  </si>
  <si>
    <t>https://podminky.urs.cz/item/CS_URS_2026_02/712771203</t>
  </si>
  <si>
    <t>(29,75+4,007+24,289-0,60)/2*2,998</t>
  </si>
  <si>
    <t>(29,75+4,007+24,289-0,60)/2*(6,80+4,65)</t>
  </si>
  <si>
    <t>-2,0*2,0*3</t>
  </si>
  <si>
    <t>192</t>
  </si>
  <si>
    <t>58337RP36</t>
  </si>
  <si>
    <t>kamenivo dekorační (kačírek) frakce 8/32</t>
  </si>
  <si>
    <t>731178484</t>
  </si>
  <si>
    <t>" viz. montáž + ztatné" 374,093*0,12*1700*0,001</t>
  </si>
  <si>
    <t>193</t>
  </si>
  <si>
    <t>712771613</t>
  </si>
  <si>
    <t>Provedení ochranných pásů vegetační střechy osazení ochranné kačírkové lišty navařením na hydroizolaci</t>
  </si>
  <si>
    <t>1378930353</t>
  </si>
  <si>
    <t>https://podminky.urs.cz/item/CS_URS_2026_02/712771613</t>
  </si>
  <si>
    <t xml:space="preserve">" viz. půdorys střechy a tabulka klempířských výrobků" </t>
  </si>
  <si>
    <t xml:space="preserve">" ozn. K 08"  28,00</t>
  </si>
  <si>
    <t>194</t>
  </si>
  <si>
    <t>69334040</t>
  </si>
  <si>
    <t>lišta kačírková Al výška 130-150mm</t>
  </si>
  <si>
    <t>-664931386</t>
  </si>
  <si>
    <t>" viz. montáž + ztratné" 28,0</t>
  </si>
  <si>
    <t>28*1,02 "Přepočtené koeficientem množství</t>
  </si>
  <si>
    <t>195</t>
  </si>
  <si>
    <t>712997001</t>
  </si>
  <si>
    <t>Provedení povlakové krytiny střech - ostatní práce přilepení klínů do asfaltu</t>
  </si>
  <si>
    <t>476196789</t>
  </si>
  <si>
    <t>https://podminky.urs.cz/item/CS_URS_2026_02/712997001</t>
  </si>
  <si>
    <t>(29,75+7,40+4,65+24,289-0,6+13,639-0,6+2,998)</t>
  </si>
  <si>
    <t>196</t>
  </si>
  <si>
    <t>63152008</t>
  </si>
  <si>
    <t>klín atikový přechodný minerální plochých střech tl 100x100mm</t>
  </si>
  <si>
    <t>4777311</t>
  </si>
  <si>
    <t>81,526*1,15 "Přepočtené koeficientem množství</t>
  </si>
  <si>
    <t>197</t>
  </si>
  <si>
    <t>712998202</t>
  </si>
  <si>
    <t>Provedení povlakové krytiny střech - ostatní práce montáž odvodňovacího prvku nouzového atikového přepadu z PVC na dešťovou vodu DN 125</t>
  </si>
  <si>
    <t>-2088303683</t>
  </si>
  <si>
    <t>https://podminky.urs.cz/item/CS_URS_2026_02/712998202</t>
  </si>
  <si>
    <t>"nouzový přepad ploché střechy " 3</t>
  </si>
  <si>
    <t>198</t>
  </si>
  <si>
    <t>2834RP55</t>
  </si>
  <si>
    <t xml:space="preserve">přepad bezpečnostní atikový (chrlič)  DN 125 vyhřívaný s integrovanou PVC manžetou, prodloužením (celková délka 1,0 m)</t>
  </si>
  <si>
    <t>-1035176710</t>
  </si>
  <si>
    <t>"systémové řešení" 3</t>
  </si>
  <si>
    <t>"chrlič kulatý s integrovanou manžetou z hydroizolační fólie na bázi PVC a ochrannou mřížkou, vyhřívaný 230 V s přiojovacím kabelem"</t>
  </si>
  <si>
    <t>"včetně prodloužení na délku 1,0 m"</t>
  </si>
  <si>
    <t xml:space="preserve">"včetně napojení na EL" </t>
  </si>
  <si>
    <t>199</t>
  </si>
  <si>
    <t>712999RP42</t>
  </si>
  <si>
    <t>Dodávka a montáž tvarovky prostupu střechou z PVC, průměr do 300mm + vodonepropustná úprava ve střešní rovině, dilatační napojení a celonerezová stahovací páska ( včetně integrované manžety)</t>
  </si>
  <si>
    <t>-1188003841</t>
  </si>
  <si>
    <t>" pro potřeby VZT" 5</t>
  </si>
  <si>
    <t>" pro potřeby ZTI" 5</t>
  </si>
  <si>
    <t>200</t>
  </si>
  <si>
    <t>712999RP43</t>
  </si>
  <si>
    <t>Dodávka a montáž tvarovky prostupu střechou pro VZT jednotku na střeše, vodonepropustná úprava ve střešní rovině, dilatační napojení a celonerezová stahovací páska ( včetně integrované manžety)</t>
  </si>
  <si>
    <t>31634872</t>
  </si>
  <si>
    <t>" pro potřeby VZT předpoklad plocha do 1,0 m2" 4</t>
  </si>
  <si>
    <t>201</t>
  </si>
  <si>
    <t>998712211</t>
  </si>
  <si>
    <t>Přesun hmot pro povlakové krytiny stanovený procentní sazbou (%) z ceny vodorovná dopravní vzdálenost do 50 m s omezením mechanizace v objektech výšky do 6 m</t>
  </si>
  <si>
    <t>-1556081373</t>
  </si>
  <si>
    <t>https://podminky.urs.cz/item/CS_URS_2026_02/998712211</t>
  </si>
  <si>
    <t>713</t>
  </si>
  <si>
    <t>Izolace tepelné</t>
  </si>
  <si>
    <t>202</t>
  </si>
  <si>
    <t>713121111</t>
  </si>
  <si>
    <t>Montáž tepelné izolace podlah rohožemi, pásy, deskami, dílci, bloky (izolační materiál ve specifikaci) kladenými volně jednovrstvá</t>
  </si>
  <si>
    <t>1019820534</t>
  </si>
  <si>
    <t>https://podminky.urs.cz/item/CS_URS_2026_02/713121111</t>
  </si>
  <si>
    <t xml:space="preserve">" viz. skladby konstrukcí a půdorys 1.NP " </t>
  </si>
  <si>
    <t xml:space="preserve">" tepelná izolace podlahy" </t>
  </si>
  <si>
    <t>8,92+13,80+0,95+12,31+1,305+1,35+2,45+9,22+15,078+1,85+1,40</t>
  </si>
  <si>
    <t>1,78+1,40+5,20+1,67+118,63+26,33+23,66+16,55+15,38+5,29*4</t>
  </si>
  <si>
    <t>3,63+4,73+6,24+28,09</t>
  </si>
  <si>
    <t>203</t>
  </si>
  <si>
    <t>28375961</t>
  </si>
  <si>
    <t>deska EPS 200 pro konstrukce s velmi vysokým zatížením λ=0,034 tl 160mm</t>
  </si>
  <si>
    <t>-1708776156</t>
  </si>
  <si>
    <t>343,083*1,02 "Přepočtené koeficientem množství</t>
  </si>
  <si>
    <t>204</t>
  </si>
  <si>
    <t>28375926</t>
  </si>
  <si>
    <t>deska EPS 200 pro konstrukce s velmi vysokým zatížením λ=0,034 tl 100mm</t>
  </si>
  <si>
    <t>319274673</t>
  </si>
  <si>
    <t>32,66*1,02 "Přepočtené koeficientem množství</t>
  </si>
  <si>
    <t>205</t>
  </si>
  <si>
    <t>713121131</t>
  </si>
  <si>
    <t>Montáž tepelné izolace podlah parotěsnými reflexními pásy, tloušťka izolace do 5 mm</t>
  </si>
  <si>
    <t>1435159750</t>
  </si>
  <si>
    <t>https://podminky.urs.cz/item/CS_URS_2026_02/713121131</t>
  </si>
  <si>
    <t>206</t>
  </si>
  <si>
    <t>62852011</t>
  </si>
  <si>
    <t>pás asfaltový samolepicí modifikovaný SBS s vložkou ze skleněné rohože se spalitelnou fólií nebo jemnozrnným minerálním posypem nebo textilií na horním povrchu tl 3,0mm</t>
  </si>
  <si>
    <t>-789159794</t>
  </si>
  <si>
    <t>386,093*1,10</t>
  </si>
  <si>
    <t>207</t>
  </si>
  <si>
    <t>713121RP48</t>
  </si>
  <si>
    <t>Montáž tepelné izolace podlah rohožemi, pásy, deskami, dílci, bloky (izolační materiál ve specifikaci) lepením celoplošně do horkého asfaltu ( včetně dodávky asfaltového nátěru)</t>
  </si>
  <si>
    <t>-1638346085</t>
  </si>
  <si>
    <t xml:space="preserve">" viz. půdorys základových konstrukcí " </t>
  </si>
  <si>
    <t>" izolace chladícího bazénku" 3,235*1,6</t>
  </si>
  <si>
    <t>208</t>
  </si>
  <si>
    <t>713131RP56</t>
  </si>
  <si>
    <t>Dodávka a montáž izolace tepelné základových průvlaků lepením bodově rohoží, pásů, dílců, desek (včetně dodávky materiálu) XPS tl. 50,0 mm</t>
  </si>
  <si>
    <t>-1150789055</t>
  </si>
  <si>
    <t xml:space="preserve">" viz řezy a schéma základových konstrukcí" </t>
  </si>
  <si>
    <t xml:space="preserve">" pro základový průvlak ZKVI"  (0,75+0,37)*33,0</t>
  </si>
  <si>
    <t>209</t>
  </si>
  <si>
    <t>713131RP36</t>
  </si>
  <si>
    <t>Montáž tepelné izolace stěn rohožemi, pásy, deskami, dílci, bloky (izolační materiál ve specifikaci) lepením celoplošně do horkého asfaltu ( včetně dodávky asfaltového nátěru)</t>
  </si>
  <si>
    <t>-1372436560</t>
  </si>
  <si>
    <t>" izolace chladícího bazénku" (3,235*2+1,6*2)*1,0</t>
  </si>
  <si>
    <t>210</t>
  </si>
  <si>
    <t>63482292</t>
  </si>
  <si>
    <t>deska tepelně izolační z pěnového skla s povrchovou úpravou pro izolování velmi zatížených podlah λ=0,050 tl 50mm</t>
  </si>
  <si>
    <t>-390850524</t>
  </si>
  <si>
    <t>"viz. montáž" 5,176+9,67</t>
  </si>
  <si>
    <t>14,846*1,05 "Přepočtené koeficientem množství</t>
  </si>
  <si>
    <t>211</t>
  </si>
  <si>
    <t>713141151</t>
  </si>
  <si>
    <t>Montáž tepelné izolace střech plochých rohožemi, pásy, deskami, dílci, bloky (izolační materiál ve specifikaci) kladenými volně jednovrstvá</t>
  </si>
  <si>
    <t>-1472774980</t>
  </si>
  <si>
    <t>https://podminky.urs.cz/item/CS_URS_2026_02/713141151</t>
  </si>
  <si>
    <t>386,093*2</t>
  </si>
  <si>
    <t>212</t>
  </si>
  <si>
    <t>63140404</t>
  </si>
  <si>
    <t>deska tepelně izolační minerální plochých střech dvouvrstvá λ=0,038-0,039 tl 120mm</t>
  </si>
  <si>
    <t>-1135277069</t>
  </si>
  <si>
    <t>386,093*1,02 "Přepočtené koeficientem množství</t>
  </si>
  <si>
    <t>213</t>
  </si>
  <si>
    <t>63151476</t>
  </si>
  <si>
    <t>deska tepelně izolační minerální plochých střech spodní vrstva 50kPa λ=0,036-0,039 tl 200mm</t>
  </si>
  <si>
    <t>-1228017686</t>
  </si>
  <si>
    <t>214</t>
  </si>
  <si>
    <t>713141311</t>
  </si>
  <si>
    <t>Montáž tepelné izolace střech plochých spádovými klíny v ploše kladenými volně</t>
  </si>
  <si>
    <t>-1391025957</t>
  </si>
  <si>
    <t>https://podminky.urs.cz/item/CS_URS_2026_02/713141311</t>
  </si>
  <si>
    <t>215</t>
  </si>
  <si>
    <t>28376103</t>
  </si>
  <si>
    <t>klín izolační spádový z čedičové minerální vaty 50kPa</t>
  </si>
  <si>
    <t>-1496246896</t>
  </si>
  <si>
    <t>" průměrná tl . spádové vrstvy 50 mm"386,093 *0,05</t>
  </si>
  <si>
    <t>19,305*1,05 'Přepočtené koeficientem množství</t>
  </si>
  <si>
    <t>216</t>
  </si>
  <si>
    <t>713191132</t>
  </si>
  <si>
    <t>Montáž tepelné izolace stavebních konstrukcí - doplňky a konstrukční součásti podlah, stropů vrchem nebo střech překrytí fólií separační z PE</t>
  </si>
  <si>
    <t>1323608366</t>
  </si>
  <si>
    <t>https://podminky.urs.cz/item/CS_URS_2026_02/713191132</t>
  </si>
  <si>
    <t>(4,07*7,10)</t>
  </si>
  <si>
    <t>217</t>
  </si>
  <si>
    <t>28329042</t>
  </si>
  <si>
    <t>fólie PE separační či ochranná tl 0,2mm</t>
  </si>
  <si>
    <t>2147305824</t>
  </si>
  <si>
    <t>414,99*1,1 "Přepočtené koeficientem množství</t>
  </si>
  <si>
    <t>218</t>
  </si>
  <si>
    <t>998713211</t>
  </si>
  <si>
    <t>Přesun hmot pro izolace tepelné stanovený procentní sazbou (%) z ceny vodorovná dopravní vzdálenost do 50 m s omezením mechanizace v objektech výšky do 6 m</t>
  </si>
  <si>
    <t>-1504164870</t>
  </si>
  <si>
    <t>https://podminky.urs.cz/item/CS_URS_2026_02/998713211</t>
  </si>
  <si>
    <t>721</t>
  </si>
  <si>
    <t>Zdravotechnika - vnitřní kanalizace</t>
  </si>
  <si>
    <t>219</t>
  </si>
  <si>
    <t>721211RP74</t>
  </si>
  <si>
    <t>Odvodňovací prvek štěrbinového nerezového žlabu se zápachovou uzávěrkou délky 1,2 m ( včetně napojení na kanalizaci a provedení detailů)</t>
  </si>
  <si>
    <t>1317773926</t>
  </si>
  <si>
    <t xml:space="preserve">"dodávka a montáž" </t>
  </si>
  <si>
    <t xml:space="preserve">" viz. půdorys 1.NP"  (22,0+13,0)/1,2</t>
  </si>
  <si>
    <t>29,167*1,1 'Přepočtené koeficientem množství</t>
  </si>
  <si>
    <t>220</t>
  </si>
  <si>
    <t>721212RP26</t>
  </si>
  <si>
    <t>Nerezový podlahový štěrbinový žlab a zápachovou uzávěrkou a lapačem hrubých nečistot, včetně odtokového prvku ( systémové řešení)</t>
  </si>
  <si>
    <t>-1958811528</t>
  </si>
  <si>
    <t xml:space="preserve">"strojovna vzduchotechniky" </t>
  </si>
  <si>
    <t xml:space="preserve">" viz. půdorys 1.NP"   3,00</t>
  </si>
  <si>
    <t>221</t>
  </si>
  <si>
    <t>721212RP27</t>
  </si>
  <si>
    <t>Nerezový podlahový rohový odtokový žlab 30x30 cm, 0,8 l/s se zápachovou uzávěrkou , včetně sifonu a krytu ( systémové řešení)</t>
  </si>
  <si>
    <t>-1383311835</t>
  </si>
  <si>
    <t xml:space="preserve">"sprcha - masáž" </t>
  </si>
  <si>
    <t xml:space="preserve">" viz. půdorys 1.NP"  1,00</t>
  </si>
  <si>
    <t>222</t>
  </si>
  <si>
    <t>7212331RP13</t>
  </si>
  <si>
    <t>Příplatek za střešní vtok pro ploché střechy svislý odtok tepelně izolovaný s integrovanou PVC manžetou DN 125 mm s ochranným košem včetně odporového drátu a napojení na elektriku</t>
  </si>
  <si>
    <t>2055780706</t>
  </si>
  <si>
    <t xml:space="preserve">" viz. půdroys střechy - nový stav" </t>
  </si>
  <si>
    <t xml:space="preserve">" základní prvek je v příloze ZTI 1.4.4 pol č. 12" </t>
  </si>
  <si>
    <t>"včetně napojení na vnitřní kanalizaci, napojení na střešní plášť a hydroizolaci , provedení hydroizolačního límce" 3,0</t>
  </si>
  <si>
    <t>223</t>
  </si>
  <si>
    <t>998721211</t>
  </si>
  <si>
    <t>Přesun hmot pro vnitřní kanalizaci stanovený procentní sazbou (%) z ceny vodorovná dopravní vzdálenost do 50 m s omezením mechanizace v objektech výšky do 6 m</t>
  </si>
  <si>
    <t>-1955950665</t>
  </si>
  <si>
    <t>https://podminky.urs.cz/item/CS_URS_2026_02/998721211</t>
  </si>
  <si>
    <t>725</t>
  </si>
  <si>
    <t>Zdravotechnika - zařizovací předměty</t>
  </si>
  <si>
    <t>224</t>
  </si>
  <si>
    <t>725291653</t>
  </si>
  <si>
    <t>Montáž doplňků zařízení koupelen a záchodů zásobníku toaletních papírů</t>
  </si>
  <si>
    <t>-945513421</t>
  </si>
  <si>
    <t>https://podminky.urs.cz/item/CS_URS_2026_02/725291653</t>
  </si>
  <si>
    <t>" viz. půdroys 1.NP a zámečnické výrobky " 3</t>
  </si>
  <si>
    <t>225</t>
  </si>
  <si>
    <t>55431090</t>
  </si>
  <si>
    <t>zásobník toaletních papírů nerez D 310mm</t>
  </si>
  <si>
    <t>1711622857</t>
  </si>
  <si>
    <t>226</t>
  </si>
  <si>
    <t>725291654</t>
  </si>
  <si>
    <t>Montáž doplňků zařízení koupelen a záchodů zásobníku papírových ručníků</t>
  </si>
  <si>
    <t>-1011350411</t>
  </si>
  <si>
    <t>https://podminky.urs.cz/item/CS_URS_2026_02/725291654</t>
  </si>
  <si>
    <t xml:space="preserve">" viz. půdroys 1.NP a zámečnické výrobky"  3</t>
  </si>
  <si>
    <t>227</t>
  </si>
  <si>
    <t>55431084</t>
  </si>
  <si>
    <t>zásobník papírových ručníků skládaných nerezové provedení</t>
  </si>
  <si>
    <t>1541157645</t>
  </si>
  <si>
    <t>228</t>
  </si>
  <si>
    <t>725291662R033</t>
  </si>
  <si>
    <t>Dodávka a montáž doplňků zařízení koupelen a záchodů sedačky do sprchy</t>
  </si>
  <si>
    <t>-120077205</t>
  </si>
  <si>
    <t>" viz. půdorys 1.NP a tabulka zámečnických výrobků ozn. z03" 2</t>
  </si>
  <si>
    <t>229</t>
  </si>
  <si>
    <t>725291RP14</t>
  </si>
  <si>
    <t xml:space="preserve">Doplňky zařízení koupelen a záchodů nerezové dávkovač tekutého mýdla </t>
  </si>
  <si>
    <t>891171906</t>
  </si>
  <si>
    <t>230</t>
  </si>
  <si>
    <t>725291RP23</t>
  </si>
  <si>
    <t>Doplňky zařízení koupelen a záchodů nerezové madlo rovné pevné OSSPO</t>
  </si>
  <si>
    <t>1043877222</t>
  </si>
  <si>
    <t xml:space="preserve">" viz. půdroys 1.NP a zámečnické výrobky ozn. Z 03" </t>
  </si>
  <si>
    <t xml:space="preserve">" m.č.  1.38" 2,0</t>
  </si>
  <si>
    <t>231</t>
  </si>
  <si>
    <t>725291RP4</t>
  </si>
  <si>
    <t xml:space="preserve">Doplňky zařízení koupelen a záchodů - háčky na oděvy </t>
  </si>
  <si>
    <t>-1169758770</t>
  </si>
  <si>
    <t xml:space="preserve">" viz. půdroys 1.NP a zámečnické výrobky "  7</t>
  </si>
  <si>
    <t>232</t>
  </si>
  <si>
    <t>725291RP40</t>
  </si>
  <si>
    <t xml:space="preserve">Doplňky zařízení koupelen a záchodů nerezové madlo krakorcové sklopné </t>
  </si>
  <si>
    <t>980740195</t>
  </si>
  <si>
    <t>" viz. půdroys 1.NP a zámečnické výrobky ozn. Z 04" 1</t>
  </si>
  <si>
    <t>233</t>
  </si>
  <si>
    <t>725291RP53</t>
  </si>
  <si>
    <t>Doplňky zařízení koupelen a záchodů koš na odpadky</t>
  </si>
  <si>
    <t>-839838706</t>
  </si>
  <si>
    <t>" viz. půdroys 1.NP a zámečnické výrobky" 3</t>
  </si>
  <si>
    <t>234</t>
  </si>
  <si>
    <t>998725211</t>
  </si>
  <si>
    <t>Přesun hmot pro zařizovací předměty stanovený procentní sazbou (%) z ceny vodorovná dopravní vzdálenost do 50 m s omezením mechanizace v objektech výšky do 6 m</t>
  </si>
  <si>
    <t>-800305251</t>
  </si>
  <si>
    <t>https://podminky.urs.cz/item/CS_URS_2026_02/998725211</t>
  </si>
  <si>
    <t>762</t>
  </si>
  <si>
    <t>Konstrukce tesařské</t>
  </si>
  <si>
    <t>235</t>
  </si>
  <si>
    <t>762083122</t>
  </si>
  <si>
    <t>Impregnace řeziva máčením proti dřevokaznému hmyzu, houbám a plísním, třída ohrožení 3 a 4 (dřevo v exteriéru)</t>
  </si>
  <si>
    <t>138189969</t>
  </si>
  <si>
    <t>https://podminky.urs.cz/item/CS_URS_2026_02/762083122</t>
  </si>
  <si>
    <t>1,235+1,249+38,188*0,04*1,10</t>
  </si>
  <si>
    <t>236</t>
  </si>
  <si>
    <t>762332642</t>
  </si>
  <si>
    <t>Montáž vázaných konstrukcí krovů střech pultových, sedlových, valbových, stanových čtvercového nebo obdélníkového půdorysu z lepených hranolů pomocí tesařských spojů s vyztužením ocelovými spojkami (spojky ve specifikaci) průřezové plochy přes 120 do 224 cm2</t>
  </si>
  <si>
    <t>615429298</t>
  </si>
  <si>
    <t>https://podminky.urs.cz/item/CS_URS_2026_02/762332642</t>
  </si>
  <si>
    <t xml:space="preserve">"krokve 120/160"  4,30*9+0,90*2*3</t>
  </si>
  <si>
    <t xml:space="preserve">"kotvení krokví je součástí zámečnického prvku Z12" </t>
  </si>
  <si>
    <t>237</t>
  </si>
  <si>
    <t>61223271</t>
  </si>
  <si>
    <t>hranol konstrukční KVH lepený průřezu 120x120-280mm pohledový</t>
  </si>
  <si>
    <t>-283787821</t>
  </si>
  <si>
    <t xml:space="preserve">"včetně  povrchové úpravy" </t>
  </si>
  <si>
    <t xml:space="preserve">"krokve 120/160"  (4,30*9+0,90*2*3)*0,12*0,16*1,10</t>
  </si>
  <si>
    <t>238</t>
  </si>
  <si>
    <t>762341260</t>
  </si>
  <si>
    <t>Montáž bednění střech rovných a šikmých sklonu do 60° s vyřezáním otvorů z palubek</t>
  </si>
  <si>
    <t>275517988</t>
  </si>
  <si>
    <t>https://podminky.urs.cz/item/CS_URS_2026_02/762341260</t>
  </si>
  <si>
    <t>"ST02</t>
  </si>
  <si>
    <t>(4,25+0,30)*(7,08+0,25+0,30)</t>
  </si>
  <si>
    <t>239</t>
  </si>
  <si>
    <t>61191RP77</t>
  </si>
  <si>
    <t>palubky podlahové smrk tl 40mm A/B (včetně povrchové úpravy ) P+D, oboustranně hoblované</t>
  </si>
  <si>
    <t>1401172027</t>
  </si>
  <si>
    <t xml:space="preserve">"zajištění rovinosti dle výkresové části PD" </t>
  </si>
  <si>
    <t>(4,25+0,30)*(7,08+0,25+0,30)*1,10</t>
  </si>
  <si>
    <t>240</t>
  </si>
  <si>
    <t>762361312</t>
  </si>
  <si>
    <t>Konstrukční vrstva pod klempířské prvky pro oplechování horních ploch zdí a nadezdívek (atik) z desek dřevoštěpkových šroubovaných do podkladu, tloušťky desky 22 mm</t>
  </si>
  <si>
    <t>998582671</t>
  </si>
  <si>
    <t>https://podminky.urs.cz/item/CS_URS_2026_02/762361312</t>
  </si>
  <si>
    <t>" podkladní vrstva pro oplechování atiky" +</t>
  </si>
  <si>
    <t>95,00*0,70+13,20*(0,57+1,08)</t>
  </si>
  <si>
    <t>(8,7+1,5+2,9+2,5)*0,475+5,80*0,285</t>
  </si>
  <si>
    <t>241</t>
  </si>
  <si>
    <t>762395000</t>
  </si>
  <si>
    <t>Spojovací prostředky krovů, bednění a laťování, nadstřešních konstrukcí svorníky, prkna, hřebíky, pásová ocel, vruty</t>
  </si>
  <si>
    <t>-2119920775</t>
  </si>
  <si>
    <t>https://podminky.urs.cz/item/CS_URS_2026_02/762395000</t>
  </si>
  <si>
    <t>242</t>
  </si>
  <si>
    <t>762951013</t>
  </si>
  <si>
    <t>Montáž terasy podkladního roštu, z profilů dřevoplastových nebo hliníkových, osové vzdálenosti podpěr šroubovaných do podkladu, osové vzdálenosti podpěr do 500 mm</t>
  </si>
  <si>
    <t>-1792066227</t>
  </si>
  <si>
    <t>https://podminky.urs.cz/item/CS_URS_2026_02/762951013</t>
  </si>
  <si>
    <t>"1,27- podlaha venkovní terasy" 32,66</t>
  </si>
  <si>
    <t>243</t>
  </si>
  <si>
    <t>762952044</t>
  </si>
  <si>
    <t>Montáž terasy nášlapné vrstvy z prken z dřevoplastu spojovaných skrytými spojkami na podkladní rošt dřevoplastový, šířky do 140 mm</t>
  </si>
  <si>
    <t>-1962097924</t>
  </si>
  <si>
    <t>https://podminky.urs.cz/item/CS_URS_2026_02/762952044</t>
  </si>
  <si>
    <t>"sokl ochlazovny" (7,2+4,2)*(0,2+0,5)</t>
  </si>
  <si>
    <t>244</t>
  </si>
  <si>
    <t>762952111</t>
  </si>
  <si>
    <t>Montáž terasy nášlapné vrstvy z prken z dřevoplastu spojovaných skrytými spojkami na podkladní rošt ukončovací lišty připevněné šroubováním</t>
  </si>
  <si>
    <t>-1566201324</t>
  </si>
  <si>
    <t>https://podminky.urs.cz/item/CS_URS_2026_02/762952111</t>
  </si>
  <si>
    <t>"1,27- podlaha venkovní terasy" 21,60*2</t>
  </si>
  <si>
    <t>245</t>
  </si>
  <si>
    <t>60791RP55</t>
  </si>
  <si>
    <t>prkno terasové dřevoplastové š 137 mm tl 22mm (včetně ukončovacích a lemovacích lišt)</t>
  </si>
  <si>
    <t>252985256</t>
  </si>
  <si>
    <t>40,64*1,15 'Přepočtené koeficientem množství</t>
  </si>
  <si>
    <t>246</t>
  </si>
  <si>
    <t>775145121</t>
  </si>
  <si>
    <t>Příprava podkladu skládaných podlah plovoucí podkladový systém se zachováním původní podlahy fólie pěnová podkladní z PP se samolepícím překrytím</t>
  </si>
  <si>
    <t>-1947827746</t>
  </si>
  <si>
    <t>https://podminky.urs.cz/item/CS_URS_2026_02/775145121</t>
  </si>
  <si>
    <t>"1,27- podlaha venkovní terasy" 32,66*1,3</t>
  </si>
  <si>
    <t>247</t>
  </si>
  <si>
    <t>998762211</t>
  </si>
  <si>
    <t>Přesun hmot pro konstrukce tesařské stanovený procentní sazbou (%) z ceny vodorovná dopravní vzdálenost do 50 m s omezením mechanizace v objektech výšky do 6 m</t>
  </si>
  <si>
    <t>962304563</t>
  </si>
  <si>
    <t>https://podminky.urs.cz/item/CS_URS_2026_02/998762211</t>
  </si>
  <si>
    <t>763</t>
  </si>
  <si>
    <t>Konstrukce suché výstavby</t>
  </si>
  <si>
    <t>248</t>
  </si>
  <si>
    <t>763131411</t>
  </si>
  <si>
    <t>Podhled ze sádrokartonových desek dvouvrstvá zavěšená spodní konstrukce z ocelových profilů CD, UD jednoduše opláštěná deskou standardní A, tl. 12,5 mm, bez izolace</t>
  </si>
  <si>
    <t>-331077639</t>
  </si>
  <si>
    <t>https://podminky.urs.cz/item/CS_URS_2026_02/763131411</t>
  </si>
  <si>
    <t xml:space="preserve">" viz. půdorys 1.NP a skladby konstrukcí"  </t>
  </si>
  <si>
    <t>"m.č.1,04;1,05;1,09;1,10;1,11;1,12;</t>
  </si>
  <si>
    <t>1,305+1,35+1,85+1,40+1,78+1,40</t>
  </si>
  <si>
    <t>249</t>
  </si>
  <si>
    <t>763131451</t>
  </si>
  <si>
    <t>Podhled ze sádrokartonových desek dvouvrstvá zavěšená spodní konstrukce z ocelových profilů CD, UD jednoduše opláštěná deskou impregnovanou H2, tl. 12,5 mm, bez izolace</t>
  </si>
  <si>
    <t>-1509128164</t>
  </si>
  <si>
    <t>https://podminky.urs.cz/item/CS_URS_2026_02/763131451</t>
  </si>
  <si>
    <t xml:space="preserve">"m.č.1,02a+1,02b"  1,75*3,404</t>
  </si>
  <si>
    <t xml:space="preserve">"m.č.1,07"   2,50*0,60</t>
  </si>
  <si>
    <t xml:space="preserve">"1,08"   2,50*1,50/2</t>
  </si>
  <si>
    <t xml:space="preserve">"1,13;1,14;1,25;1,26"  5,20+1,67+4,73+6,24</t>
  </si>
  <si>
    <t>250</t>
  </si>
  <si>
    <t>763135201</t>
  </si>
  <si>
    <t>Montáž sádrokartonového podhledu lamelového šířky do 2400 mm (chodbový systém) samonosného, demontovatelného polozapuštěného</t>
  </si>
  <si>
    <t>760835508</t>
  </si>
  <si>
    <t>https://podminky.urs.cz/item/CS_URS_2026_02/763135201</t>
  </si>
  <si>
    <t>"m.č.1,15;1,16;1,24;</t>
  </si>
  <si>
    <t>82,87+26,33+3,63</t>
  </si>
  <si>
    <t>251</t>
  </si>
  <si>
    <t>361017R31</t>
  </si>
  <si>
    <t>panel akustický bez rámu s rovnou hranou velikosti 1800 x 300 x 40 mm (podrobný popis dle podhledu S04)</t>
  </si>
  <si>
    <t>-1116482367</t>
  </si>
  <si>
    <t>112,83*1,05 'Přepočtené koeficientem množství</t>
  </si>
  <si>
    <t>252</t>
  </si>
  <si>
    <t>763172324</t>
  </si>
  <si>
    <t>Montáž dvířek pro konstrukce ze sádrokartonových desek revizních jednoplášťových pro příčky a předsazené stěny velikost (šxv) 500 x 500 mm</t>
  </si>
  <si>
    <t>989621030</t>
  </si>
  <si>
    <t>https://podminky.urs.cz/item/CS_URS_2026_02/763172324</t>
  </si>
  <si>
    <t>" revizní dvířka v podhledu" 9,0</t>
  </si>
  <si>
    <t>253</t>
  </si>
  <si>
    <t>59030713.R</t>
  </si>
  <si>
    <t xml:space="preserve">dvířka revizní jednokřídlá s automatickým zámkem 500x500mm  ( včetně rámu a povrchové úpravy)</t>
  </si>
  <si>
    <t>1943775080</t>
  </si>
  <si>
    <t>254</t>
  </si>
  <si>
    <t>763431031</t>
  </si>
  <si>
    <t>Montáž podhledu minerálního včetně zavěšeného roštu skrytého s panely vyjímatelnými jakékoliv velikosti panelů</t>
  </si>
  <si>
    <t>2036164406</t>
  </si>
  <si>
    <t>https://podminky.urs.cz/item/CS_URS_2026_02/763431031</t>
  </si>
  <si>
    <t xml:space="preserve">"S03" </t>
  </si>
  <si>
    <t>"m.č. 1,01;1,02a;1,03;1,07"</t>
  </si>
  <si>
    <t>8,92+2,871*3,404+12,31+9,22</t>
  </si>
  <si>
    <t>255</t>
  </si>
  <si>
    <t>7631017R32</t>
  </si>
  <si>
    <t>kazetový minerální podhled akustický hygienická úprava, barva bílá 500, 600x600x20mm (podrobný popis výkres podhledů )</t>
  </si>
  <si>
    <t>-534327203</t>
  </si>
  <si>
    <t>(40,223+15,102)*1,10</t>
  </si>
  <si>
    <t>256</t>
  </si>
  <si>
    <t>763431061R21</t>
  </si>
  <si>
    <t>Montáž podhledu minerálního obložení výškového rozdílu stropní konstrukci připevňovaného šroubováním, velikosti panelů do 0,36 m2</t>
  </si>
  <si>
    <t>148162259</t>
  </si>
  <si>
    <t>(3,30+1,75)*0,60</t>
  </si>
  <si>
    <t>3,404*0,60</t>
  </si>
  <si>
    <t>(6,80+2,70*2+0,60)*0,60</t>
  </si>
  <si>
    <t>2,50*0,94</t>
  </si>
  <si>
    <t>257</t>
  </si>
  <si>
    <t>763431201</t>
  </si>
  <si>
    <t>Montáž podhledu minerálního napojení na stěnu lištou obvodovou</t>
  </si>
  <si>
    <t>128960467</t>
  </si>
  <si>
    <t>https://podminky.urs.cz/item/CS_URS_2026_02/763431201</t>
  </si>
  <si>
    <t>14,90+2,871*2+3,404+18,85+12,87</t>
  </si>
  <si>
    <t>258</t>
  </si>
  <si>
    <t>763RP60</t>
  </si>
  <si>
    <t xml:space="preserve">Soustava systémových zaoblených segmentů stěnových, stropní prvky pro jednotlivé sprchy, spádové podlahové prvky pro sprchy </t>
  </si>
  <si>
    <t>soubor</t>
  </si>
  <si>
    <t>-1877572174</t>
  </si>
  <si>
    <t xml:space="preserve">"viz. tabulka ostatní výrobky a projektová dokumentace" </t>
  </si>
  <si>
    <t>"systémové kopmletní řešení sprch viz. půdorys 1.NP " 8</t>
  </si>
  <si>
    <t>"m.č. 1.20, 1.21, 1.22, 1.23"</t>
  </si>
  <si>
    <t>259</t>
  </si>
  <si>
    <t>763RP61</t>
  </si>
  <si>
    <t>Soustava systémových segmentů stěnových, podlahových pro ochlazovací bazén ( včetně voděodolného podlahového prvku se spádem a integrovanou bodovou vpustí)</t>
  </si>
  <si>
    <t>94766788</t>
  </si>
  <si>
    <t xml:space="preserve">"viz. tabulka ostatní výrobky a projektová dokumentace půdorys 1.NP a řezy" </t>
  </si>
  <si>
    <t>"systémové kopmletní řešení ochlazovacího bazénu viz. půdorys 1.NP " 1,0</t>
  </si>
  <si>
    <t>"m.č. 1.26"</t>
  </si>
  <si>
    <t>260</t>
  </si>
  <si>
    <t>763RP62</t>
  </si>
  <si>
    <t>Soustava systémových segmentů stěnových, stropních pro vodní prvek + dokončovací práce (kompletní systémového řešení)</t>
  </si>
  <si>
    <t>1598515654</t>
  </si>
  <si>
    <t xml:space="preserve">" projektová dokumentace půdorys 1.NP a řezy" </t>
  </si>
  <si>
    <t xml:space="preserve">"podrobnosti viz. výkre č. 12 - Vodní prvek" </t>
  </si>
  <si>
    <t xml:space="preserve">"systémové  řešení konstrukce, obkladů,  detailů, estetických prvků,  " 1,0</t>
  </si>
  <si>
    <t xml:space="preserve">"včetně dekoračního kameniva , ozaoblení, izolace" </t>
  </si>
  <si>
    <t>261</t>
  </si>
  <si>
    <t>998763411</t>
  </si>
  <si>
    <t>Přesun hmot pro konstrukce montované z desek sádrokartonových, sádrovláknitých, cementovláknitých nebo cementových stanovený procentní sazbou (%) z ceny vodorovná dopravní vzdálenost do 50 m s omezením mechanizace v objektech výšky do 6 m</t>
  </si>
  <si>
    <t>1457159540</t>
  </si>
  <si>
    <t>https://podminky.urs.cz/item/CS_URS_2026_02/998763411</t>
  </si>
  <si>
    <t>764</t>
  </si>
  <si>
    <t>Konstrukce klempířské</t>
  </si>
  <si>
    <t>262</t>
  </si>
  <si>
    <t>764206107</t>
  </si>
  <si>
    <t>Montáž oplechování parapetů rovných, bez rohů, rozvinuté šířky přes 400 mm</t>
  </si>
  <si>
    <t>-1403536341</t>
  </si>
  <si>
    <t>https://podminky.urs.cz/item/CS_URS_2026_02/764206107</t>
  </si>
  <si>
    <t>"Odkaz K 1-5"</t>
  </si>
  <si>
    <t>8,75+1,50+2,90+2,50+5,80</t>
  </si>
  <si>
    <t>263</t>
  </si>
  <si>
    <t>416300543R22</t>
  </si>
  <si>
    <t xml:space="preserve">Parapet venkovní hliníkový  š. 475 mm tmavý elox</t>
  </si>
  <si>
    <t>-731892680</t>
  </si>
  <si>
    <t>8,7+1,5+2,9+2,5</t>
  </si>
  <si>
    <t>264</t>
  </si>
  <si>
    <t>41630054R24</t>
  </si>
  <si>
    <t>Parapet venkovní hliníkový r.š.285 mm tmavý elox</t>
  </si>
  <si>
    <t>1947976808</t>
  </si>
  <si>
    <t>5,80</t>
  </si>
  <si>
    <t>265</t>
  </si>
  <si>
    <t>41630060R23</t>
  </si>
  <si>
    <t>Krytka dlouhá oboustranná rš 475 mm hliníková dle barvy parapetu</t>
  </si>
  <si>
    <t>-1421688663</t>
  </si>
  <si>
    <t>266</t>
  </si>
  <si>
    <t>41630060R25</t>
  </si>
  <si>
    <t>Krytka dlouhá oboustranná rš 285 mm hliníková dle barvy parapetu</t>
  </si>
  <si>
    <t>756998323</t>
  </si>
  <si>
    <t>267</t>
  </si>
  <si>
    <t>764242430</t>
  </si>
  <si>
    <t>Oplechování střešních prvků z titanzinkového předzvětralého plechu okapu okapovým plechem střechy rovné rš 120 mm</t>
  </si>
  <si>
    <t>1103742997</t>
  </si>
  <si>
    <t>https://podminky.urs.cz/item/CS_URS_2026_02/764242430</t>
  </si>
  <si>
    <t>268</t>
  </si>
  <si>
    <t>764242433</t>
  </si>
  <si>
    <t>Oplechování střešních prvků z titanzinkového předzvětralého plechu okapu okapovým plechem střechy rovné rš 250 mm</t>
  </si>
  <si>
    <t>-2096688512</t>
  </si>
  <si>
    <t>https://podminky.urs.cz/item/CS_URS_2026_02/764242433</t>
  </si>
  <si>
    <t>269</t>
  </si>
  <si>
    <t>764243438R27</t>
  </si>
  <si>
    <t>Oplechování z titanzinkového předzvětralého plechu dilatace vícedílná rš 2 x 200 mm</t>
  </si>
  <si>
    <t>111043036</t>
  </si>
  <si>
    <t>"odkaz K11;K12</t>
  </si>
  <si>
    <t>12,20+15</t>
  </si>
  <si>
    <t>270</t>
  </si>
  <si>
    <t>764243439.R26</t>
  </si>
  <si>
    <t>Oplechování střešních prvků z titanzinkového předzvětralého plechu střešní dilatace vícedílná rš 570 + 1080mm</t>
  </si>
  <si>
    <t>1366056158</t>
  </si>
  <si>
    <t xml:space="preserve">"Odkaz K07"  13,20</t>
  </si>
  <si>
    <t>271</t>
  </si>
  <si>
    <t>764244411</t>
  </si>
  <si>
    <t>Oplechování horních ploch zdí a nadezdívek (atik) z titanzinkového předzvětralého plechu mechanicky kotvené přes rš 800 mm</t>
  </si>
  <si>
    <t>161681873</t>
  </si>
  <si>
    <t>https://podminky.urs.cz/item/CS_URS_2026_02/764244411</t>
  </si>
  <si>
    <t>" ozn. K 06" 95,0*1,11</t>
  </si>
  <si>
    <t>272</t>
  </si>
  <si>
    <t>764342405</t>
  </si>
  <si>
    <t>Lemování zdí z titanzinkového předzvětralého plechu spodní s formováním do tvaru krytiny rovných, střech s krytinou prejzovou nebo vlnitou rš 400 mm</t>
  </si>
  <si>
    <t>-580930328</t>
  </si>
  <si>
    <t>https://podminky.urs.cz/item/CS_URS_2026_02/764342405</t>
  </si>
  <si>
    <t xml:space="preserve">" ozn. K 05"  8,05</t>
  </si>
  <si>
    <t>273</t>
  </si>
  <si>
    <t>764541405</t>
  </si>
  <si>
    <t>Žlab podokapní z titanzinkového předzvětralého plechu půlkruhový včetně háků a čel rš 330 mm</t>
  </si>
  <si>
    <t>722850154</t>
  </si>
  <si>
    <t>https://podminky.urs.cz/item/CS_URS_2026_02/764541405</t>
  </si>
  <si>
    <t xml:space="preserve">"K09"  8,20</t>
  </si>
  <si>
    <t>274</t>
  </si>
  <si>
    <t>764548423</t>
  </si>
  <si>
    <t>Svod z titanzinkového předzvětralého plechu včetně objímek, kolen a odskoků kruhový, průměru 100 mm</t>
  </si>
  <si>
    <t>490521994</t>
  </si>
  <si>
    <t>https://podminky.urs.cz/item/CS_URS_2026_02/764548423</t>
  </si>
  <si>
    <t xml:space="preserve">"K10"  12,50</t>
  </si>
  <si>
    <t>275</t>
  </si>
  <si>
    <t>998764211</t>
  </si>
  <si>
    <t>Přesun hmot pro konstrukce klempířské stanovený procentní sazbou (%) z ceny vodorovná dopravní vzdálenost do 50 m základní v objektech výšky do 6 m</t>
  </si>
  <si>
    <t>-801625563</t>
  </si>
  <si>
    <t>https://podminky.urs.cz/item/CS_URS_2026_02/998764211</t>
  </si>
  <si>
    <t>766</t>
  </si>
  <si>
    <t>Konstrukce truhlářské</t>
  </si>
  <si>
    <t>276</t>
  </si>
  <si>
    <t>766121RP69</t>
  </si>
  <si>
    <t>Dodávka a montáž dřevěné venkovní zástěny u venkovní terasy s dveřmi ( včetně nosné konstrukce a finalní povrchové úpravy, kotevnách prvků)</t>
  </si>
  <si>
    <t>-120328423</t>
  </si>
  <si>
    <t xml:space="preserve">" viz. půdorys 1.NP a řezy , pohledy" </t>
  </si>
  <si>
    <t xml:space="preserve">" bude použito tepelně opracované dřevo určené pro venkovní prostředí" </t>
  </si>
  <si>
    <t xml:space="preserve">" včetně dveří s panikovou klikou" </t>
  </si>
  <si>
    <t>(4,4+7,2)*5,3</t>
  </si>
  <si>
    <t>277</t>
  </si>
  <si>
    <t>766411821</t>
  </si>
  <si>
    <t>Demontáž obložení stěn palubkami</t>
  </si>
  <si>
    <t>1218018284</t>
  </si>
  <si>
    <t>https://podminky.urs.cz/item/CS_URS_2026_02/766411821</t>
  </si>
  <si>
    <t>" demontáž obkladu stávající stěny bazénu" 6,2*(4,5+1,0)</t>
  </si>
  <si>
    <t>278</t>
  </si>
  <si>
    <t>766411822</t>
  </si>
  <si>
    <t>Demontáž obložení stěn podkladových roštů</t>
  </si>
  <si>
    <t>1708797260</t>
  </si>
  <si>
    <t>https://podminky.urs.cz/item/CS_URS_2026_02/766411822</t>
  </si>
  <si>
    <t>279</t>
  </si>
  <si>
    <t>766411RP52</t>
  </si>
  <si>
    <t>Oprava obložení stěn podkladových roštů (úprava stávajícího obkladu v místě napojení nové stavby)</t>
  </si>
  <si>
    <t>1785805691</t>
  </si>
  <si>
    <t>" demontáž obkladu stávající stěny bazénu, úprava, oprava a zpětná montáž včetně materiálu" 6,2*1,0</t>
  </si>
  <si>
    <t>280</t>
  </si>
  <si>
    <t>766660001</t>
  </si>
  <si>
    <t>Montáž dveřních křídel dřevěných nebo plastových otevíravých do ocelové zárubně povrchově upravených jednokřídlových, šířky do 800 mm</t>
  </si>
  <si>
    <t>-1716020700</t>
  </si>
  <si>
    <t>https://podminky.urs.cz/item/CS_URS_2026_02/766660001</t>
  </si>
  <si>
    <t xml:space="preserve">" viz. půdoryd 1.NP " </t>
  </si>
  <si>
    <t xml:space="preserve">"nové dveře" </t>
  </si>
  <si>
    <t>"700/1970" 1</t>
  </si>
  <si>
    <t>"800/1970" 5</t>
  </si>
  <si>
    <t>281</t>
  </si>
  <si>
    <t>61162RP1</t>
  </si>
  <si>
    <t>dveře vnitřní plné 1křídlé 700x1970mm určené do vlhkého prostředí ( viz.tabulka vnitřních dveří ozn. T04)</t>
  </si>
  <si>
    <t>-663435121</t>
  </si>
  <si>
    <t xml:space="preserve">"včetně kování, podlahových lišt" </t>
  </si>
  <si>
    <t xml:space="preserve">" odkaz T04"  1</t>
  </si>
  <si>
    <t>282</t>
  </si>
  <si>
    <t>61162857</t>
  </si>
  <si>
    <t xml:space="preserve">dveře vnitřní plné 1křídlé 800x1970mm určené do vlhkého a mokrého  prostředí ( viz.tabulka vnitřních dveří ozn. T03)</t>
  </si>
  <si>
    <t>-1551673377</t>
  </si>
  <si>
    <t>" viz. montáž" 2</t>
  </si>
  <si>
    <t>283</t>
  </si>
  <si>
    <t>61162857.1</t>
  </si>
  <si>
    <t xml:space="preserve">dveře vnitřní plné 1křídlé 800x1970mm určené do vlhkého a mokrého  prostředí ( viz.tabulka vnitřních dveří ozn. T02)</t>
  </si>
  <si>
    <t>1856958988</t>
  </si>
  <si>
    <t>" viz. montáž" 3</t>
  </si>
  <si>
    <t>284</t>
  </si>
  <si>
    <t>766660002</t>
  </si>
  <si>
    <t>Montáž dveřních křídel dřevěných nebo plastových otevíravých do ocelové zárubně povrchově upravených jednokřídlových, šířky přes 800 mm</t>
  </si>
  <si>
    <t>-1614888721</t>
  </si>
  <si>
    <t>https://podminky.urs.cz/item/CS_URS_2026_02/766660002</t>
  </si>
  <si>
    <t>"900/1970" 3</t>
  </si>
  <si>
    <t>285</t>
  </si>
  <si>
    <t>61160RP2</t>
  </si>
  <si>
    <t xml:space="preserve">dveře vnitřní plné 1křídlé 900x1970mm určené do vlhkého a mokrého  prostředí ( viz.tabulka vnitřních dveří ozn. T01)</t>
  </si>
  <si>
    <t>-1786531786</t>
  </si>
  <si>
    <t>286</t>
  </si>
  <si>
    <t>766663912</t>
  </si>
  <si>
    <t>Oprava dveřních křídel dřevěných vyřezání otvoru v dveřních křídlech pro zasklení nebo větrání z tvrdého dřeva</t>
  </si>
  <si>
    <t>1405928315</t>
  </si>
  <si>
    <t>https://podminky.urs.cz/item/CS_URS_2026_02/766663912</t>
  </si>
  <si>
    <t>" viz. půdorys 1.NP " 9</t>
  </si>
  <si>
    <t>287</t>
  </si>
  <si>
    <t>766694116</t>
  </si>
  <si>
    <t>Montáž ostatních truhlářských konstrukcí parapetních desek dřevěných nebo plastových šířky do 300 mm</t>
  </si>
  <si>
    <t>637314687</t>
  </si>
  <si>
    <t>https://podminky.urs.cz/item/CS_URS_2026_02/766694116</t>
  </si>
  <si>
    <t>1,40*2+1,25+3,75*2+5,00</t>
  </si>
  <si>
    <t>288</t>
  </si>
  <si>
    <t>60794103</t>
  </si>
  <si>
    <t>parapet dřevotřískový vnitřní povrch laminátový š 300mm</t>
  </si>
  <si>
    <t>-1725970539</t>
  </si>
  <si>
    <t xml:space="preserve">" viz. montáž  "  </t>
  </si>
  <si>
    <t>289</t>
  </si>
  <si>
    <t>60794121</t>
  </si>
  <si>
    <t>koncovka PVC k parapetním dřevotřískovým deskám 600mm</t>
  </si>
  <si>
    <t>296466319</t>
  </si>
  <si>
    <t>" viz. montáž + ztratné" 9*2</t>
  </si>
  <si>
    <t>290</t>
  </si>
  <si>
    <t>766821121R71</t>
  </si>
  <si>
    <t>Montáž nábytku skříně šatní jednokřídlové pro hasící přístroje</t>
  </si>
  <si>
    <t>-1031756828</t>
  </si>
  <si>
    <t>"viz. tabulka ostatních výrobků" 3</t>
  </si>
  <si>
    <t>291</t>
  </si>
  <si>
    <t>449831311</t>
  </si>
  <si>
    <t xml:space="preserve">skříňka  jednokřídlová na RHP </t>
  </si>
  <si>
    <t>-937664607</t>
  </si>
  <si>
    <t>" viz. tabulka ostatních výrobků" 3</t>
  </si>
  <si>
    <t>292</t>
  </si>
  <si>
    <t>998766211</t>
  </si>
  <si>
    <t>Přesun hmot pro konstrukce truhlářské stanovený procentní sazbou (%) z ceny vodorovná dopravní vzdálenost do 50 m s omezením mechanizace v objektech výšky do 6 m</t>
  </si>
  <si>
    <t>-1658488358</t>
  </si>
  <si>
    <t>https://podminky.urs.cz/item/CS_URS_2026_02/998766211</t>
  </si>
  <si>
    <t>767</t>
  </si>
  <si>
    <t>Konstrukce zámečnické</t>
  </si>
  <si>
    <t>293</t>
  </si>
  <si>
    <t>767164R44</t>
  </si>
  <si>
    <t>Odkaz z 11: Dodávka a montáž madla včetně kotevního sloupku pro Kneipův chodník nerezové (dle zámečnických tabulek a detailu)</t>
  </si>
  <si>
    <t>-1529839029</t>
  </si>
  <si>
    <t>" viz. tabulka zámečnických výrobků a výkresů doplňkových" 1</t>
  </si>
  <si>
    <t xml:space="preserve">"předpokládaná hmotnost 51,2 kg" </t>
  </si>
  <si>
    <t>294</t>
  </si>
  <si>
    <t>767164R45</t>
  </si>
  <si>
    <t>Odkaz z 12: Dodávka a montáž ocelové konstrukce ochlazovny (sloupek, vaznice, kotevní desky) (dle tabulky a detailu)</t>
  </si>
  <si>
    <t>kg</t>
  </si>
  <si>
    <t>-1813092694</t>
  </si>
  <si>
    <t xml:space="preserve">"včetně povrchové úpravy, detailů kotvení, dílenského zpracování a dokumentace" </t>
  </si>
  <si>
    <t xml:space="preserve">"dílenská výroba, montáž a dodávka materiálu" </t>
  </si>
  <si>
    <t xml:space="preserve">" podrobnosti viz. PD a tabulka zámečnických výrobků" </t>
  </si>
  <si>
    <t>"hmotnost dle PD " 771,2</t>
  </si>
  <si>
    <t>295</t>
  </si>
  <si>
    <t>767316310</t>
  </si>
  <si>
    <t>Montáž světlíků bodových do 1 m2</t>
  </si>
  <si>
    <t>222472331</t>
  </si>
  <si>
    <t>https://podminky.urs.cz/item/CS_URS_2026_02/767316310</t>
  </si>
  <si>
    <t>"nad venkovní terasou" 3</t>
  </si>
  <si>
    <t>296</t>
  </si>
  <si>
    <t>19010153R41</t>
  </si>
  <si>
    <t>Střešní okno se zaobleným sklem z ododlného polykarbonátu velikosti 600x900 mm včetně manžety, kování (systémové řešení těsnění, oplechování)</t>
  </si>
  <si>
    <t>91986422</t>
  </si>
  <si>
    <t>"viz. montáž" 3</t>
  </si>
  <si>
    <t>297</t>
  </si>
  <si>
    <t>19010153R42</t>
  </si>
  <si>
    <t xml:space="preserve">Střešní okno se zaobleným sklem - markáza a   elektronické ovládání křídla (systémové řešení)</t>
  </si>
  <si>
    <t>553974752</t>
  </si>
  <si>
    <t>298</t>
  </si>
  <si>
    <t>767620252</t>
  </si>
  <si>
    <t>Montáž oken s izolačními skly z hliníkových nebo ocelových profilů na polyuretanovou pěnu s dvojskly otevíravých do zdiva, plochy přes 0,6 do 1,5 m2</t>
  </si>
  <si>
    <t>1461558574</t>
  </si>
  <si>
    <t>https://podminky.urs.cz/item/CS_URS_2026_02/767620252</t>
  </si>
  <si>
    <t xml:space="preserve">"odkaz Al09"  1,25*1,00</t>
  </si>
  <si>
    <t>299</t>
  </si>
  <si>
    <t>55341rp55</t>
  </si>
  <si>
    <t>Odkaz Al 09: okno Al otevíravé/sklopné trojsklo přes plochu 1m2 do v 1,5m ( podrobný popis dle tabulky hliníkové výrobky )</t>
  </si>
  <si>
    <t>-87663677</t>
  </si>
  <si>
    <t xml:space="preserve">"včetně kování" </t>
  </si>
  <si>
    <t>300</t>
  </si>
  <si>
    <t>767620253</t>
  </si>
  <si>
    <t>Montáž oken s izolačními skly z hliníkových nebo ocelových profilů na polyuretanovou pěnu s dvojskly otevíravých do zdiva, plochy přes 1,5 do 2,5 m2</t>
  </si>
  <si>
    <t>1645809772</t>
  </si>
  <si>
    <t>https://podminky.urs.cz/item/CS_URS_2026_02/767620253</t>
  </si>
  <si>
    <t xml:space="preserve">"odkaz Al08"  2,50*1,00</t>
  </si>
  <si>
    <t>301</t>
  </si>
  <si>
    <t>55341RP11</t>
  </si>
  <si>
    <t xml:space="preserve">Odkaz AL08:  okno Al otevíravé/sklopné trojsklo přes plochu 1m2 v 1,5-2,5m ( podrobný popis dle tabulky hliníkové výrobky)</t>
  </si>
  <si>
    <t>-283377010</t>
  </si>
  <si>
    <t>302</t>
  </si>
  <si>
    <t>767620254</t>
  </si>
  <si>
    <t>Montáž oken s izolačními skly z hliníkových nebo ocelových profilů na polyuretanovou pěnu s dvojskly otevíravých do zdiva, plochy přes 2,5 do 6 m2</t>
  </si>
  <si>
    <t>1665943732</t>
  </si>
  <si>
    <t>https://podminky.urs.cz/item/CS_URS_2026_02/767620254</t>
  </si>
  <si>
    <t xml:space="preserve">"odkaz Al06"  3,75*1,00</t>
  </si>
  <si>
    <t xml:space="preserve">"odkaz Al10"  3,75*1,00</t>
  </si>
  <si>
    <t>303</t>
  </si>
  <si>
    <t>55341RP22</t>
  </si>
  <si>
    <t xml:space="preserve">Odkaz AL06,AL10: okno Al otevíravé/sklopné trojsklo přes plochu 1m2 přes v 2,5m  ( podrobný popis dle tabulky hliníkové výrobky )</t>
  </si>
  <si>
    <t>-678841572</t>
  </si>
  <si>
    <t>304</t>
  </si>
  <si>
    <t>767627306</t>
  </si>
  <si>
    <t>Ostatní práce a doplňky při montáži oken a stěn připojovací spára oken a stěn mezi ostěním a rámem vnitřní parotěsná páska</t>
  </si>
  <si>
    <t>899641075</t>
  </si>
  <si>
    <t>https://podminky.urs.cz/item/CS_URS_2026_02/767627306</t>
  </si>
  <si>
    <t>(3,75+2,50+1,25+3,75+1,0*4)*2</t>
  </si>
  <si>
    <t>305</t>
  </si>
  <si>
    <t>767627307</t>
  </si>
  <si>
    <t>Ostatní práce a doplňky při montáži oken a stěn připojovací spára oken a stěn mezi ostěním a rámem venkovní paropropustna páska</t>
  </si>
  <si>
    <t>931764051</t>
  </si>
  <si>
    <t>https://podminky.urs.cz/item/CS_URS_2026_02/767627307</t>
  </si>
  <si>
    <t>306</t>
  </si>
  <si>
    <t>767627310</t>
  </si>
  <si>
    <t>Ostatní práce a doplňky při montáži oken a stěn připojovací spára oken a stěn mezi ostěním a rámem kompletní impregnovaná komprimační páska</t>
  </si>
  <si>
    <t>1390493256</t>
  </si>
  <si>
    <t>https://podminky.urs.cz/item/CS_URS_2026_02/767627310</t>
  </si>
  <si>
    <t>307</t>
  </si>
  <si>
    <t>767630RP17</t>
  </si>
  <si>
    <t>Dodávka a montáž vstupních hliníkových dveří prosklených 1030/2030 mm (viz. tabulka vnější výplně otvorů ozn. AL 02)</t>
  </si>
  <si>
    <t>198463821</t>
  </si>
  <si>
    <t xml:space="preserve">"viz. půdorys 1.NP " </t>
  </si>
  <si>
    <t xml:space="preserve">" osazení včetně parotěsné pásky a  impregnované kompirační pásky" </t>
  </si>
  <si>
    <t>" vnější prosklené dveře" 1,0</t>
  </si>
  <si>
    <t>308</t>
  </si>
  <si>
    <t>767630RP42</t>
  </si>
  <si>
    <t>Dodávka a montáž vnějších prosklených hliníkových stěn, sklápěcí okna velikosti 5000 x 3000 mm, ozn. AL 07) ( podrobný popis dle tabulky hliníkové výrobky )</t>
  </si>
  <si>
    <t>316478563</t>
  </si>
  <si>
    <t>309</t>
  </si>
  <si>
    <t>767630RP5</t>
  </si>
  <si>
    <t>Dodávka a montáž vnitřních prosklených hliníkových dveří - dvoukřídlé asymetrické 1340/2100+690 mm s nadsvětlíkem protipožární (viz. tabulka vnější výplně otvorů ozn. AL 01) ( podrobný popis dle tabulky hliníkové výrobky )</t>
  </si>
  <si>
    <t>618706878</t>
  </si>
  <si>
    <t>310</t>
  </si>
  <si>
    <t>767630RP6</t>
  </si>
  <si>
    <t>Dodávka a montáž přístupového turniketu pto přístup osob s omezenou schopností pohybu a čtečkou(viz. tabulka vnější výplně otvorů ozn. AL 05 )</t>
  </si>
  <si>
    <t>1655663568</t>
  </si>
  <si>
    <t>311</t>
  </si>
  <si>
    <t>767630RP7</t>
  </si>
  <si>
    <t>Dodávka a montáž vstupních hliníkových dveří plných 1030 x 2030 mm akustické (viz. tabulka vnější výplně otvorů ozn. AL 03)</t>
  </si>
  <si>
    <t>842117166</t>
  </si>
  <si>
    <t>312</t>
  </si>
  <si>
    <t>767630RP78</t>
  </si>
  <si>
    <t>Dodávka a montáž vnitřní prosklené hliníkové dělící stěny vel. 2600 x 3000 mm ( bezpečnostní sklo, kotevní prvky) viz. tabulka hliníkových výrobků AL04</t>
  </si>
  <si>
    <t>-1909843858</t>
  </si>
  <si>
    <t>"vnitřní prosklená hliníková dělící stěna v místě ochlazovacího bazénku" 1</t>
  </si>
  <si>
    <t>"bezpečnostní sklo v hliníkovém rámu, délka 2,60 výška 3,0 m"</t>
  </si>
  <si>
    <t>313</t>
  </si>
  <si>
    <t>767646411</t>
  </si>
  <si>
    <t>Montáž revizních dveří a dvířek hliníkových, ocelových nebo plastových s rámem jednokřídlových, plochy přes 0,25 do 0,5 m2</t>
  </si>
  <si>
    <t>-1797181166</t>
  </si>
  <si>
    <t>https://podminky.urs.cz/item/CS_URS_2026_02/767646411</t>
  </si>
  <si>
    <t xml:space="preserve">"odkaz 08"   0,30*0,30</t>
  </si>
  <si>
    <t xml:space="preserve">"odkaz 07"   0,80*0,60</t>
  </si>
  <si>
    <t>314</t>
  </si>
  <si>
    <t>5624R41</t>
  </si>
  <si>
    <t xml:space="preserve">Odkaz z 08:  dvířka revizní vel.300/300mm pro technologii v kovovvém provedení pro obklad s polymerovým potahem</t>
  </si>
  <si>
    <t>1365130254</t>
  </si>
  <si>
    <t xml:space="preserve">"odkaz z 08"  1</t>
  </si>
  <si>
    <t>315</t>
  </si>
  <si>
    <t>5624R42</t>
  </si>
  <si>
    <t xml:space="preserve">Odkaz z 07:  dvířka revizní dvoukřídlová  pro vlez do teplovodu vel. 800/600 mm pro vlez do teplovodního kanálu (plný popis dle tabulky zámečnické výrobky )</t>
  </si>
  <si>
    <t>-185756717</t>
  </si>
  <si>
    <t>316</t>
  </si>
  <si>
    <t>767RP44</t>
  </si>
  <si>
    <t>Dodávka a montáž samonavíjecí buben s hadicí délky 30 bm s použítím tvarovek na koncích hadice</t>
  </si>
  <si>
    <t>-222652014</t>
  </si>
  <si>
    <t>"viz. tabulka zámečnických výrobků z09" 1</t>
  </si>
  <si>
    <t>317</t>
  </si>
  <si>
    <t>767881115</t>
  </si>
  <si>
    <t>Montáž záchytného systému proti pádu bodů samostatných nebo v systému s poddajným kotvícím vedením do dutinového panelu expanzní kotvou, mechanickým kotvením</t>
  </si>
  <si>
    <t>714646348</t>
  </si>
  <si>
    <t>https://podminky.urs.cz/item/CS_URS_2026_02/767881115</t>
  </si>
  <si>
    <t xml:space="preserve">"viz. půdorys střechy" </t>
  </si>
  <si>
    <t>"záchytný systém na střeše kotvící bod" 17</t>
  </si>
  <si>
    <t>318</t>
  </si>
  <si>
    <t>309RP63</t>
  </si>
  <si>
    <t>nerezový kotvicí bod určený pro ploché střechy s nosnou konstrukcí z nově zřizovaných do betonových panelů</t>
  </si>
  <si>
    <t>-983278074</t>
  </si>
  <si>
    <t>"kotvící prvky záchytného systému na střeše délky min. 600 mm" 17,0</t>
  </si>
  <si>
    <t>319</t>
  </si>
  <si>
    <t>767881161</t>
  </si>
  <si>
    <t>Montáž záchytného systému proti pádu nástavců určených k upevnění na sloupky nebo body v systému poddajného kotvícího vedení uchycení lana k nástavcům</t>
  </si>
  <si>
    <t>1389439499</t>
  </si>
  <si>
    <t>https://podminky.urs.cz/item/CS_URS_2026_02/767881161</t>
  </si>
  <si>
    <t xml:space="preserve">" viz. půdorys střechy nový stav" </t>
  </si>
  <si>
    <t>" lano kotvené do záchytných bodů" 17</t>
  </si>
  <si>
    <t>320</t>
  </si>
  <si>
    <t>31452RP60</t>
  </si>
  <si>
    <t>lano nerezové průměr 6 mm</t>
  </si>
  <si>
    <t>-383269627</t>
  </si>
  <si>
    <t>" viz. montáž + ztratné" 70,00</t>
  </si>
  <si>
    <t>321</t>
  </si>
  <si>
    <t>767893RP5</t>
  </si>
  <si>
    <t>Odkaz Z 02: Dodávka a montáž skleněné stříšky nad vchod 140x90 cm (včetně kotvení, kotvících prvků přes zateplení , bezpečnostního skla a nerezových táhel)</t>
  </si>
  <si>
    <t>700308504</t>
  </si>
  <si>
    <t xml:space="preserve">" viz. půdorys 1.NP a tabulka zámečnických výrobků" </t>
  </si>
  <si>
    <t>" ozn. z 02" 1</t>
  </si>
  <si>
    <t>322</t>
  </si>
  <si>
    <t>767893RP57</t>
  </si>
  <si>
    <t>Dodávka a montáž venkovního ocelového schodiště včetně zábradlí ( včetně dílenského zpracování a povrchové úpravy viz. tabulka zámečnických výrobků ozn. z 01)</t>
  </si>
  <si>
    <t>-1472422691</t>
  </si>
  <si>
    <t>323</t>
  </si>
  <si>
    <t>767893RP82</t>
  </si>
  <si>
    <t xml:space="preserve">Dodávka a montáž nosného systému pro provětrávanou fasádu s dřevěným obkladem (systémové řešení konzola-A, profil Z) </t>
  </si>
  <si>
    <t>-854930210</t>
  </si>
  <si>
    <t xml:space="preserve">" viz. půdorys  1.NP a pohledy, řez A-A, řez B-B" </t>
  </si>
  <si>
    <t xml:space="preserve">"Legenda pol. 02 a 03"  122,513+210,7950</t>
  </si>
  <si>
    <t>324</t>
  </si>
  <si>
    <t>767995112</t>
  </si>
  <si>
    <t>Montáž ostatních atypických zámečnických konstrukcí hmotnosti přes 5 do 10 kg</t>
  </si>
  <si>
    <t>-2090151681</t>
  </si>
  <si>
    <t>https://podminky.urs.cz/item/CS_URS_2026_02/767995112</t>
  </si>
  <si>
    <t xml:space="preserve">"Hasící přístroje"  3</t>
  </si>
  <si>
    <t>325</t>
  </si>
  <si>
    <t>449321RP33</t>
  </si>
  <si>
    <t>přístroj hasicí ruční práškový 21A 6 kg (včetně nosné konstrukce)</t>
  </si>
  <si>
    <t>1809666129</t>
  </si>
  <si>
    <t>326</t>
  </si>
  <si>
    <t>767995114</t>
  </si>
  <si>
    <t>Montáž ostatních atypických zámečnických konstrukcí hmotnosti přes 20 do 50 kg</t>
  </si>
  <si>
    <t>-775725161</t>
  </si>
  <si>
    <t>https://podminky.urs.cz/item/CS_URS_2026_02/767995114</t>
  </si>
  <si>
    <t xml:space="preserve">"ocelový rám pro montáž dveří do speciálního stěnového systému" </t>
  </si>
  <si>
    <t>" jackel 60/80/4" (6,6+0,9)*2*7,82</t>
  </si>
  <si>
    <t>327</t>
  </si>
  <si>
    <t>14550340</t>
  </si>
  <si>
    <t>profil ocelový svařovaný jakost S235 průřez obdelníkový 80x60x4mm</t>
  </si>
  <si>
    <t>326987401</t>
  </si>
  <si>
    <t>" jackel 60/80/4" (6,6+0,9)*2*7,82*1,05*0,001</t>
  </si>
  <si>
    <t>328</t>
  </si>
  <si>
    <t>767995117</t>
  </si>
  <si>
    <t>Montáž ostatních atypických zámečnických konstrukcí hmotnosti přes 250 do 500 kg</t>
  </si>
  <si>
    <t>2078103245</t>
  </si>
  <si>
    <t>https://podminky.urs.cz/item/CS_URS_2026_02/767995117</t>
  </si>
  <si>
    <t>" viz. půdorys skladby stropu - ocelová výměna oboustranná" 350,0</t>
  </si>
  <si>
    <t>329</t>
  </si>
  <si>
    <t>13010RP25</t>
  </si>
  <si>
    <t>ocelová oboustranná výměna pro panely (systémové řešení)</t>
  </si>
  <si>
    <t>-1561156235</t>
  </si>
  <si>
    <t>" viz. montáž" 0,35</t>
  </si>
  <si>
    <t>330</t>
  </si>
  <si>
    <t>998767211</t>
  </si>
  <si>
    <t>Přesun hmot pro zámečnické konstrukce stanovený procentní sazbou (%) z ceny vodorovná dopravní vzdálenost do 50 m s omezením mechanizace v objektech výšky do 6 m</t>
  </si>
  <si>
    <t>-2076092543</t>
  </si>
  <si>
    <t>https://podminky.urs.cz/item/CS_URS_2026_02/998767211</t>
  </si>
  <si>
    <t>771</t>
  </si>
  <si>
    <t>Podlahy z dlaždic</t>
  </si>
  <si>
    <t>331</t>
  </si>
  <si>
    <t>771161011</t>
  </si>
  <si>
    <t>Příprava podkladu před provedením dlažby montáž profilu dilatační spáry v rovině dlažby</t>
  </si>
  <si>
    <t>-632539620</t>
  </si>
  <si>
    <t>https://podminky.urs.cz/item/CS_URS_2026_02/771161011</t>
  </si>
  <si>
    <t>"dilatační profil v dlažbě" 1,50</t>
  </si>
  <si>
    <t>332</t>
  </si>
  <si>
    <t>59054RP60</t>
  </si>
  <si>
    <t xml:space="preserve">Odkaz z 10:  nerezový profil dilatační s bočními díly z PVC/CPE tl 12,5mm</t>
  </si>
  <si>
    <t>2051139748</t>
  </si>
  <si>
    <t>" viz. montáž + ztratné" 4,00</t>
  </si>
  <si>
    <t>333</t>
  </si>
  <si>
    <t>771574RP59</t>
  </si>
  <si>
    <t>Montáž podlah keramických z dekorů lepených flexibilním rychletuhnoucím lepidlem do 12 ks/m2-složité podmínky pokládky</t>
  </si>
  <si>
    <t>-1867414144</t>
  </si>
  <si>
    <t xml:space="preserve">"před kladením dlažby bude provedeno zaměření skutečného stavu stavebních konstrukcí následně pak spárořez a kontrola TDS " </t>
  </si>
  <si>
    <t xml:space="preserve">" viz. půdrys 1.NP a samostatná příloha rozpočtu p.č. 2 " </t>
  </si>
  <si>
    <t xml:space="preserve">" dlažba ve formátu 30x30 cm " </t>
  </si>
  <si>
    <t>" dodávka lepidla a spárovací hmoty je součástí samostatné položky rozpočtu - stavební chemie"</t>
  </si>
  <si>
    <t xml:space="preserve">"1,01"   8,92</t>
  </si>
  <si>
    <t>"1,02a" 13,80</t>
  </si>
  <si>
    <t>"1,02b" 0,95</t>
  </si>
  <si>
    <t>"1,03" 12,31</t>
  </si>
  <si>
    <t xml:space="preserve">"1,07"  9,22</t>
  </si>
  <si>
    <t>"1,09" 1,85</t>
  </si>
  <si>
    <t>"1,10" 1,40</t>
  </si>
  <si>
    <t>"1,11" 1,78</t>
  </si>
  <si>
    <t>"1,12" 1,40</t>
  </si>
  <si>
    <t>"1,13" 5,20</t>
  </si>
  <si>
    <t>"1,14" 1,67</t>
  </si>
  <si>
    <t>"1,16" 26,33</t>
  </si>
  <si>
    <t>334</t>
  </si>
  <si>
    <t>59761RP60</t>
  </si>
  <si>
    <t>dlažba keramická slinutá protiskluzná do 30x30 cm do trvale mokrých prostor</t>
  </si>
  <si>
    <t>-766858103</t>
  </si>
  <si>
    <t xml:space="preserve">"investor trvá na použití kvalitativně stejných materiálů jako ty,  které byly použity pro bazén"   </t>
  </si>
  <si>
    <t>" viz. montáž + ztratné" 84,83</t>
  </si>
  <si>
    <t>84,83*1,2 "Přepočtené koeficientem množství</t>
  </si>
  <si>
    <t>335</t>
  </si>
  <si>
    <t>771576RP58</t>
  </si>
  <si>
    <t>Montáž podlah keramických velkoformátových z dekorů lepených flexi rychletuhnoucím lepidlem do 4 ks/m2- složité podmínky pokládky</t>
  </si>
  <si>
    <t>-1032426155</t>
  </si>
  <si>
    <t xml:space="preserve">" velkoformátová dlažba 30x60 cm" </t>
  </si>
  <si>
    <t>"podlaha P02</t>
  </si>
  <si>
    <t>"1,04" 1,305</t>
  </si>
  <si>
    <t>"1,05" 1,35</t>
  </si>
  <si>
    <t>"1,06" 2,45</t>
  </si>
  <si>
    <t>"1,08" 15,78</t>
  </si>
  <si>
    <t>"1,28" 28,09</t>
  </si>
  <si>
    <t>336</t>
  </si>
  <si>
    <t>59761RP57</t>
  </si>
  <si>
    <t xml:space="preserve">dlažba velkoformátová keramická slinutá protiskluzná do interiéru  30x60 cm do trvale mokrých prostor</t>
  </si>
  <si>
    <t>1584408295</t>
  </si>
  <si>
    <t>" viz. montáž" 48,975</t>
  </si>
  <si>
    <t>48,975*1,25 "Přepočtené koeficientem množství</t>
  </si>
  <si>
    <t>337</t>
  </si>
  <si>
    <t>771584RP56</t>
  </si>
  <si>
    <t>Montáž podlah z mozaiky glazované lepené flexibilním lepidlem- složité podmínky pokládky</t>
  </si>
  <si>
    <t>658710272</t>
  </si>
  <si>
    <t>" viz. půdrys 1.Np a samostatná příloha rozpočtu p.č. 2 "</t>
  </si>
  <si>
    <t>"podlaha P01</t>
  </si>
  <si>
    <t xml:space="preserve">"1,15"  82,87</t>
  </si>
  <si>
    <t>"1,20" 5,29</t>
  </si>
  <si>
    <t xml:space="preserve">"1,21" 5,29 </t>
  </si>
  <si>
    <t>"1,22" 5,29</t>
  </si>
  <si>
    <t xml:space="preserve">"1,23" 5,29 </t>
  </si>
  <si>
    <t>"1,24" 3,63</t>
  </si>
  <si>
    <t>"1,25" 4,73</t>
  </si>
  <si>
    <t>"1,26" 6,24</t>
  </si>
  <si>
    <t>"1.17" 23,66</t>
  </si>
  <si>
    <t>"1.18" 16,55</t>
  </si>
  <si>
    <t>"1.19" 15,38</t>
  </si>
  <si>
    <t>338</t>
  </si>
  <si>
    <t>59761RP61</t>
  </si>
  <si>
    <t>mozaika různých barev ze slinutých materiálů (2,5x2,5 cm) R 10 C - set 300x300 mm ( s minimální nasákavostí do trvale mokrých prostorů)</t>
  </si>
  <si>
    <t>-1071062273</t>
  </si>
  <si>
    <t>174,22*1,15 "Přepočtené koeficientem množství</t>
  </si>
  <si>
    <t>339</t>
  </si>
  <si>
    <t>998771211</t>
  </si>
  <si>
    <t>Přesun hmot pro podlahy z dlaždic stanovený procentní sazbou (%) z ceny vodorovná dopravní vzdálenost do 50 m s omezením mechanizace v objektech výšky do 6 m</t>
  </si>
  <si>
    <t>34383998</t>
  </si>
  <si>
    <t>https://podminky.urs.cz/item/CS_URS_2026_02/998771211</t>
  </si>
  <si>
    <t>781</t>
  </si>
  <si>
    <t>Dokončovací práce - obklady</t>
  </si>
  <si>
    <t>340</t>
  </si>
  <si>
    <t>7811210ST53</t>
  </si>
  <si>
    <t>Příprava podkladu před provedením obkladu nátěr penetrační na stěnu</t>
  </si>
  <si>
    <t>-130549405</t>
  </si>
  <si>
    <t>https://podminky.urs.cz/item/CS_URS_2026_02/7811210ST53</t>
  </si>
  <si>
    <t>741,978+284,163</t>
  </si>
  <si>
    <t>341</t>
  </si>
  <si>
    <t>7811510ST54</t>
  </si>
  <si>
    <t>Příprava podkladu před provedením obkladu celoplošné vyrovnání podkladu stěrkou, tloušťky 3 mm</t>
  </si>
  <si>
    <t>-1696400353</t>
  </si>
  <si>
    <t>https://podminky.urs.cz/item/CS_URS_2026_02/7811510ST54</t>
  </si>
  <si>
    <t>342</t>
  </si>
  <si>
    <t>7814722ST55</t>
  </si>
  <si>
    <t>Montáž keramických obkladů stěn lepených cementovým flexibilním lepidlem hladkých přes 19 do 22 ks/m2 -složité podmínky pokládky</t>
  </si>
  <si>
    <t>1905579785</t>
  </si>
  <si>
    <t xml:space="preserve">"před pokládkou obkladů bude provedeno zaměření skutečného stavu stavebních konstrukcí následně pak spárořez a kontrola TDS " </t>
  </si>
  <si>
    <t>"1.01" 14,9*3,40</t>
  </si>
  <si>
    <t>"1.02a" 15,60*3,4</t>
  </si>
  <si>
    <t xml:space="preserve">"1.02b" 3,90*3,4 </t>
  </si>
  <si>
    <t>"1.04" 4,70*3,00</t>
  </si>
  <si>
    <t>"1.05" 4,72*3,00</t>
  </si>
  <si>
    <t>"1.06" 7,28*2,40</t>
  </si>
  <si>
    <t>"1.08" 17,84*2,40</t>
  </si>
  <si>
    <t>"1.09" 5,30*3,00</t>
  </si>
  <si>
    <t>"1.10" 4,80*3,00</t>
  </si>
  <si>
    <t>"1.11" 5,30*3,00</t>
  </si>
  <si>
    <t>"1.12" 5,13*3,00</t>
  </si>
  <si>
    <t>"1.28" 21,60*4,05</t>
  </si>
  <si>
    <t>(1,40*2+1,0)*2*0,30</t>
  </si>
  <si>
    <t>(1,25+1,0)*2*0,30</t>
  </si>
  <si>
    <t>(1,75+1,0)*2*0,30</t>
  </si>
  <si>
    <t>(3,75+1,0)*2*0,30</t>
  </si>
  <si>
    <t>-(1,50*2,89+3,75*1,0+1,05*0,68*2)</t>
  </si>
  <si>
    <t>343</t>
  </si>
  <si>
    <t>597617R06</t>
  </si>
  <si>
    <t xml:space="preserve">obklad keramický  povrch hladký/lesklý tl do 10mm přes /m2 včetně doplňků pro jednoduchou údržbu  (podrobný popis dle delumentace)</t>
  </si>
  <si>
    <t>1324103014</t>
  </si>
  <si>
    <t>"viz. montáž +ztratné" 284,163*1,15</t>
  </si>
  <si>
    <t>344</t>
  </si>
  <si>
    <t>781484415T56</t>
  </si>
  <si>
    <t>Montáž keramických obkladů stěn z mozaiky nebo dekoru lepených na síti lepené cementovým flexibilním lepidlem,-složité podmínky pokládky</t>
  </si>
  <si>
    <t>-777415545</t>
  </si>
  <si>
    <t>"1.03" (2,279+2,75)*3,00</t>
  </si>
  <si>
    <t>"1.03" (18,85-5,029)*2,70</t>
  </si>
  <si>
    <t>"1.07" 12,87*3,00</t>
  </si>
  <si>
    <t>"1.13" 9,30*3,60</t>
  </si>
  <si>
    <t>"1.14" 5,40*3,60</t>
  </si>
  <si>
    <t>"1.15" 63,80*3,60+14,5*2,8</t>
  </si>
  <si>
    <t>"1,16" 20,70*3,60</t>
  </si>
  <si>
    <t>"1.20" 11,85*2,40</t>
  </si>
  <si>
    <t>"1.21" 11,85*2,40</t>
  </si>
  <si>
    <t>"1.22" 11,85*2,4</t>
  </si>
  <si>
    <t>"1.23" 11,85*2,40</t>
  </si>
  <si>
    <t>"1.24" 9,08*3,60</t>
  </si>
  <si>
    <t>"1.25" 8,31*3,60</t>
  </si>
  <si>
    <t>"1.26" 10,0*3,00</t>
  </si>
  <si>
    <t>345</t>
  </si>
  <si>
    <t>59761RP71</t>
  </si>
  <si>
    <t xml:space="preserve">mozaika z glazované kameniny s malou nasákavostí na stěnu pro interiér(2,5x2,5)-set 300x300mm  (podrobný popis dle dokumentace)</t>
  </si>
  <si>
    <t>-28269902</t>
  </si>
  <si>
    <t xml:space="preserve">782,578" viz. montáž+ztratné" </t>
  </si>
  <si>
    <t>782,578*1,15 "Přepočtené koeficientem množství</t>
  </si>
  <si>
    <t>346</t>
  </si>
  <si>
    <t>7814927R61</t>
  </si>
  <si>
    <t>Dodávka a montáž profilu lepeného hydroizolačním polyuretanovým lepidlem dilatačního</t>
  </si>
  <si>
    <t>-12190197</t>
  </si>
  <si>
    <t>"odkaz z 10</t>
  </si>
  <si>
    <t>1,50+2,90*2+1,50</t>
  </si>
  <si>
    <t>347</t>
  </si>
  <si>
    <t>998781211</t>
  </si>
  <si>
    <t>Přesun hmot pro obklady keramické stanovený procentní sazbou (%) z ceny vodorovná dopravní vzdálenost do 50 m s omezením mechanizace v objektech výšky do 6 m</t>
  </si>
  <si>
    <t>431678061</t>
  </si>
  <si>
    <t>https://podminky.urs.cz/item/CS_URS_2026_02/998781211</t>
  </si>
  <si>
    <t>783</t>
  </si>
  <si>
    <t>Dokončovací práce - nátěry</t>
  </si>
  <si>
    <t>348</t>
  </si>
  <si>
    <t>783801403</t>
  </si>
  <si>
    <t>Příprava podkladu omítek před provedením nátěru oprášení</t>
  </si>
  <si>
    <t>861312772</t>
  </si>
  <si>
    <t>https://podminky.urs.cz/item/CS_URS_2026_02/783801403</t>
  </si>
  <si>
    <t>"pod podhledy a mimo podhledy"</t>
  </si>
  <si>
    <t>349</t>
  </si>
  <si>
    <t>783801503</t>
  </si>
  <si>
    <t>Příprava podkladu omítek před provedením nátěru omytí tlakovou vodou</t>
  </si>
  <si>
    <t>735780219</t>
  </si>
  <si>
    <t>https://podminky.urs.cz/item/CS_URS_2026_02/783801503</t>
  </si>
  <si>
    <t xml:space="preserve">" viz. půdorys 1.NP  a pohledy" </t>
  </si>
  <si>
    <t xml:space="preserve">" očištění stávající opěrné stěny " </t>
  </si>
  <si>
    <t>( 2,255+2,86)/2*30,843+30,843*1,0</t>
  </si>
  <si>
    <t>350</t>
  </si>
  <si>
    <t>783801505</t>
  </si>
  <si>
    <t>Příprava podkladu omítek před provedením nátěru omytí s odmaštěním a následným opláchnutím</t>
  </si>
  <si>
    <t>-1370759829</t>
  </si>
  <si>
    <t>https://podminky.urs.cz/item/CS_URS_2026_02/783801505</t>
  </si>
  <si>
    <t xml:space="preserve">" viz. půdorys skladby konstrukcí" </t>
  </si>
  <si>
    <t xml:space="preserve">" omaštění, očištění  betonových panelů" </t>
  </si>
  <si>
    <t>351</t>
  </si>
  <si>
    <t>783801RP39</t>
  </si>
  <si>
    <t>Příprava povrchu betonových stěn a sloupů s odmaštěním před provedením dalších konstrukčních vrstev</t>
  </si>
  <si>
    <t>678966091</t>
  </si>
  <si>
    <t xml:space="preserve">" viz. půdorys  1.NP"  </t>
  </si>
  <si>
    <t xml:space="preserve">" omaštění, očištění  betonových stěn " </t>
  </si>
  <si>
    <t>352</t>
  </si>
  <si>
    <t>783813101</t>
  </si>
  <si>
    <t>Penetrační nátěr omítek hladkých betonových povrchů syntetický</t>
  </si>
  <si>
    <t>-1964467790</t>
  </si>
  <si>
    <t>https://podminky.urs.cz/item/CS_URS_2026_02/783813101</t>
  </si>
  <si>
    <t xml:space="preserve">195,497" omaštění, očištění  betonových stěn " </t>
  </si>
  <si>
    <t>353</t>
  </si>
  <si>
    <t>783813151</t>
  </si>
  <si>
    <t>Penetrační nátěr omítek hrubých betonových povrchů nebo omítek hrubých, rýhovaných tenkovrstvých nebo škrábaných (břízolitových) syntetický</t>
  </si>
  <si>
    <t>1852853938</t>
  </si>
  <si>
    <t>https://podminky.urs.cz/item/CS_URS_2026_02/783813151</t>
  </si>
  <si>
    <t xml:space="preserve">" povrchová úprava stávající opěrné stěny " </t>
  </si>
  <si>
    <t>354</t>
  </si>
  <si>
    <t>783822213</t>
  </si>
  <si>
    <t>Vyrovnání omítek před provedením nátěru celoplošné, tloušťky do 3 mm, stěrkou modifikovanou cementovou</t>
  </si>
  <si>
    <t>-1269321207</t>
  </si>
  <si>
    <t>https://podminky.urs.cz/item/CS_URS_2026_02/783822213</t>
  </si>
  <si>
    <t xml:space="preserve">" povrchová úprava stávající opěrné stěny 15 % plochy " </t>
  </si>
  <si>
    <t>(( 2,255+2,86)/2*30,843+30,843*1,0)/100*15</t>
  </si>
  <si>
    <t>355</t>
  </si>
  <si>
    <t>783826675</t>
  </si>
  <si>
    <t>Hydrofobizační nátěr omítek silikonový, transparentní, povrchů hrubých betonových povrchů nebo omítek hrubých, rýhovaných tenkovrstvých nebo škrábaných (břízolitových)</t>
  </si>
  <si>
    <t>1789693532</t>
  </si>
  <si>
    <t>https://podminky.urs.cz/item/CS_URS_2026_02/783826675</t>
  </si>
  <si>
    <t>356</t>
  </si>
  <si>
    <t>783823109</t>
  </si>
  <si>
    <t>Fungicidní penetrační nátěr omítek hladkých betonových povrchů</t>
  </si>
  <si>
    <t>-1658996901</t>
  </si>
  <si>
    <t>https://podminky.urs.cz/item/CS_URS_2026_02/783823109</t>
  </si>
  <si>
    <t xml:space="preserve">"celkem m2"   343,083-46,428</t>
  </si>
  <si>
    <t>357</t>
  </si>
  <si>
    <t>783827405</t>
  </si>
  <si>
    <t>Krycí (ochranný) nátěr omítek dvojnásobný hladkých betonových povrchů nebo povrchů z desek na bázi dřeva (dřevovláknitých apod.) silikonový</t>
  </si>
  <si>
    <t>1170512031</t>
  </si>
  <si>
    <t>https://podminky.urs.cz/item/CS_URS_2026_02/783827405</t>
  </si>
  <si>
    <t>784</t>
  </si>
  <si>
    <t>Dokončovací práce - malby a tapety</t>
  </si>
  <si>
    <t>358</t>
  </si>
  <si>
    <t>784171101</t>
  </si>
  <si>
    <t>Zakrytí nemalovaných ploch (materiál ve specifikaci) včetně pozdějšího odkrytí podlah</t>
  </si>
  <si>
    <t>-1448222386</t>
  </si>
  <si>
    <t>https://podminky.urs.cz/item/CS_URS_2026_02/784171101</t>
  </si>
  <si>
    <t>"zakrytí podlahy" 375,743</t>
  </si>
  <si>
    <t>359</t>
  </si>
  <si>
    <t>784171111</t>
  </si>
  <si>
    <t>Zakrytí nemalovaných ploch (materiál ve specifikaci) včetně pozdějšího odkrytí svislých ploch např. stěn, oken, dveří v místnostech výšky do 3,80</t>
  </si>
  <si>
    <t>273214164</t>
  </si>
  <si>
    <t>https://podminky.urs.cz/item/CS_URS_2026_02/784171111</t>
  </si>
  <si>
    <t xml:space="preserve">" okna + dveře" </t>
  </si>
  <si>
    <t>0,9*1,97*3*2</t>
  </si>
  <si>
    <t>0,8*1,97*5*2</t>
  </si>
  <si>
    <t>0,7*1,97*1*2</t>
  </si>
  <si>
    <t>360</t>
  </si>
  <si>
    <t>58124844</t>
  </si>
  <si>
    <t>fólie pro malířské potřeby zakrývací tl 25µ 4x5m</t>
  </si>
  <si>
    <t>-738490540</t>
  </si>
  <si>
    <t xml:space="preserve">101,059+375,743" viz. montáž + ztratné" </t>
  </si>
  <si>
    <t>476,802*1,05 "Přepočtené koeficientem množství</t>
  </si>
  <si>
    <t>361</t>
  </si>
  <si>
    <t>784181121</t>
  </si>
  <si>
    <t>Penetrace podkladu jednonásobná hloubková akrylátová bezbarvá v místnostech výšky do 3,80 m</t>
  </si>
  <si>
    <t>467504710</t>
  </si>
  <si>
    <t>https://podminky.urs.cz/item/CS_URS_2026_02/784181121</t>
  </si>
  <si>
    <t>"1.NP. omítky"</t>
  </si>
  <si>
    <t>616,013+45,618</t>
  </si>
  <si>
    <t>"1.NP. SDK</t>
  </si>
  <si>
    <t>9,085+27,172</t>
  </si>
  <si>
    <t>362</t>
  </si>
  <si>
    <t>784211101</t>
  </si>
  <si>
    <t>Malby z malířských směsí oděruvzdorných za mokra dvojnásobné, bílé za mokra oděruvzdorné výborně v místnostech výšky do 3,80 m</t>
  </si>
  <si>
    <t>131715429</t>
  </si>
  <si>
    <t>https://podminky.urs.cz/item/CS_URS_2026_02/784211101</t>
  </si>
  <si>
    <t>697,888</t>
  </si>
  <si>
    <t>363</t>
  </si>
  <si>
    <t>784211163</t>
  </si>
  <si>
    <t>Malby z malířských směsí oděruvzdorných za mokra Příplatek k cenám dvojnásobných maleb za barevnou malbu tónovanou na tónovacích automatech, v odstínu středně sytém</t>
  </si>
  <si>
    <t>2047682346</t>
  </si>
  <si>
    <t>https://podminky.urs.cz/item/CS_URS_2026_02/784211163</t>
  </si>
  <si>
    <t>616,013</t>
  </si>
  <si>
    <t>799</t>
  </si>
  <si>
    <t>Samostatné rozpočty prací PSV</t>
  </si>
  <si>
    <t>364</t>
  </si>
  <si>
    <t>799-10.1</t>
  </si>
  <si>
    <t>Stavební výpomoc pro práce specialistů</t>
  </si>
  <si>
    <t>1170447991</t>
  </si>
  <si>
    <t>" např. zához rýh, úprava stěn, podlah, doomítání a ostatní práce pro specialisty...." 200</t>
  </si>
  <si>
    <t>"SOUČÁSTÍ JE PROVEDENÍ PRŮVRTŮ MIMO PROSTUPY OZNAČENÉ VE STAVEBNÍ ČÁSTI PD"</t>
  </si>
  <si>
    <t xml:space="preserve">"včetně stavebně vytvořené spáry nad podlahou po celé vnitřní obvodové konstrukci" </t>
  </si>
  <si>
    <t>365</t>
  </si>
  <si>
    <t>799-8</t>
  </si>
  <si>
    <t xml:space="preserve">Koordinace stavebních a technologických částí projektu </t>
  </si>
  <si>
    <t>-1161297925</t>
  </si>
  <si>
    <t xml:space="preserve">"koordinace při provádění stavebních prací, vedení potrubí, napojení a ostatní práce  spojené s koordinací jednotlivých profesí" 1</t>
  </si>
  <si>
    <t>366</t>
  </si>
  <si>
    <t>799-94a</t>
  </si>
  <si>
    <t>Technologie saunové zóny - dodávka a montáž segmentu vyhřívané wellness lavice (systémové řešení)</t>
  </si>
  <si>
    <t>bm</t>
  </si>
  <si>
    <t>525706028</t>
  </si>
  <si>
    <t xml:space="preserve">"vyhřívaná lavice  oblé hrany- ve výměře započteno 15 % ztratného " 8,2+6,3</t>
  </si>
  <si>
    <t>"speciální materiál pro výrobu a tvarování, tepelné rohože a čidla"</t>
  </si>
  <si>
    <t xml:space="preserve">" finální příprava pro obložení mozaikou" </t>
  </si>
  <si>
    <t xml:space="preserve">"včetně dopravy" </t>
  </si>
  <si>
    <t>367</t>
  </si>
  <si>
    <t>799-95</t>
  </si>
  <si>
    <t xml:space="preserve">Doplňkové stavební hmoty pro obklady a dlažby </t>
  </si>
  <si>
    <t>1492234540</t>
  </si>
  <si>
    <t xml:space="preserve">"pro doplňkové stavební hmoty bude požity kvalitativně stejné výrobky  jako byly použity při stavbě bazénu" </t>
  </si>
  <si>
    <t xml:space="preserve">"speciální penetrace,  izolace, lepidla pro obklad a dlažby, spárovací hmoty včetně systémového řešení detailů" </t>
  </si>
  <si>
    <t>"podrobnosti viz. Projektová dokumentace" 1,0</t>
  </si>
  <si>
    <t>Úroveň 4:</t>
  </si>
  <si>
    <t>SO 1.4.01 - TZB - Zdravotechnika</t>
  </si>
  <si>
    <t xml:space="preserve">    722 - Zdravotechnika - vnitřní vodovod</t>
  </si>
  <si>
    <t xml:space="preserve">    723 - Zdravotechnika - vnitřní plynovod</t>
  </si>
  <si>
    <t xml:space="preserve">    724 - Zdravotechnika - strojní vybavení</t>
  </si>
  <si>
    <t xml:space="preserve">    726 - Zdravotechnika - předstěnové instalace</t>
  </si>
  <si>
    <t xml:space="preserve">    734 - Ústřední vytápění - armatury</t>
  </si>
  <si>
    <t>713411129</t>
  </si>
  <si>
    <t>Montáž tepelné izolace potrubí</t>
  </si>
  <si>
    <t>dle specialistů</t>
  </si>
  <si>
    <t>1152197585</t>
  </si>
  <si>
    <t>283771283R</t>
  </si>
  <si>
    <t>Izolace potrubí Mirelon PRO 110 x 13 mm šedočerná</t>
  </si>
  <si>
    <t>598577217</t>
  </si>
  <si>
    <t>721176101R00</t>
  </si>
  <si>
    <t>Potrubí HT připojovací D 32 x 1,8 mm</t>
  </si>
  <si>
    <t>-1534683516</t>
  </si>
  <si>
    <t>721176102R00</t>
  </si>
  <si>
    <t>Potrubí HT připojovací D 40 x 1,8 mm</t>
  </si>
  <si>
    <t>-1839495854</t>
  </si>
  <si>
    <t>721176103R00</t>
  </si>
  <si>
    <t>Potrubí HT připojovací D 50 x 1,8 mm</t>
  </si>
  <si>
    <t>-26575791</t>
  </si>
  <si>
    <t>721176105R00</t>
  </si>
  <si>
    <t>Potrubí HT připojovací D 110 x 2,7 mm</t>
  </si>
  <si>
    <t>110679289</t>
  </si>
  <si>
    <t>721176114R00</t>
  </si>
  <si>
    <t>Potrubí HT odpadní svislé D 75 x 1,9 mm</t>
  </si>
  <si>
    <t>634784648</t>
  </si>
  <si>
    <t>721176115R00</t>
  </si>
  <si>
    <t>Potrubí HT odpadní svislé D 110 x 2,7 mm</t>
  </si>
  <si>
    <t>1204586102</t>
  </si>
  <si>
    <t>721176222R00</t>
  </si>
  <si>
    <t>Potrubí KG svodné (ležaté) v zemi D 110 x 3,2 mm</t>
  </si>
  <si>
    <t>1627575635</t>
  </si>
  <si>
    <t>721176223R00</t>
  </si>
  <si>
    <t>Potrubí KG svodné (ležaté) v zemi D 125 x 3,2 mm</t>
  </si>
  <si>
    <t>285860325</t>
  </si>
  <si>
    <t>15+6</t>
  </si>
  <si>
    <t>721176224R00</t>
  </si>
  <si>
    <t>Potrubí KG svodné (ležaté) v zemi D 160 x 4,0 mm</t>
  </si>
  <si>
    <t>-1126749059</t>
  </si>
  <si>
    <t>36+3</t>
  </si>
  <si>
    <t>35+3</t>
  </si>
  <si>
    <t>721176212R00</t>
  </si>
  <si>
    <t>Potrubí KG odpadní svislé, D 110 x 3,2 mm</t>
  </si>
  <si>
    <t>-1874131931</t>
  </si>
  <si>
    <t>721234134RT1</t>
  </si>
  <si>
    <t>Vtok střešní pro plochou střechu, bez živič.pásu,nerez mřížka vyhřívaná D 125</t>
  </si>
  <si>
    <t>-265906147</t>
  </si>
  <si>
    <t>721194103R00</t>
  </si>
  <si>
    <t>Vyvedení odpadních výpustek D 32 x 1,8</t>
  </si>
  <si>
    <t>1013805997</t>
  </si>
  <si>
    <t>55162150.AR</t>
  </si>
  <si>
    <t>Vtok se zápachovou uzávěrkou DN 30</t>
  </si>
  <si>
    <t>-698952873</t>
  </si>
  <si>
    <t>721194104R00</t>
  </si>
  <si>
    <t>Vyvedení odpadních výpustek D 40 x 1,8</t>
  </si>
  <si>
    <t>-1560891662</t>
  </si>
  <si>
    <t>721194105R00</t>
  </si>
  <si>
    <t>Vyvedení odpadních výpustek D 50 x 1,8</t>
  </si>
  <si>
    <t>922013488</t>
  </si>
  <si>
    <t>721194109R00</t>
  </si>
  <si>
    <t>Vyvedení odpadních výpustek D 110 x 2,3</t>
  </si>
  <si>
    <t>768951676</t>
  </si>
  <si>
    <t>721223426RT1</t>
  </si>
  <si>
    <t>Vpusť podlahová se zápachovou uzávěrkou DN50, mřížka115x115 mm</t>
  </si>
  <si>
    <t>70433508</t>
  </si>
  <si>
    <t>721223420R00</t>
  </si>
  <si>
    <t>Vpusť podlahová se zápach.uzávěr.DN100 , mřížka designe</t>
  </si>
  <si>
    <t>-219226079</t>
  </si>
  <si>
    <t>721273145R00</t>
  </si>
  <si>
    <t>Nástavec větrací z PVC D 110 mm, délka 930 mm</t>
  </si>
  <si>
    <t>-1890708353</t>
  </si>
  <si>
    <t>895211141R00</t>
  </si>
  <si>
    <t>šachtice kontrolní do 2 m z beton skruží TBS-Q .1 průměr 1 m, včetně stupadel, monolitické dno, osazení typizované dle výrobce, včetně připojení hydroizolace</t>
  </si>
  <si>
    <t>-1833699214</t>
  </si>
  <si>
    <t>721290112R00</t>
  </si>
  <si>
    <t>Zkouška těsnosti kanalizace vodou DN 200</t>
  </si>
  <si>
    <t>1119439605</t>
  </si>
  <si>
    <t>998721103R00</t>
  </si>
  <si>
    <t>Přesun hmot pro vnitřní kanalizaci, výšky do 24 m</t>
  </si>
  <si>
    <t>-1579829253</t>
  </si>
  <si>
    <t>722</t>
  </si>
  <si>
    <t>Zdravotechnika - vnitřní vodovod</t>
  </si>
  <si>
    <t>722172411R00</t>
  </si>
  <si>
    <t>Potrubí z PPR, D 20 x 2,8 mm, PN 16, vč.zed.výpom.</t>
  </si>
  <si>
    <t>-875871437</t>
  </si>
  <si>
    <t>722172412R00</t>
  </si>
  <si>
    <t>Potrubí z PPR, D 25 x 3,5 mm, PN 16, vč.zed.výpom.</t>
  </si>
  <si>
    <t>-1256273017</t>
  </si>
  <si>
    <t>722172413R00</t>
  </si>
  <si>
    <t>Potrubí z PPR, D 32 x 4,4 mm, PN 16, vč.zed.výpom.</t>
  </si>
  <si>
    <t>-2064595323</t>
  </si>
  <si>
    <t>722172414R00</t>
  </si>
  <si>
    <t>Potrubí z PPR, D 40 x 5,5 mm, PN 16, vč.zed.výpom.</t>
  </si>
  <si>
    <t>-1474933688</t>
  </si>
  <si>
    <t>722172415R00</t>
  </si>
  <si>
    <t>Potrubí z PPR, D 50 x 6,9 mm, PN 16, vč.zed.výpom.</t>
  </si>
  <si>
    <t>1997229015</t>
  </si>
  <si>
    <t>722172416R00</t>
  </si>
  <si>
    <t>Potrubí z PPR, D 63 x 8,6 mm, PN 16, vč.zed.výpom.</t>
  </si>
  <si>
    <t>209572567</t>
  </si>
  <si>
    <t>722181232RT7</t>
  </si>
  <si>
    <t>Izolace návleková tl. stěny 9 mm, vnitřní průměr 22 mm</t>
  </si>
  <si>
    <t>-2052089616</t>
  </si>
  <si>
    <t>722181232RT8</t>
  </si>
  <si>
    <t>Izolace návleková tl. stěny 9 mm, vnitřní průměr 25 mm</t>
  </si>
  <si>
    <t>1690255168</t>
  </si>
  <si>
    <t>722181232RU1</t>
  </si>
  <si>
    <t>Izolace návleková tl. stěny 9 mm, vnitřní průměr 32 mm</t>
  </si>
  <si>
    <t>-1387819414</t>
  </si>
  <si>
    <t>722181233RV9</t>
  </si>
  <si>
    <t>Izolace návleková tl. stěny 13 mm, vnitřní průměr 40 mm</t>
  </si>
  <si>
    <t>-487074039</t>
  </si>
  <si>
    <t>722181233RW6</t>
  </si>
  <si>
    <t>Izolace návleková tl. stěny 13 mm, vnitřní průměr 50 mm</t>
  </si>
  <si>
    <t>-1968514896</t>
  </si>
  <si>
    <t>722181233RY3</t>
  </si>
  <si>
    <t>Izolace návleková tl. stěny 13 mm, vnitřní průměr 63 mm</t>
  </si>
  <si>
    <t>-1452830595</t>
  </si>
  <si>
    <t>722190401R00</t>
  </si>
  <si>
    <t>Vyvedení a upevnění výpustek DN 15</t>
  </si>
  <si>
    <t>-1809941344</t>
  </si>
  <si>
    <t>722190223R00</t>
  </si>
  <si>
    <t>Přípojky vodovodní pro pevné připojení DN 25</t>
  </si>
  <si>
    <t>1394235078</t>
  </si>
  <si>
    <t>722191111R00</t>
  </si>
  <si>
    <t>Hadice flexibilní k baterii,DN 15 x M10,délka 0,4m</t>
  </si>
  <si>
    <t>-949601040</t>
  </si>
  <si>
    <t>722223181R00</t>
  </si>
  <si>
    <t>Kohout vod.kul.výtokový, DN 15</t>
  </si>
  <si>
    <t>1145170289</t>
  </si>
  <si>
    <t>722237422R00</t>
  </si>
  <si>
    <t>Kohout kulový,2xvnitřní záv. DN 15</t>
  </si>
  <si>
    <t>1509065016</t>
  </si>
  <si>
    <t>722237423R00</t>
  </si>
  <si>
    <t>Kohout kulový,2xvnitřní záv. DN 20</t>
  </si>
  <si>
    <t>328552150</t>
  </si>
  <si>
    <t>722237424R00</t>
  </si>
  <si>
    <t>Kohout kulový,2xvnitřní záv. DN 25</t>
  </si>
  <si>
    <t>-1317877022</t>
  </si>
  <si>
    <t>722237425R00</t>
  </si>
  <si>
    <t>Kohout kulový,2xvnitřní záv. DN 32</t>
  </si>
  <si>
    <t>1206469639</t>
  </si>
  <si>
    <t>722237426R00</t>
  </si>
  <si>
    <t>Kohout kulový,2xvnitřní záv. DN 40</t>
  </si>
  <si>
    <t>-1751430089</t>
  </si>
  <si>
    <t>722237427R00</t>
  </si>
  <si>
    <t>Kohout kulový,2xvnitřní záv. DN 50</t>
  </si>
  <si>
    <t>705743414</t>
  </si>
  <si>
    <t>722237624R00</t>
  </si>
  <si>
    <t>Ventil vod.zpět.,2xvnitř.závit DN 32</t>
  </si>
  <si>
    <t>-1492896850</t>
  </si>
  <si>
    <t>722237666R00</t>
  </si>
  <si>
    <t>Klapka zpětná,2xvnitřní závit DN 50</t>
  </si>
  <si>
    <t>-1843529344</t>
  </si>
  <si>
    <t>722237623R00</t>
  </si>
  <si>
    <t>Ventil vodovodní, zpětný, 2x vnitřní závit, GIACOMINI R60, DN 25 mm</t>
  </si>
  <si>
    <t>1513757223</t>
  </si>
  <si>
    <t>722266213R00</t>
  </si>
  <si>
    <t>Vodoměr průmysl. DN 50x300mm,Qn 15</t>
  </si>
  <si>
    <t>663445524</t>
  </si>
  <si>
    <t>722265165R00</t>
  </si>
  <si>
    <t>Vodoměr domovní TV , Qn 6,0</t>
  </si>
  <si>
    <t>1009448957</t>
  </si>
  <si>
    <t>722131934R00</t>
  </si>
  <si>
    <t>Oprava-propojení dosavadního potrubí závit. DN 32</t>
  </si>
  <si>
    <t>764956207</t>
  </si>
  <si>
    <t>722131935R00</t>
  </si>
  <si>
    <t>Oprava-propojení dosavadního potrubí závit. DN 40</t>
  </si>
  <si>
    <t>-514071018</t>
  </si>
  <si>
    <t>722131936R00</t>
  </si>
  <si>
    <t>Oprava-propojení dosavadního potrubí závit. DN 50</t>
  </si>
  <si>
    <t>1678606722</t>
  </si>
  <si>
    <t>722290226R00</t>
  </si>
  <si>
    <t>Zkouška tlaku potrubí závitového DN 50</t>
  </si>
  <si>
    <t>329930968</t>
  </si>
  <si>
    <t>423916626R</t>
  </si>
  <si>
    <t>Žlab pro plastové potrubí L = 2 m</t>
  </si>
  <si>
    <t>-1827541844</t>
  </si>
  <si>
    <t>722290234R00</t>
  </si>
  <si>
    <t>Proplach a dezinfekce vodovod.potrubí DN 80</t>
  </si>
  <si>
    <t>1546730513</t>
  </si>
  <si>
    <t>998722103R00</t>
  </si>
  <si>
    <t>Přesun hmot pro vnitřní vodovod, výšky do 24 m</t>
  </si>
  <si>
    <t>217706789</t>
  </si>
  <si>
    <t>723</t>
  </si>
  <si>
    <t>Zdravotechnika - vnitřní plynovod</t>
  </si>
  <si>
    <t>723150312R00</t>
  </si>
  <si>
    <t>Potrubí ocelové hladké černé svařované D 57x2,9</t>
  </si>
  <si>
    <t>306940492</t>
  </si>
  <si>
    <t>723150314R00</t>
  </si>
  <si>
    <t>Potrubí ocelové hladké černé svařované D 89x3,6</t>
  </si>
  <si>
    <t>1333822738</t>
  </si>
  <si>
    <t>723150345R00</t>
  </si>
  <si>
    <t>Zhotovení redukce kováním přes 1DN, DN 80/50</t>
  </si>
  <si>
    <t>1813325608</t>
  </si>
  <si>
    <t>723150372R00</t>
  </si>
  <si>
    <t>Potrubí ocel. černé svařované -chráničky D 133/4,5</t>
  </si>
  <si>
    <t>659705608</t>
  </si>
  <si>
    <t>723160206R00</t>
  </si>
  <si>
    <t>Přípojka k plynoměru, závitová bez ochozu G 6/4</t>
  </si>
  <si>
    <t>-1944953995</t>
  </si>
  <si>
    <t>723160336R00</t>
  </si>
  <si>
    <t>Rozpěrka přípojky plynoměru G 6/4</t>
  </si>
  <si>
    <t>974249704</t>
  </si>
  <si>
    <t>723160806R00</t>
  </si>
  <si>
    <t>Demontáž přípojek k plynoměru,závitových G 6/4</t>
  </si>
  <si>
    <t>pár</t>
  </si>
  <si>
    <t>350671093</t>
  </si>
  <si>
    <t>723190901R00</t>
  </si>
  <si>
    <t>Uzavření nebo otevření plynového potrubí</t>
  </si>
  <si>
    <t>1200876748</t>
  </si>
  <si>
    <t>723190917R00</t>
  </si>
  <si>
    <t>Navaření odbočky na plynové potrubí DN 50</t>
  </si>
  <si>
    <t>1252128805</t>
  </si>
  <si>
    <t>723190909R00</t>
  </si>
  <si>
    <t>Zkouška tlaková plynového potrubí</t>
  </si>
  <si>
    <t>-352191380</t>
  </si>
  <si>
    <t>723230801R00</t>
  </si>
  <si>
    <t>Demontáž středotlakého regulátoru - jednod. řada</t>
  </si>
  <si>
    <t>-791859702</t>
  </si>
  <si>
    <t>723237217R00</t>
  </si>
  <si>
    <t>Kohout kulový,2xvnitřní závit,plyn DN 40</t>
  </si>
  <si>
    <t>916560108</t>
  </si>
  <si>
    <t>723237218R00</t>
  </si>
  <si>
    <t>Kohout kulový,2xvnitřní závit plyn DN 50</t>
  </si>
  <si>
    <t>1886623845</t>
  </si>
  <si>
    <t>723239106R00</t>
  </si>
  <si>
    <t>Montáž plynovodních armatur, 2 závity, (REGULÁTOR)</t>
  </si>
  <si>
    <t>-2108423393</t>
  </si>
  <si>
    <t>723260802R00</t>
  </si>
  <si>
    <t>Demontáž plynoměrů PS 20, PS 30, PL 4</t>
  </si>
  <si>
    <t>262293047</t>
  </si>
  <si>
    <t>723261914R00</t>
  </si>
  <si>
    <t>Oprava - montáž plynoměru PS-20</t>
  </si>
  <si>
    <t>-835702822</t>
  </si>
  <si>
    <t>723290822R00</t>
  </si>
  <si>
    <t>Přesun vybouraných hmot - plynovody, H 6 -12 m</t>
  </si>
  <si>
    <t>370391761</t>
  </si>
  <si>
    <t>998723102R00</t>
  </si>
  <si>
    <t>Přesun hmot pro vnitřní plynovod, výšky do 12 m</t>
  </si>
  <si>
    <t>-2134248886</t>
  </si>
  <si>
    <t>724</t>
  </si>
  <si>
    <t>Zdravotechnika - strojní vybavení</t>
  </si>
  <si>
    <t>724153112R00</t>
  </si>
  <si>
    <t>Montáž čerpadla vodovodního cirkulačního závitového G 1"</t>
  </si>
  <si>
    <t>-1720489939</t>
  </si>
  <si>
    <t>4261097511R</t>
  </si>
  <si>
    <t>Čerpadlo cirkulační</t>
  </si>
  <si>
    <t>1753202966</t>
  </si>
  <si>
    <t>724170011R00</t>
  </si>
  <si>
    <t>Montáž sanitárního kalového čerpadla</t>
  </si>
  <si>
    <t>-998289470</t>
  </si>
  <si>
    <t>42663999</t>
  </si>
  <si>
    <t>Stanice přečerpávací fekální 230 V, 2m3/h</t>
  </si>
  <si>
    <t>272875764</t>
  </si>
  <si>
    <t>725014131R00</t>
  </si>
  <si>
    <t>Klozet závěsný + sedátko, bílý</t>
  </si>
  <si>
    <t>691448188</t>
  </si>
  <si>
    <t>551070101R</t>
  </si>
  <si>
    <t>M70 Ovládací tlačítko bílé, pro předstěnové instalační systémy</t>
  </si>
  <si>
    <t>-1279455993</t>
  </si>
  <si>
    <t>725017132R00</t>
  </si>
  <si>
    <t>Umyvadlo na šrouby 55 x 42 cm, bílé</t>
  </si>
  <si>
    <t>-1535310014</t>
  </si>
  <si>
    <t>725017138R00</t>
  </si>
  <si>
    <t>Kryt sifonu umyvadel , bílý</t>
  </si>
  <si>
    <t>-1159146963</t>
  </si>
  <si>
    <t>725019103R00</t>
  </si>
  <si>
    <t>Výlevka závěsná s plastovou mžížkou</t>
  </si>
  <si>
    <t>-837757625</t>
  </si>
  <si>
    <t>725019121R00</t>
  </si>
  <si>
    <t>Dřez jednoduchý keramický</t>
  </si>
  <si>
    <t>1111732669</t>
  </si>
  <si>
    <t>725249106R00</t>
  </si>
  <si>
    <t>Montáž sprchových zařízení ostatních typů</t>
  </si>
  <si>
    <t>-1974152639</t>
  </si>
  <si>
    <t>725314290R00</t>
  </si>
  <si>
    <t>Příslušenství k dřezu v kuchyňské sestavě</t>
  </si>
  <si>
    <t>1871064675</t>
  </si>
  <si>
    <t>725319101R00</t>
  </si>
  <si>
    <t>Montáž dřezů jednoduchých</t>
  </si>
  <si>
    <t>-1282113640</t>
  </si>
  <si>
    <t>725829301R00</t>
  </si>
  <si>
    <t>Montáž baterie umyv.a dřezové stojánkové</t>
  </si>
  <si>
    <t>-261708977</t>
  </si>
  <si>
    <t>Baterie umyvadlová nástěnná ruční, KNEIP</t>
  </si>
  <si>
    <t>1643528999</t>
  </si>
  <si>
    <t>725810402R00</t>
  </si>
  <si>
    <t>Ventil rohový bez přípoj. trubičky G 1/2</t>
  </si>
  <si>
    <t>294724360</t>
  </si>
  <si>
    <t>725823111R00</t>
  </si>
  <si>
    <t>Baterie umyvadlová stoján. ruční, bez otvír.odpadu</t>
  </si>
  <si>
    <t>-1993118865</t>
  </si>
  <si>
    <t>725829201RT1</t>
  </si>
  <si>
    <t>Montáž baterie dřezové nástěnné chromové, včetně dodávky pákové baterie</t>
  </si>
  <si>
    <t>837838808</t>
  </si>
  <si>
    <t>551450092R</t>
  </si>
  <si>
    <t>Baterie sprchová nástěnná , včetně příslušenství</t>
  </si>
  <si>
    <t>-95210827</t>
  </si>
  <si>
    <t>725860184RT1</t>
  </si>
  <si>
    <t>Sifon pračkový D 40/50 mm, podomítkový, pochromovaný výtokový ventil 1/2 "</t>
  </si>
  <si>
    <t>-988797832</t>
  </si>
  <si>
    <t>725860251R00</t>
  </si>
  <si>
    <t>Sifon umyvadlový chromovaný</t>
  </si>
  <si>
    <t>1500409487</t>
  </si>
  <si>
    <t>725980122R00</t>
  </si>
  <si>
    <t>Dvířka z plastu, 200 x 300 mm</t>
  </si>
  <si>
    <t>891336277</t>
  </si>
  <si>
    <t>998725103R00</t>
  </si>
  <si>
    <t>Přesun hmot pro zařizovací předměty, výšky do 24 m</t>
  </si>
  <si>
    <t>-141760431</t>
  </si>
  <si>
    <t>726</t>
  </si>
  <si>
    <t>Zdravotechnika - předstěnové instalace</t>
  </si>
  <si>
    <t>726212367R00</t>
  </si>
  <si>
    <t>Modul samostatně stojící - pro výlevku</t>
  </si>
  <si>
    <t>480262040</t>
  </si>
  <si>
    <t>726212321R00</t>
  </si>
  <si>
    <t>Modul samostatně stojící - pro závěsné WC</t>
  </si>
  <si>
    <t>-852234531</t>
  </si>
  <si>
    <t>998726123R00</t>
  </si>
  <si>
    <t>Přesun hmot pro předstěnové systémy, výšky do 24 m</t>
  </si>
  <si>
    <t>-508629490</t>
  </si>
  <si>
    <t>734</t>
  </si>
  <si>
    <t>Ústřední vytápění - armatury</t>
  </si>
  <si>
    <t>734494111R00</t>
  </si>
  <si>
    <t>Návarky M 12x1,5 délka do 220 mm</t>
  </si>
  <si>
    <t>-1294619447</t>
  </si>
  <si>
    <t>734421150R00</t>
  </si>
  <si>
    <t>Tlakoměr deformační 0-6 kPa , D 100</t>
  </si>
  <si>
    <t>-1650466011</t>
  </si>
  <si>
    <t>783425350R00</t>
  </si>
  <si>
    <t>Nátěr syntet. potrubí do DN 100 mm Z +2x +1x email</t>
  </si>
  <si>
    <t>1211959283</t>
  </si>
  <si>
    <t>SO 1.4.02 - TZB - Vzduchotechnika</t>
  </si>
  <si>
    <t>D1 - Zařízení č. 01 - Větrání wellness</t>
  </si>
  <si>
    <t xml:space="preserve">    D2 - Zařízení č. 02 - Větrání hygienického zázemí</t>
  </si>
  <si>
    <t xml:space="preserve">      D3 - Ostatní</t>
  </si>
  <si>
    <t>Zařízení č. 01 - Větrání wellness</t>
  </si>
  <si>
    <t>01.1</t>
  </si>
  <si>
    <t>Bazénová rekuperační VZT jednotka</t>
  </si>
  <si>
    <t>dle specialisty</t>
  </si>
  <si>
    <t>-820665662</t>
  </si>
  <si>
    <t>P</t>
  </si>
  <si>
    <t>Poznámka k položce:_x000d_
- vnitřní sestavné provedení, provedení pro větrání vlhkých prostor, splňuje Ecodesign 2018, certifikát Eurovent, vnější a vnitřní plášť komaxit RAL3020, mechanická stabilita D2, netěsnost skříně L1, termická izolaceT4(M), faktor tepelných mostů TB3(M), odvlhčovací výkon 22,16kg/h, SFPvahu=2160_x000d_
 průtok: 3550 m3/h_x000d_
 externí tlak: 400/400 Pa (přívod/odvod)_x000d_
Jednotka se sestává z:_x000d_
kapsový filtr M5 na přívodu, M5 na odvodu_x000d_
deskový rekuperační výměník, suchá účinnost až 73%, by-pass, vč. příslušenství_x000d_
2x ventilátor - Pi,max=2x2,4kW, 400V/50Hz, EC motor_x000d_
vestavěné teplené čerpadlo, Pi=2,8kW, 400V/50Hz_x000d_
vestavěný vodní ohřívač, Qt,max=10,3kW, voda (80/60°C), směšovací uzel dodávka VZT (montáž a napojení - prof topení_x000d_
vestavěná směšovací klapka se servopohonem_x000d_
hmotnost: 967kg, rozměr: 3501x860x1800[mm] (DxŠxV) _x000d_
Celková hladina akustického výkonu na přívodu sání/výtlak: 58/81 dB(A) odvodu sání/výtlak: 69/68 dB(A), do okolí: 54 dB(A)_x000d_
2x uzavírací klapka těsná se servopolohovou regulací s havarijní fcí_x000d_
Veškeré potřebné příslušenství, rám pod jednotku</t>
  </si>
  <si>
    <t>"Bazénová rekuperační VZT jednotka" 1</t>
  </si>
  <si>
    <t>"vnitřní sestavné provedení, provedení pro větrání vlhkých prostor, splňuje Ecodesign 2018, certifikát Eurovent, vnější a vnitřní plášť komaxit RAL30</t>
  </si>
  <si>
    <t>"mechanická stabilita D2, netěsnost skříně L1, termická izolaceT4(M), faktor tepelných mostů TB3(M), odvlhčovací výkon 22,16kg/h, SFPvahu=2160</t>
  </si>
  <si>
    <t xml:space="preserve">"průtok: 3550 m3/h,  externí tlak: 400/400 Pa (přívod/odvod)</t>
  </si>
  <si>
    <t>"Jednotka se sestává z:</t>
  </si>
  <si>
    <t>"kapsový filtr M5 na přívodu, M5 na odvodu</t>
  </si>
  <si>
    <t>"deskový rekuperační výměník, suchá účinnost až 73%, by-pass, vč. příslušenství</t>
  </si>
  <si>
    <t>"2x ventilátor - Pi,max=2x2,4kW, 400V/50Hz, EC motor</t>
  </si>
  <si>
    <t>"vestavěné teplené čerpadlo, Pi=2,8kW, 400V/50Hz</t>
  </si>
  <si>
    <t>"vestavěný vodní ohřívač, Qt,max=10,3kW, voda (80/60°C), směšovací uzel dodávka VZT (montáž a napojení - prof topení</t>
  </si>
  <si>
    <t>"vestavěná směšovací klapka se servopohonem</t>
  </si>
  <si>
    <t xml:space="preserve">"hmotnost: 967kg, rozměr: 3501x860x1800[mm] (DxŠxV) </t>
  </si>
  <si>
    <t>"Celková hladina akustického výkonu na přívodu sání/výtlak: 58/81 dB(A)odvodu sání/výtlak: 69/68 dB(A), do okolí: 54 dB(A)"</t>
  </si>
  <si>
    <t>"2x uzavírací klapka těsná se servopolohovou regulací s havarijní fcí</t>
  </si>
  <si>
    <t>"Veškeré potřebné příslušenství, rám pod jednotku</t>
  </si>
  <si>
    <t>0.1.1.1</t>
  </si>
  <si>
    <t>Kompletní MaR vč. rozvaděče MaR, vnitřní provedení, IP54, plynulé řízení EC motorů signálem 0-10V, plynulé řízení vzduchového výkonu měřením průtoku, řízení kompresorového okruhu, regulace topného výkonu, směšování min.30% čerstvého vzduchu, vzdálený ovladač v recepcii, možnost ovládání přes web.rozhran přes PC, příprava pro komunikaci s nadřazeným systémem (např.Modbus), vč. veškerého dalšího nutného příslušenství</t>
  </si>
  <si>
    <t>-1279719463</t>
  </si>
  <si>
    <t>0.1.1.2</t>
  </si>
  <si>
    <t>Propojovací kabeláž mezi VZT jednotkou a rozvaděčem MaR VZT jednotky (délka kabelů k rozvaděči MaR je do 10m), vč kabelového žlabu</t>
  </si>
  <si>
    <t>664163235</t>
  </si>
  <si>
    <t>01.2</t>
  </si>
  <si>
    <t>Regulátor konstantního průtoku vzduchu pro nižší rychlosti Ø250mm, Qv=430/780m3/h, 2-stupňový, se servopohonem 0(2)-10V s komunikací MP-Bus, Pi=0,002kW, 3,5VA, 24V, spínání tlačítkem, nastavitelný doběh 60min</t>
  </si>
  <si>
    <t>310946437</t>
  </si>
  <si>
    <t>01.3</t>
  </si>
  <si>
    <t>Požární klapka čtyřhranná 710x315mm, manuální aktivační mechanismus se zpětnou pružinou a tepelnou tavnou pojistkou a indikace otevřené a uzavřené polohy dvěma koncovými spínači na 24V AC/DC, požární odolnost EI90S</t>
  </si>
  <si>
    <t>1444552814</t>
  </si>
  <si>
    <t>01.4</t>
  </si>
  <si>
    <t>Požární klapka kruhová Ø250mm, manuální aktivační mechanismus se zpětnou pružinou a tepelnou tavnou pojistkou a indikace otevřené a uzavřené polohy dvěma koncovými spínači na 24V AC/DC, požární odolnost EI90S</t>
  </si>
  <si>
    <t>-1307819832</t>
  </si>
  <si>
    <t>01.5</t>
  </si>
  <si>
    <t>Buňkový tlumič hluku do čtyřhranného potrubí 800x500/1500mm, 4x buňka 200x500.1500, bez opláštění</t>
  </si>
  <si>
    <t>-1681728400</t>
  </si>
  <si>
    <t>01.6</t>
  </si>
  <si>
    <t>Pevný tlumič hluku do kruhového potrubí Ø250mm/délka 900mm</t>
  </si>
  <si>
    <t>-253350650</t>
  </si>
  <si>
    <t>01.7</t>
  </si>
  <si>
    <t>Pevný tlumič hluku do kruhového potrubí Ø125mm/délka 900mm</t>
  </si>
  <si>
    <t>2138938632</t>
  </si>
  <si>
    <t>01.8</t>
  </si>
  <si>
    <t>Protidešťová žaluzie PZ 1000x630mm vč. upínacího rámečku, se sítem proti ptactvu, provedení v RAL (bude upřesněno architektem)</t>
  </si>
  <si>
    <t>163209774</t>
  </si>
  <si>
    <t>01.9</t>
  </si>
  <si>
    <t>Žaluzie pevná do kruhového potrubí Ø160mm, provedení hliník</t>
  </si>
  <si>
    <t>256200032</t>
  </si>
  <si>
    <t>01.10</t>
  </si>
  <si>
    <t>Regulační klapka do potrubí Ø250mm, ruční ovládání</t>
  </si>
  <si>
    <t>884481765</t>
  </si>
  <si>
    <t>01.11</t>
  </si>
  <si>
    <t>Regulační klapka do potrubí Ø200mm, ruční ovládání</t>
  </si>
  <si>
    <t>1040922017</t>
  </si>
  <si>
    <t>01.12</t>
  </si>
  <si>
    <t>Regulační klapka do potrubí Ø160mm, ruční ovládání</t>
  </si>
  <si>
    <t>-1830929149</t>
  </si>
  <si>
    <t>01.13</t>
  </si>
  <si>
    <t>Regulační klapka do potrubí Ø125mm, ruční ovládání</t>
  </si>
  <si>
    <t>936094912</t>
  </si>
  <si>
    <t>01.14</t>
  </si>
  <si>
    <t>Regulační klapka do potrubí Ø100mm, ruční ovládání</t>
  </si>
  <si>
    <t>1742000477</t>
  </si>
  <si>
    <t>01.15</t>
  </si>
  <si>
    <t>Vířivý anemostat přívodní 600/16, Vp=300m3/hod, kruhové boční připojení, vč. čtyřhranné čelní desky do podhledu, provedení RAL 9003 (bude upřesněno architektem)</t>
  </si>
  <si>
    <t>1120849593</t>
  </si>
  <si>
    <t>01.16</t>
  </si>
  <si>
    <t>Vířivý anemostat přívodní 600/8, Vp=150m3/hod, kruhové boční připojení, vč. čtyřhranné čelní desky do podhledu, provedení RAL 9003 (bude upřesněno architektem)</t>
  </si>
  <si>
    <t>198393007</t>
  </si>
  <si>
    <t>01.17</t>
  </si>
  <si>
    <t>Vířivý anemostat přívodní 400/16, Vp=220m3/hod, kruhové boční připojení, vč. čtyřhranné čelní desky do podhledu, provedení RAL 9003 (bude upřesněno architektem)</t>
  </si>
  <si>
    <t>22509696</t>
  </si>
  <si>
    <t>01.18</t>
  </si>
  <si>
    <t>Vířivý anemostat přívodní velikost 400, Vp=250m3/hod, kruhové boční připojení, vč. regulační klapky a kruhové čelní desky s nastavitelnými lamelami pro vertikální proudění (např. TDV-SilentAIR), provedení RAL 7021 (bude upřesněno architektem)</t>
  </si>
  <si>
    <t>898540587</t>
  </si>
  <si>
    <t>01.19</t>
  </si>
  <si>
    <t>Vířivý anemostat odvodní 600/8, Vo=100m3/hod, kruhové boční připojení, vč. čtyřhranné čelní desky do podhledu, provedení RAL 9003 (bude upřesněno architektem)</t>
  </si>
  <si>
    <t>512985555</t>
  </si>
  <si>
    <t>01.20</t>
  </si>
  <si>
    <t>Vířivý anemostat odvodní 400/16, Vp=270m3/hod, kruhové boční připojení, vč. čtyřhranné čelní desky do podhledu v provedení RAL 9003 (bude upřesněno architektem)</t>
  </si>
  <si>
    <t>-2107118481</t>
  </si>
  <si>
    <t>01.21</t>
  </si>
  <si>
    <t>Přívodní vyústka dvouřadá do čtyřhranného potrubí 525x75mm, vč. regulace a upínacího rámečku, provedení RAL 7021 (bude upřesněno architektem)</t>
  </si>
  <si>
    <t>-482387961</t>
  </si>
  <si>
    <t>01.22</t>
  </si>
  <si>
    <t>Přívodní vyústka dvouřadá do kruhového potrubí 225x75mm, vč. regulace, provedení RAL 9003 (bude upřesněno architektem)</t>
  </si>
  <si>
    <t>544240434</t>
  </si>
  <si>
    <t>01.23</t>
  </si>
  <si>
    <t>Odvodní vyústka jednořadá do čtyřhranného potrubí 425x75mm, vč. regulace a upínacího rámečku, provedení RAL 7021 (bude upřesněno architektem)</t>
  </si>
  <si>
    <t>-1566268167</t>
  </si>
  <si>
    <t>01.24</t>
  </si>
  <si>
    <t>Odvodní vyústka jednořadá do kruhového potrubí 825x125mm, vč. regulace, provedení RAL 7021 (bude upřesněno architektem)</t>
  </si>
  <si>
    <t>1989805946</t>
  </si>
  <si>
    <t>01.25</t>
  </si>
  <si>
    <t>Talířový ventil přívodní Ø100, kovový, provedení RAL 7021 (bude upřesněno architektem)</t>
  </si>
  <si>
    <t>-1451047147</t>
  </si>
  <si>
    <t>01.26</t>
  </si>
  <si>
    <t>Talířový ventil odvodní Ø200, kovový, provedení RAL 7021 (bude upřesněno architektem)</t>
  </si>
  <si>
    <t>-2131985815</t>
  </si>
  <si>
    <t>01.27</t>
  </si>
  <si>
    <t>Talířový ventil odvodní Ø160, kovový, provedení RAL 9003 (bude upřesněno architektem)</t>
  </si>
  <si>
    <t>246855189</t>
  </si>
  <si>
    <t>01.28</t>
  </si>
  <si>
    <t>Talířový ventil odvodní Ø100, kovový, provedení RAL 9003 (bude upřesněno architektem)</t>
  </si>
  <si>
    <t>-1246298187</t>
  </si>
  <si>
    <t>01.29</t>
  </si>
  <si>
    <t>Stěnová mřížka jednořadá 200x100mm s roztečí lamel 12,5mm, upínání pružinami vč. up. rámečku, provedení elox. hliník</t>
  </si>
  <si>
    <t>1169658597</t>
  </si>
  <si>
    <t>Poznámka k položce:_x000d_
Potrubí čtyřhranné z pozink. plechu sk.I ve III. tř. těsnosti, včetně těsnícího, spojovacího a závěsového materiálu</t>
  </si>
  <si>
    <t>01.30</t>
  </si>
  <si>
    <t>Potrubí čtyřhranné z pozink. plechu sk.I ve III. tř. těsnosti, včetně těsnícího, spojovacího a závěsového materiálu - do obvodu 1500mm vč. 20% tvarovek</t>
  </si>
  <si>
    <t>384147136</t>
  </si>
  <si>
    <t>01.30.1</t>
  </si>
  <si>
    <t>Potrubí čtyřhranné z pozink. plechu sk.I ve III. tř. těsnosti, včetně těsnícího, spojovacího a závěsového materiálu - do obvodu 1890mm vč. 20% tvarovek</t>
  </si>
  <si>
    <t>2017321879</t>
  </si>
  <si>
    <t>01.30.2</t>
  </si>
  <si>
    <t>Potrubí čtyřhranné z pozink. plechu sk.I ve III. tř. těsnosti, včetně těsnícího, spojovacího a závěsového materiálu - do obvodu 2630mm vč. 50% tvarovek</t>
  </si>
  <si>
    <t>1332445210</t>
  </si>
  <si>
    <t>01.30.3</t>
  </si>
  <si>
    <t>Potrubí čtyřhranné z pozink. plechu sk.I ve III. tř. těsnosti, včetně těsnícího, spojovacího a závěsového materiálu - do obvodu 3500mm vč. 50% tvarovek</t>
  </si>
  <si>
    <t>1874432861</t>
  </si>
  <si>
    <t>Poznámka k položce:_x000d_
Potrubí čtyřhranné ploché, bez přírub, spojování na hrdla ve III. tř. těsnosti, včetně těsnícího a spojovacího materiálu</t>
  </si>
  <si>
    <t>01.31</t>
  </si>
  <si>
    <t>Potrubí čtyřhranné ploché, bez přírub, spojování na hrdla ve III. tř. těsnosti, včetně těsnícího a spojovacího materiálu - do obvodu 650mm vč. 0% tvarovek</t>
  </si>
  <si>
    <t>628478506</t>
  </si>
  <si>
    <t>01.31.1</t>
  </si>
  <si>
    <t>Potrubí čtyřhranné ploché, bez přírub, spojování na hrdla ve III. tř. těsnosti, včetně těsnícího a spojovacího materiálu - do obvodu 1050mm vč. 20% tvarovek</t>
  </si>
  <si>
    <t>446568236</t>
  </si>
  <si>
    <t>01.31.2</t>
  </si>
  <si>
    <t>Potrubí čtyřhranné ploché, bez přírub, spojování na hrdla ve III. tř. těsnosti, včetně těsnícího a spojovacího materiálu - do obvodu 1500mm vč. 100% tvarovek</t>
  </si>
  <si>
    <t>1054983605</t>
  </si>
  <si>
    <t>Poznámka k položce:_x000d_
Potrubí kruhové SPIRO z pozink. plechu sk.I ve. tř. těsnosti C, včetně těsnícího, spojovacího a závěsového materiálu</t>
  </si>
  <si>
    <t>01.32</t>
  </si>
  <si>
    <t>Potrubí kruhové SPIRO z pozink. plechu sk.I ve. tř. těsnosti C, včetně těsnícího, spojovacího a závěsového materiálu - do Ø100mm, vč. 20% tvarovek</t>
  </si>
  <si>
    <t>-773623423</t>
  </si>
  <si>
    <t>01.32.1</t>
  </si>
  <si>
    <t>Potrubí kruhové SPIRO z pozink. plechu sk.I ve. tř. těsnosti C, včetně těsnícího, spojovacího a závěsového materiálu - do Ø125mm, vč. 25% tvarovek</t>
  </si>
  <si>
    <t>1676118897</t>
  </si>
  <si>
    <t>01.32.2</t>
  </si>
  <si>
    <t>Potrubí kruhové SPIRO z pozink. plechu sk.I ve. tř. těsnosti C, včetně těsnícího, spojovacího a závěsového materiálu - do Ø160mm, vč. 20% tvarovek</t>
  </si>
  <si>
    <t>-1562289949</t>
  </si>
  <si>
    <t>01.32.3</t>
  </si>
  <si>
    <t>Potrubí kruhové SPIRO z pozink. plechu sk.I ve. tř. těsnosti C, včetně těsnícího, spojovacího a závěsového materiálu - do Ø200mm, vč. 10% tvarovek</t>
  </si>
  <si>
    <t>1136274946</t>
  </si>
  <si>
    <t>01.32.4</t>
  </si>
  <si>
    <t>Potrubí kruhové SPIRO z pozink. plechu sk.I ve. tř. těsnosti C, včetně těsnícího, spojovacího a závěsového materiálu - do Ø250mm, vč. 25% tvarovek</t>
  </si>
  <si>
    <t>622962172</t>
  </si>
  <si>
    <t>01.32.5</t>
  </si>
  <si>
    <t>Potrubí kruhové SPIRO z pozink. plechu sk.I ve. tř. těsnosti C, včetně těsnícího, spojovacího a závěsového materiálu - do Ø280mm, vč. 25% tvarovek</t>
  </si>
  <si>
    <t>-332290111</t>
  </si>
  <si>
    <t>Poznámka k položce:_x000d_
Ohebná hadice, provedení Al, hlukově izolovaná</t>
  </si>
  <si>
    <t>01.33</t>
  </si>
  <si>
    <t>Ohebná hadice, provedení Al, hlukově izolovaná - Ø100mm</t>
  </si>
  <si>
    <t>537774642</t>
  </si>
  <si>
    <t>01.33.1</t>
  </si>
  <si>
    <t>Ohebná hadice, provedení Al, hlukově izolovaná - Ø125mm</t>
  </si>
  <si>
    <t>-1388284409</t>
  </si>
  <si>
    <t>01.33.2</t>
  </si>
  <si>
    <t>Ohebná hadice, provedení Al, hlukově izolovaná - Ø160mm</t>
  </si>
  <si>
    <t>-930581687</t>
  </si>
  <si>
    <t>01.33.3</t>
  </si>
  <si>
    <t>Ohebná hadice, provedení Al, hlukově izolovaná - Ø200mm</t>
  </si>
  <si>
    <t>708061829</t>
  </si>
  <si>
    <t>01.34</t>
  </si>
  <si>
    <t>Tepelná izolace minerální vata tvrzená protihluková tl.60mm vč. AL folie, kotvení na trny, izolaci řešit jako parotěsnou, spoje přelepit hliníkovou páskou, objem.hm. Izolace 80kg/m3, kotvení na trny</t>
  </si>
  <si>
    <t>1294314951</t>
  </si>
  <si>
    <t>01.35</t>
  </si>
  <si>
    <t>Tepelná izolace nenasákavá samolepicí tl. 20mm</t>
  </si>
  <si>
    <t>-472843380</t>
  </si>
  <si>
    <t>01.36</t>
  </si>
  <si>
    <t>Montážní, závěsový, spojovací a těsnící materiál</t>
  </si>
  <si>
    <t>kpl.</t>
  </si>
  <si>
    <t>354203444</t>
  </si>
  <si>
    <t>Zařízení č. 02 - Větrání hygienického zázemí</t>
  </si>
  <si>
    <t>02.1</t>
  </si>
  <si>
    <t>Kompaktní rekuperační VZT jednotka</t>
  </si>
  <si>
    <t>195915244</t>
  </si>
  <si>
    <t>Poznámka k položce:_x000d_
- vnitřní vertikální provedení, vyhovuje Ecodesign 2018, certifikace Eurovent_x000d_
 průtok: 290 m3/h_x000d_
 externí tlak: 150/150 Pa (přívod/odvod)_x000d_
Jednotka se sestává z:_x000d_
přívodní filtry F7 na přívodu, M5 na odvodu_x000d_
rotační rekuperační výměník, účinnost až 79%, by-pass _x000d_
2x ventilátor - Pi,max=2x0,081kW, 230V/50Hz, EC motor_x000d_
vestavěný elektrický ohřívač, Qt,max=0,5kW, 1f/230V/50Hz_x000d_
hmotnost: 46kg, rozměr: 598x450x601[mm] (DxŠxV) _x000d_
hl. akustického výkonu na plášti 45dB(A)_x000d_
Veškeré potřebné příslušenství, inteligentní řídicí systém s dotykovým ovladačem s arevným diplejem, možnost ovládání přes ModBus</t>
  </si>
  <si>
    <t>"Kompaktní rekuperační VZT jednotka" 1</t>
  </si>
  <si>
    <t>"vnitřní vertikální provedení, vyhovuje Ecodesign 2018, certifikace Eurovent</t>
  </si>
  <si>
    <t>"průtok: 290 m3/h</t>
  </si>
  <si>
    <t>"externí tlak: 150/150 Pa (přívod/odvod)</t>
  </si>
  <si>
    <t>"přívodní filtry F7 na přívodu, M5 na odvodu</t>
  </si>
  <si>
    <t xml:space="preserve">"rotační rekuperační výměník, účinnost až 79%, by-pass </t>
  </si>
  <si>
    <t>"2x ventilátor - Pi,max=2x0,081kW, 230V/50Hz, EC motor</t>
  </si>
  <si>
    <t>"vestavěný elektrický ohřívač, Qt,max=0,5kW, 1f/230V/50Hz</t>
  </si>
  <si>
    <t xml:space="preserve">"hmotnost: 46kg, rozměr: 598x450x601[mm] (DxŠxV) </t>
  </si>
  <si>
    <t>"hl. akustického výkonu na plášti 45dB(A)</t>
  </si>
  <si>
    <t>"Veškeré potřebné příslušenství, inteligentní řídicí systém s dotykovým ovladačem s arevným diplejem, možnost ovládání přes ModBus</t>
  </si>
  <si>
    <t>02.2</t>
  </si>
  <si>
    <t>Pevný tlumič hluku do kruhového potrubí Ø160mm/délka 900mm</t>
  </si>
  <si>
    <t>-814318494</t>
  </si>
  <si>
    <t>02.3</t>
  </si>
  <si>
    <t>Vířivý anemostat přívodní 600/16, Vp=290m3/hod, kruhové boční připojení, vč. čtyřhranné čelní desky do podhledu, provedení RAL 9003 (bude upřesněno architektem)</t>
  </si>
  <si>
    <t>-1677740289</t>
  </si>
  <si>
    <t>02.4</t>
  </si>
  <si>
    <t>-314526363</t>
  </si>
  <si>
    <t>02.5</t>
  </si>
  <si>
    <t>Talířový ventil odvodní Ø100, kovový, provedení RAL 7021 (bude upřesněno architektem)</t>
  </si>
  <si>
    <t>-113599105</t>
  </si>
  <si>
    <t>02.6</t>
  </si>
  <si>
    <t>Stěnová mřížka jednořadá 300x100mm s roztečí lamel 12,5mm, upínání pružinami vč. up. rámečku, provedení elox. hliník</t>
  </si>
  <si>
    <t>1456823557</t>
  </si>
  <si>
    <t>02.7</t>
  </si>
  <si>
    <t>Výfuková hlavice Ø160mm, provedení pozink</t>
  </si>
  <si>
    <t>327521883</t>
  </si>
  <si>
    <t>02.8</t>
  </si>
  <si>
    <t>Potrubí kruhové SPIRO z pozink. plechu sk.I ve. tř. těsnosti C, včetně těsnícího, spojovacího a závěsového materiálu - do obvodu 1050mm vč. 20% tvarovek</t>
  </si>
  <si>
    <t>1291662911</t>
  </si>
  <si>
    <t>02.9</t>
  </si>
  <si>
    <t>Potrubí kruhové SPIRO z pozink. plechu sk.I ve. tř. těsnosti C, včetně těsnícího, spojovacího a závěsového materiálu - do Ø100mm, vč. 15% tvarovek</t>
  </si>
  <si>
    <t>-2068452631</t>
  </si>
  <si>
    <t>02.9.1</t>
  </si>
  <si>
    <t>Potrubí kruhové SPIRO z pozink. plechu sk.I ve. tř. těsnosti C, včetně těsnícího, spojovacího a závěsového materiálu - do Ø125mm, vč. 50% tvarovek</t>
  </si>
  <si>
    <t>4607790</t>
  </si>
  <si>
    <t>02.9.2</t>
  </si>
  <si>
    <t>Potrubí kruhové SPIRO z pozink. plechu sk.I ve. tř. těsnosti C, včetně těsnícího, spojovacího a závěsového materiálu - do Ø160mm, vč. 40% tvarovek</t>
  </si>
  <si>
    <t>641303376</t>
  </si>
  <si>
    <t>02.9.3</t>
  </si>
  <si>
    <t>Potrubí kruhové SPIRO z pozink. plechu sk.I ve. tř. těsnosti C, včetně těsnícího, spojovacího a závěsového materiálu - do Ø250mm, vč. 100% tvarovek</t>
  </si>
  <si>
    <t>1480945135</t>
  </si>
  <si>
    <t>02.10</t>
  </si>
  <si>
    <t>-714899208</t>
  </si>
  <si>
    <t>02.10.1</t>
  </si>
  <si>
    <t>1926053153</t>
  </si>
  <si>
    <t>02.11</t>
  </si>
  <si>
    <t>Tepelná izolace minerální vata tl.40mm vč. AL folie, izolaci řešit jako parotěsnou, spoje přelepit hliníkovou páskou</t>
  </si>
  <si>
    <t>1052541215</t>
  </si>
  <si>
    <t>02.12</t>
  </si>
  <si>
    <t>-1689421483</t>
  </si>
  <si>
    <t>02.13</t>
  </si>
  <si>
    <t>-169129677</t>
  </si>
  <si>
    <t>Ostatní</t>
  </si>
  <si>
    <t>Barevné nátěry a nástřiky potrubí a komponentů ve vnitřním prostředí, provedení RAL 7021 (bude upřesněno architektem)</t>
  </si>
  <si>
    <t>-367194333</t>
  </si>
  <si>
    <t>Zajištění dokumentace skutečného provedení staveb (dle požadavků objednatele), veškeré doklady nutné k užívání VZT,</t>
  </si>
  <si>
    <t>796845053</t>
  </si>
  <si>
    <t>Uvedení do provozu, zaregulování systému, komplexní vyzkoušení systému, zaškolení obsluhy, seznámení správce s provozem zařízení a bezpečnostními předpisy, provozní řád, revize požárních klapek, značení potrubí (směry proudění), doklady a protokoly nutné ke kolaudaci a správnému užívání</t>
  </si>
  <si>
    <t>12994075</t>
  </si>
  <si>
    <t>Pronájem pomocných mechanizmů nutných pro montáž jako plošiny, jeřáby, lešení</t>
  </si>
  <si>
    <t>1638365927</t>
  </si>
  <si>
    <t>Doprava veškerých dodávek a materiálu na stavbu vč. přesunu na místo montáže</t>
  </si>
  <si>
    <t>-933435402</t>
  </si>
  <si>
    <t>SO 1.4.03 - TZB - Vytápění</t>
  </si>
  <si>
    <t xml:space="preserve">    731 - Ústřední vytápění - kotelny</t>
  </si>
  <si>
    <t xml:space="preserve">    733 - Ústřední vytápění - rozvodné potrubí</t>
  </si>
  <si>
    <t xml:space="preserve">    735 - Ústřední vytápění - otopná tělesa</t>
  </si>
  <si>
    <t>731</t>
  </si>
  <si>
    <t>Ústřední vytápění - kotelny</t>
  </si>
  <si>
    <t>731 A02 732111120</t>
  </si>
  <si>
    <t>ODSTAVENI+ZPROVOZNĚNÍ PÁTEŘNÍHO PŘÍVODU/ HORKOVODU (vypuštění+dopuštění vody,) ZA ÚČASTI PROVOZOVATELE</t>
  </si>
  <si>
    <t>SADA</t>
  </si>
  <si>
    <t>2143408</t>
  </si>
  <si>
    <t>731 A02 732111125</t>
  </si>
  <si>
    <t>MONTAZ ROZDELOVACE DN125/1.95m,2*KOTVENÍ/PODPĚRA DO ZDI</t>
  </si>
  <si>
    <t>KUS</t>
  </si>
  <si>
    <t>-1754964037</t>
  </si>
  <si>
    <t>731 A02 CENA01</t>
  </si>
  <si>
    <t>ROZDELOVAC RS KOMBI 125mm,0,6MPa,L-1.95m,PŘÍVOD/ODVOD+3*OKRUHY,2*T,2*M, IZOLACE PUR 70mm+plech.folie ,VČETNĚ ZASLEPOVACÍCH ZÁTEK/šroubení/na REZERVNÍCH VÝVODECH</t>
  </si>
  <si>
    <t>876915385</t>
  </si>
  <si>
    <t>731 A01 732111228</t>
  </si>
  <si>
    <t>VLOŽENÍ OBBOČKY OCEL DN65/65/40 PRO NOVÝ ROZDĚLOVAČ za účasti investota/provozovatele</t>
  </si>
  <si>
    <t>290071800</t>
  </si>
  <si>
    <t>731 A01 732111229</t>
  </si>
  <si>
    <t>OPRAVA TEPELNÉ IZOLACE (TL.do 50mm s AL) STÁVAJÍCHO ROZVODU V PLOŠE OD 1,0m2</t>
  </si>
  <si>
    <t>-1975018778</t>
  </si>
  <si>
    <t>731 A01 732111231</t>
  </si>
  <si>
    <t>KK 6/4“ S INTEGROVANÝM VYPOUŠTĚNÍM ZÁVITOVÝ</t>
  </si>
  <si>
    <t>-1396962617</t>
  </si>
  <si>
    <t>731 A01 732111232</t>
  </si>
  <si>
    <t>ZÁVITOVÝ FILTR 6/4“ S VÝMĚNNÝM SÍTKEM pro teploty do 150 C,</t>
  </si>
  <si>
    <t>2119033019</t>
  </si>
  <si>
    <t>731 A01 732111236</t>
  </si>
  <si>
    <t>expanzní nádoba objem 50 litrů/6bar+armatura MK20+pojistný ventil 1/2*3/4"po=300kPa, nejmenší průtočný průřez 113mm2,zaručený výtokový součinitel =0,444</t>
  </si>
  <si>
    <t>-479677149</t>
  </si>
  <si>
    <t>731 A01 732111294</t>
  </si>
  <si>
    <t>KK s VK KOV 6/4"</t>
  </si>
  <si>
    <t>1223800297</t>
  </si>
  <si>
    <t>731 A01 732111296</t>
  </si>
  <si>
    <t>KK s VK KOV 1"</t>
  </si>
  <si>
    <t>2062078646</t>
  </si>
  <si>
    <t>731 A01 732119433</t>
  </si>
  <si>
    <t>TEPLOMER -120C+JIMKA</t>
  </si>
  <si>
    <t>160972327</t>
  </si>
  <si>
    <t>731 A01 732119434</t>
  </si>
  <si>
    <t>TLAKOMER/0-1.0MPa+JIMKA</t>
  </si>
  <si>
    <t>-1335240432</t>
  </si>
  <si>
    <t>731 A01 732119435</t>
  </si>
  <si>
    <t>JIMKA PRO CIDLA 3/8-1/2</t>
  </si>
  <si>
    <t>-657346236</t>
  </si>
  <si>
    <t>731 A01 732119439</t>
  </si>
  <si>
    <t>VYVAZOVACI VENTIL DN20/ 2,60m3/h/</t>
  </si>
  <si>
    <t>822603287</t>
  </si>
  <si>
    <t>731 A01 732119440</t>
  </si>
  <si>
    <t>VYVAZOVACI VENTIL DN20 / 2,10m3/h</t>
  </si>
  <si>
    <t>206724978</t>
  </si>
  <si>
    <t>731 A01 732119445</t>
  </si>
  <si>
    <t>MONT+DOD 3 CEST ARMATURY /DN20/kvs4 pro podlahové vytápění pozn-servo bude dodávkou MaR,nutná koordinace s Mar</t>
  </si>
  <si>
    <t>525008607</t>
  </si>
  <si>
    <t>731 A01 732119446</t>
  </si>
  <si>
    <t>výměník teplovod 120/75C.......výměník (220kW)........ .topná voda 80/60C, ISO G vnější závit,+izolační pouzdro+korekční připojovací armatury-8kusů</t>
  </si>
  <si>
    <t>-1569384944</t>
  </si>
  <si>
    <t>731 A01 732119447</t>
  </si>
  <si>
    <t>demontáž stávajícího výměníku 162kW</t>
  </si>
  <si>
    <t>-875617177</t>
  </si>
  <si>
    <t>731 A01 732119450</t>
  </si>
  <si>
    <t>CIRKULAČNÍ ČERPADLO ZAVITOVÉ podlahovky 25/80, Jmenovitý průtok 4.5 m³/h Jmen. dopravní výška 5.649 m Max. dopr. výška 80 dm Teplotní třída TF 110, Max. příkon P1 116 W P1 min. 9 W Frekvence el. sítě 50 / 60 Hz Jmenovité napětí 1 x 230 V Maximální spotřeba proudu 0.09 A 1.02 A Max. otáčky 4050 ot/min Krytí (IEC 34-5) X4D Třída izolace (IEC 85) F ČERPADLO S FUNKCÍ AUTOADAPT+FLOWADAPT +FLOWLIMIT+IZOLAČNÍ POUZDRO</t>
  </si>
  <si>
    <t>1857721024</t>
  </si>
  <si>
    <t>731 A01 732119451</t>
  </si>
  <si>
    <t>CIRKULAČNÍ ČERPADLO ZAVITOVÉ VZT 32/60 Jmenovitý průtok 4.71 m³/h Jmen. dopravní výška 4.77 m,Max. dopr. Výška 60 dm Teplotní třída TF 110, Max. příkon P1 103 W P1 min. 9 W Frekvence el. sítě 50 / 60 Hz Jmenovité napětí 1 x 230 V Maximální spotřeba proudu 0.09 A 0.91 A Max. otáčky 3510 ot/min Krytí (IEC 34-5) X4D Třída izolace (IEC 85) F ČERPADLO S FUNKCÍ AUTOADAPT+FLOWADAPT +FLOWLIMIT+IZOLAČNÍ POUZDRO</t>
  </si>
  <si>
    <t>1732386284</t>
  </si>
  <si>
    <t>731 A01 732119456</t>
  </si>
  <si>
    <t>VYPOUSTECI VENTIL DN15/KULOVY</t>
  </si>
  <si>
    <t>423536182</t>
  </si>
  <si>
    <t>731 A01 732119457</t>
  </si>
  <si>
    <t>OV DN50 s AUTOMAT. ODVZDUŠ. ARMATURA-1/2"</t>
  </si>
  <si>
    <t>-895649966</t>
  </si>
  <si>
    <t>731 A01 732119459</t>
  </si>
  <si>
    <t>FILTR ZAVITOVY CELOMOSAZ-1"</t>
  </si>
  <si>
    <t>708265471</t>
  </si>
  <si>
    <t>731 A01 732119460</t>
  </si>
  <si>
    <t>FILTR ZAVITOVY CELOMOSAZ-5/4"</t>
  </si>
  <si>
    <t>-43798139</t>
  </si>
  <si>
    <t>731 A01 732119463</t>
  </si>
  <si>
    <t>ZPET.VENTIL ZÁVITOVÝ CELOMOSAZ.1"</t>
  </si>
  <si>
    <t>567828122</t>
  </si>
  <si>
    <t>731 A01 732119464</t>
  </si>
  <si>
    <t>ZPET.VENTIL ZÁVITOVÝ CELOMOSAZ.5/4“</t>
  </si>
  <si>
    <t>379988311</t>
  </si>
  <si>
    <t>731 A01 732119469</t>
  </si>
  <si>
    <t>KUL. UZAVER KOVOVÝ s MOTÝLKEM-1/2"</t>
  </si>
  <si>
    <t>-830292043</t>
  </si>
  <si>
    <t>731 A01 732119501</t>
  </si>
  <si>
    <t>AUTOMAT OV ARMATURA 1/2-PRO VZT</t>
  </si>
  <si>
    <t>-1165992749</t>
  </si>
  <si>
    <t>731 A01 732119511</t>
  </si>
  <si>
    <t>REINSTLACE /demontáž a zpětná montáž posun cca 2,0m/ STÁVAJÍCÍ ÚPRAVNY VODY (FILTR,VODOMĚRNÁ SOUPRAVA,AUTOMAT. DOPLŇOVÁNÍ) DOPOJENÍ NA VODOINSTALCI, SYSTEM ut+ELEKTRO</t>
  </si>
  <si>
    <t>2140043453</t>
  </si>
  <si>
    <t>731 A01 732119560</t>
  </si>
  <si>
    <t>1*DOPOJENÍ NA STUDENOU VODU, POTRUBÍ d20/PN20 +IZ9mm=55m,kotvení na omítku</t>
  </si>
  <si>
    <t>-98596277</t>
  </si>
  <si>
    <t>731 A01 732119590</t>
  </si>
  <si>
    <t>OZNACENI POTRUBI+PRVKŮ STANICE /OKRUHŮ, PŘÍVOD ODVOD,cedulky plastové písmo min. 15mm,uchycení stahovacími pásky 20ks cedulem</t>
  </si>
  <si>
    <t>-1831757667</t>
  </si>
  <si>
    <t>731 A02 998732101</t>
  </si>
  <si>
    <t>STROJOVNY PRESUN HMOT VYSKA -6M</t>
  </si>
  <si>
    <t>T</t>
  </si>
  <si>
    <t>411034420</t>
  </si>
  <si>
    <t>733</t>
  </si>
  <si>
    <t>Ústřední vytápění - rozvodné potrubí</t>
  </si>
  <si>
    <t>731 A03 733111291</t>
  </si>
  <si>
    <t>OTVORY do 0.01m2/STROPY,STENY/,suť-uložení na skládce stavby,odvoz a uložení na skládku bude v režii stavební části</t>
  </si>
  <si>
    <t>-1884899643</t>
  </si>
  <si>
    <t>731 A03 733111292</t>
  </si>
  <si>
    <t>OTVORY do 0.04m2/STROPY,STENY/,suť-uložení na skládce stavby,odvoz a uložení na skládku bude v režii stavební části</t>
  </si>
  <si>
    <t>-312227431</t>
  </si>
  <si>
    <t>731 A03 733111295</t>
  </si>
  <si>
    <t>PROTIPOZAR.PROSTUP mezi wellness a topným kanálem EI 60 PRO POTRUBÍ Cu 4*d34+ 2*d28 ..minerální vlna,stlačená s min. objemovou hmotností 40 kg/m3,třída reakce na oheň B, bod tání &gt; 1000 °C, hl. min. 60 mm 3opláštění potrubí minerální vlnou tl. min. 35 mm s min. obj. Hmotností 40 kg/m3, přesahy 250 mm na obě strany od líce požárního předělu tmel Promaseal mastic hl. min. 15 mm 6 identifikační štítek Úřední doklad: Protokol o klasifikaci č. PK2-11-04-920-C-1.</t>
  </si>
  <si>
    <t>-457745649</t>
  </si>
  <si>
    <t>731 A03 733111306</t>
  </si>
  <si>
    <t>POTR Cu d28 PAJENE/VAR. LISOVANE</t>
  </si>
  <si>
    <t>-384832899</t>
  </si>
  <si>
    <t>731 A03 733111307</t>
  </si>
  <si>
    <t>POTR Cu d35 PAJENE/VAR. LISOVANE</t>
  </si>
  <si>
    <t>1111954888</t>
  </si>
  <si>
    <t>731 A03 733111308</t>
  </si>
  <si>
    <t>POTR Cu d42 PAJENE/VAR. LISOVANE</t>
  </si>
  <si>
    <t>974248910</t>
  </si>
  <si>
    <t>731 A03 733111310</t>
  </si>
  <si>
    <t>POTR-OSOVY KOMPENZATOR d28/dilatace max.50mm</t>
  </si>
  <si>
    <t>946491437</t>
  </si>
  <si>
    <t>731 A03 733111311</t>
  </si>
  <si>
    <t>POTR-OSOVY KOMPENZATOR d35/dilatace max.50mm</t>
  </si>
  <si>
    <t>693170137</t>
  </si>
  <si>
    <t>731 A03 733111312</t>
  </si>
  <si>
    <t>PRIPLATEK ZA PRACE V KANALE při realizaci potrubí Cu d28-35</t>
  </si>
  <si>
    <t>1069374415</t>
  </si>
  <si>
    <t>731 A03 733111313</t>
  </si>
  <si>
    <t>DOPOJENI JEDNOTKY VZT-šroubení</t>
  </si>
  <si>
    <t>PAR</t>
  </si>
  <si>
    <t>-1530892775</t>
  </si>
  <si>
    <t>731 A03 733111323</t>
  </si>
  <si>
    <t>MONT.IZOLACE POTRUBI-SPOJ HACKY, Al. Páskou</t>
  </si>
  <si>
    <t>-2045176606</t>
  </si>
  <si>
    <t>731 A03 CENA01</t>
  </si>
  <si>
    <t>IZOLACE POTR. NÁVLEK. s AL FOLII lambda 0,036 28/30</t>
  </si>
  <si>
    <t>-2020208687</t>
  </si>
  <si>
    <t>731 A03 CENA02</t>
  </si>
  <si>
    <t>IZOLACE POTR. NÁVLEK. s AL FOLII lambda 0,036 35/30</t>
  </si>
  <si>
    <t>806413299</t>
  </si>
  <si>
    <t>731 A03 CENA03</t>
  </si>
  <si>
    <t>IZOLACE POTR. NÁVLEK. s AL FOLII lambda 0,036 40/40</t>
  </si>
  <si>
    <t>1450845045</t>
  </si>
  <si>
    <t>731 A03 733190250</t>
  </si>
  <si>
    <t>OCEL.POZINK.KC-ROZVOD UT/1.PP+1.NP+KANÁLE</t>
  </si>
  <si>
    <t>KG</t>
  </si>
  <si>
    <t>39757125</t>
  </si>
  <si>
    <t>731 A03 733190256</t>
  </si>
  <si>
    <t>OCEL CHRÁNIČKY DN125 PRO POTRUBÍ STROJOVNA/TOPNÝ KANÁL +TPT tmel</t>
  </si>
  <si>
    <t>1558640672</t>
  </si>
  <si>
    <t>731 A03 733190908</t>
  </si>
  <si>
    <t>TLAK ZKOUSKA POTRUBI do DN50</t>
  </si>
  <si>
    <t>-2070327453</t>
  </si>
  <si>
    <t>731 A03 998733103</t>
  </si>
  <si>
    <t>POTRUBI PRESUN HMOT VYSKA -6M</t>
  </si>
  <si>
    <t>1066516419</t>
  </si>
  <si>
    <t>735</t>
  </si>
  <si>
    <t>Ústřední vytápění - otopná tělesa</t>
  </si>
  <si>
    <t>731 C05 735410912</t>
  </si>
  <si>
    <t>MONTAZ ROZDELOVAČŮ +SKŘÍNĚ PODLAHOVÉHO VYTÁPĚNÍ /do zdi variantně na zdivo</t>
  </si>
  <si>
    <t>-1333320826</t>
  </si>
  <si>
    <t>731 C05 CENA01</t>
  </si>
  <si>
    <t>ROZDELOVAČ 7(6+1)ROZDĚLOVAČ PODLAHOVÉHO VYTÁPĚNÍ BEZ SMĚŠOVÁNÍ 5/4“ -součástí uzaviratelé regulační šroubení,uzavírací ventily s termoelektrickou hlavicí/dodá Mar/ průtokoměry 0,5-5,0l/min,adaptéry vývodů d18,držáky,kulové kohouty,odvzdušnění, ukončení rozdělovačů,,NA PŘÍVODU REGULAČNÍ /UZAVÍRACÍ ARMATURA PN25 RO KOREKCI PRŮTOKU, NA ODTOKU KK DN25D, SKŘÍŇ 1000*750*130mm na ZEĎ nebo do ZDI</t>
  </si>
  <si>
    <t>1438900530</t>
  </si>
  <si>
    <t>731 C05 CENA04</t>
  </si>
  <si>
    <t>ROZDELOVAČ 9(8+1) ROZDĚLOVAČ PODLAHOVÉHO VYTÁPĚNÍ BEZ SMĚŠOVÁNÍ 5/4“ -součástí uzaviratelé regulační šroubení,uzavírací ventily s termoelektrickou hlavicí/dodá Mar/ průtokoměry 0,5-5,0l/min,adaptéry vývodů d18,držáky,kulové kohouty,odvzdušnění, ukončení rozdělovačů,,NA PŘÍVODU REGULAČNÍ /UZAVÍRACÍ ARMATURA PN25 RO KOREKCI PRŮTOKU, NA ODTOKU KK DN25D, SKŘÍŇ 1000*750*130mm na ZEĎ nebo do ZDI</t>
  </si>
  <si>
    <t>1511336232</t>
  </si>
  <si>
    <t>731 C05 735410918</t>
  </si>
  <si>
    <t>PROPLACH A NAPUSTENI SOUSTAVY PODLAHOVÉHO VYTÁPĚNÍ</t>
  </si>
  <si>
    <t>-995671870</t>
  </si>
  <si>
    <t>731 C05 735410919</t>
  </si>
  <si>
    <t>TLAKOVA ZKOUSKA OTOPNE SOUSTAVY – PODLAHOVÉHO VYTÁPĚNÍ</t>
  </si>
  <si>
    <t>HR</t>
  </si>
  <si>
    <t>419928640</t>
  </si>
  <si>
    <t>731 C05 735410920</t>
  </si>
  <si>
    <t>MONTAZ PODLAHOVEHO VYTAPENI na PS izolaci s folii</t>
  </si>
  <si>
    <t>M2</t>
  </si>
  <si>
    <t>-587105074</t>
  </si>
  <si>
    <t>731 C05 CENA01.1</t>
  </si>
  <si>
    <t>REFLEXNÍ HLINÍKOVÁ FÓLIE PRO PODLAHOVÉ VYTÁPĚNÍ rastr po 5 cm - slouží k rovnoměrné a správné rozteči trubek, 5 vrstev vč. Al,šíře 1m(100-105cm), gramáž90 g/m2+-10%</t>
  </si>
  <si>
    <t>210917787</t>
  </si>
  <si>
    <t>731 C05 CENA02</t>
  </si>
  <si>
    <t>DILATACNI PÁS SAMOLEPÍCÍ..z pěnového polyetylén u s uzavřenými buňkami..150*10mm</t>
  </si>
  <si>
    <t>425517406</t>
  </si>
  <si>
    <t>731 C05 CENA03</t>
  </si>
  <si>
    <t>PRICHYTKY POTRUBI d18 stabilizační příchytka je určena k fixaci potrubí k podlahové desce (polystyrénová deska). Je vyrobena z plastu s aditivem skelného vlákna</t>
  </si>
  <si>
    <t>-356520707</t>
  </si>
  <si>
    <t>731 C05 CENA04.1</t>
  </si>
  <si>
    <t>POTRUBI d18 DIFUSTOP- Trubka 18x2, provozní tlak 8 bar, teplota 80 °C, koeficient bezpečnosti 1,5:</t>
  </si>
  <si>
    <t>-1286278951</t>
  </si>
  <si>
    <t>731 C05 CENA05</t>
  </si>
  <si>
    <t>POTRUBI d24 OCHRANNÉ tzv husí krk</t>
  </si>
  <si>
    <t>217470817</t>
  </si>
  <si>
    <t>731 C05 735410921</t>
  </si>
  <si>
    <t>TLAKOVA ZKOUSKA PODLAH. VYTAPENI</t>
  </si>
  <si>
    <t>77848067</t>
  </si>
  <si>
    <t>731 C05 735410990</t>
  </si>
  <si>
    <t>TOPNA ZKOUSKA+VYREGULOV.SOUSTAVY</t>
  </si>
  <si>
    <t>923764134</t>
  </si>
  <si>
    <t>731 C05 735410999</t>
  </si>
  <si>
    <t>POMOCNÉ MOBILNÍ MOTAŽNÍ LEŠENÍ /pro stávající strojovna)</t>
  </si>
  <si>
    <t>-1995484687</t>
  </si>
  <si>
    <t>731 A05 998735102</t>
  </si>
  <si>
    <t>TOP TELESO PRESUN HMOT VYSKA-8M</t>
  </si>
  <si>
    <t>-802787373</t>
  </si>
  <si>
    <t>SO 1.4.04 - TZB - Silnoproudé elektroinstalace</t>
  </si>
  <si>
    <t xml:space="preserve">    9 - Ostatní konstrukce a práce, bourání</t>
  </si>
  <si>
    <t xml:space="preserve">    741 - Elektroinstalace - silnoproud</t>
  </si>
  <si>
    <t xml:space="preserve">    748 - Elektromontáže - osvětlovací zařízení a svítidla</t>
  </si>
  <si>
    <t xml:space="preserve">    749 - Elektromontáže - ostatní práce a konstrukce</t>
  </si>
  <si>
    <t>M - Práce a dodávky M</t>
  </si>
  <si>
    <t xml:space="preserve">    21.1-M - Vyhřívání sedáků</t>
  </si>
  <si>
    <t xml:space="preserve">    21-M - Elektromontáže</t>
  </si>
  <si>
    <t>HZS - Hodinové zúčtovací sazby</t>
  </si>
  <si>
    <t>N00 - Nepojmenované práce</t>
  </si>
  <si>
    <t xml:space="preserve">    N02 - Dopr. z dod. 3,6 %</t>
  </si>
  <si>
    <t>N01 - Přesun hmot</t>
  </si>
  <si>
    <t>Pol145</t>
  </si>
  <si>
    <t>Hloubení kabelových nezapažených rýh strojně š 35 cm hl 80 cm v hornině tř II skupiny 4</t>
  </si>
  <si>
    <t>645041961</t>
  </si>
  <si>
    <t>Pol146</t>
  </si>
  <si>
    <t>Zásyp kabelových rýh strojně se zhutněním š 35 cm hl 80 cm z horniny tř II skupiny 4</t>
  </si>
  <si>
    <t>-1988937950</t>
  </si>
  <si>
    <t>Poznámka k položce:_x000d_
celkem</t>
  </si>
  <si>
    <t>Ostatní konstrukce a práce, bourání</t>
  </si>
  <si>
    <t>Pol112</t>
  </si>
  <si>
    <t>průraz zdivem do 45 cm</t>
  </si>
  <si>
    <t>2005018637</t>
  </si>
  <si>
    <t>Pol113</t>
  </si>
  <si>
    <t>průraz zdivem do 30 cm</t>
  </si>
  <si>
    <t>751395877</t>
  </si>
  <si>
    <t>Pol114</t>
  </si>
  <si>
    <t>průraz zdivem do 15 cm</t>
  </si>
  <si>
    <t>971801924</t>
  </si>
  <si>
    <t>Pol115</t>
  </si>
  <si>
    <t>Průraz stropem DN 100, jádrové vrtání</t>
  </si>
  <si>
    <t>-72702915</t>
  </si>
  <si>
    <t>Pol116</t>
  </si>
  <si>
    <t>vysekání rýh ve zdi cihelné 3 x 3 cm</t>
  </si>
  <si>
    <t>92711316</t>
  </si>
  <si>
    <t>Pol117</t>
  </si>
  <si>
    <t>vysekání rýh ve zdi cihelné 3 x 7 cm</t>
  </si>
  <si>
    <t>1274504201</t>
  </si>
  <si>
    <t>Pol118</t>
  </si>
  <si>
    <t>vysekání, vyvrtání kapes pro krabice</t>
  </si>
  <si>
    <t>1024359486</t>
  </si>
  <si>
    <t>Pol119</t>
  </si>
  <si>
    <t>vyrážecí tlačítko v krabici pod sklíčkem - komplet</t>
  </si>
  <si>
    <t>-1803009480</t>
  </si>
  <si>
    <t>Poznámka k položce:_x000d_
Hromosvod, uzemnění</t>
  </si>
  <si>
    <t>741</t>
  </si>
  <si>
    <t>Elektroinstalace - silnoproud</t>
  </si>
  <si>
    <t>Pol38</t>
  </si>
  <si>
    <t>rozvadeč RH - dodávka dle výkresu č.06</t>
  </si>
  <si>
    <t>Pol39</t>
  </si>
  <si>
    <t>rozvadeč RMS1 - dodávka dle výkresu č.07</t>
  </si>
  <si>
    <t>1798049670</t>
  </si>
  <si>
    <t>Pol40</t>
  </si>
  <si>
    <t>skříň ochranného pospojování HOP - dodávka dle výkresu č.08</t>
  </si>
  <si>
    <t>1887089826</t>
  </si>
  <si>
    <t>Pol41</t>
  </si>
  <si>
    <t>CYKY-J 3x120+70 (B)</t>
  </si>
  <si>
    <t>1104055907</t>
  </si>
  <si>
    <t>Pol42</t>
  </si>
  <si>
    <t>CYKY-J 5x25 (C)</t>
  </si>
  <si>
    <t>874611676</t>
  </si>
  <si>
    <t>Pol43</t>
  </si>
  <si>
    <t>CYKY-J 5x16 (C)</t>
  </si>
  <si>
    <t>-2026540733</t>
  </si>
  <si>
    <t>Pol44</t>
  </si>
  <si>
    <t>CYKY-J 5x10 (C)</t>
  </si>
  <si>
    <t>1731612386</t>
  </si>
  <si>
    <t>Pol45</t>
  </si>
  <si>
    <t>CYKY-J 5x 6 (C)</t>
  </si>
  <si>
    <t>354876775</t>
  </si>
  <si>
    <t>Pol46</t>
  </si>
  <si>
    <t>CYKY-J 5x4 (C)</t>
  </si>
  <si>
    <t>1963123185</t>
  </si>
  <si>
    <t>Pol47</t>
  </si>
  <si>
    <t>CYKY-J 7x1,5 (C)</t>
  </si>
  <si>
    <t>-803974508</t>
  </si>
  <si>
    <t>Pol48</t>
  </si>
  <si>
    <t>CYKY-J 5x2,5 (C)</t>
  </si>
  <si>
    <t>-503010589</t>
  </si>
  <si>
    <t>Pol49</t>
  </si>
  <si>
    <t>CYKY-J 3x2,5 (C)</t>
  </si>
  <si>
    <t>-1117293128</t>
  </si>
  <si>
    <t>Pol50</t>
  </si>
  <si>
    <t>CYKY-J 5x1,5 (C)</t>
  </si>
  <si>
    <t>208773137</t>
  </si>
  <si>
    <t>Pol51</t>
  </si>
  <si>
    <t>CYKY-J 3x1,5 (C)</t>
  </si>
  <si>
    <t>-1806140881</t>
  </si>
  <si>
    <t>Pol52</t>
  </si>
  <si>
    <t>CYKY-J 3x1,5 (A)</t>
  </si>
  <si>
    <t>-1089858484</t>
  </si>
  <si>
    <t>Pol53</t>
  </si>
  <si>
    <t>CYKY-O 2x1,5 (D)</t>
  </si>
  <si>
    <t>-1167440945</t>
  </si>
  <si>
    <t>Pol54</t>
  </si>
  <si>
    <t>CYKY-O 2x1,5 (A)</t>
  </si>
  <si>
    <t>542222960</t>
  </si>
  <si>
    <t>Pol55</t>
  </si>
  <si>
    <t>CYSY-G 3x2.5 (C) HO5VV-F</t>
  </si>
  <si>
    <t>-1768360285</t>
  </si>
  <si>
    <t>Pol56</t>
  </si>
  <si>
    <t>CYKY-J 24x1,5</t>
  </si>
  <si>
    <t>-1705376956</t>
  </si>
  <si>
    <t>Pol57</t>
  </si>
  <si>
    <t>Prafladur E60 2x1,5</t>
  </si>
  <si>
    <t>1186846899</t>
  </si>
  <si>
    <t>Pol58</t>
  </si>
  <si>
    <t>JE-Y(St)Y 4x2x0,8</t>
  </si>
  <si>
    <t>98830789</t>
  </si>
  <si>
    <t>Pol59</t>
  </si>
  <si>
    <t>JE-Y(St)Y 2x2x0,8</t>
  </si>
  <si>
    <t>-1429424610</t>
  </si>
  <si>
    <t>Pol60</t>
  </si>
  <si>
    <t>tr ohebná d32 320N PVC</t>
  </si>
  <si>
    <t>1461972366</t>
  </si>
  <si>
    <t>Pol61</t>
  </si>
  <si>
    <t>chránička plastová 110mm</t>
  </si>
  <si>
    <t>1834373206</t>
  </si>
  <si>
    <t>Pol62</t>
  </si>
  <si>
    <t>chránička plastová 40mm</t>
  </si>
  <si>
    <t>-2061434022</t>
  </si>
  <si>
    <t>Pol63</t>
  </si>
  <si>
    <t>tr tuhá d32 PVC</t>
  </si>
  <si>
    <t>-752165534</t>
  </si>
  <si>
    <t>Pol64</t>
  </si>
  <si>
    <t>CYA 25 zž</t>
  </si>
  <si>
    <t>-1397181986</t>
  </si>
  <si>
    <t>Pol65</t>
  </si>
  <si>
    <t>CYA 16 zž</t>
  </si>
  <si>
    <t>-407484979</t>
  </si>
  <si>
    <t>Pol66</t>
  </si>
  <si>
    <t>CYA 6 zž</t>
  </si>
  <si>
    <t>995114204</t>
  </si>
  <si>
    <t>Pol67</t>
  </si>
  <si>
    <t>CYA 4 zž</t>
  </si>
  <si>
    <t>2079167240</t>
  </si>
  <si>
    <t>Pol68</t>
  </si>
  <si>
    <t>svorka OP</t>
  </si>
  <si>
    <t>776161170</t>
  </si>
  <si>
    <t>Pol69</t>
  </si>
  <si>
    <t>elekroinstalační lišta 18x13</t>
  </si>
  <si>
    <t>-1545934221</t>
  </si>
  <si>
    <t>Pol70</t>
  </si>
  <si>
    <t>elekroinstalační lišta 30x25</t>
  </si>
  <si>
    <t>64715017</t>
  </si>
  <si>
    <t>Pol71</t>
  </si>
  <si>
    <t>elekroinstalační lišta 40x40</t>
  </si>
  <si>
    <t>737753498</t>
  </si>
  <si>
    <t>Pol72</t>
  </si>
  <si>
    <t>ocelový kabelový žlab 250/100 včetně závěsů a noníků(záv. tyč, kotva, nosník rozteč 2m)</t>
  </si>
  <si>
    <t>1158388011</t>
  </si>
  <si>
    <t>Pol73</t>
  </si>
  <si>
    <t>příchytka pro kabel, včetně turbošroubu, funkční trasa 60min</t>
  </si>
  <si>
    <t>899570377</t>
  </si>
  <si>
    <t>Pol74</t>
  </si>
  <si>
    <t>pomocná ocelová konstrukce do 10kg</t>
  </si>
  <si>
    <t>936371278</t>
  </si>
  <si>
    <t xml:space="preserve">Poznámka k položce:_x000d_
Svítidla dle knihy svítidel  - včetně zdrojů a příslušenství</t>
  </si>
  <si>
    <t>748</t>
  </si>
  <si>
    <t>Elektromontáže - osvětlovací zařízení a svítidla</t>
  </si>
  <si>
    <t>Pol75</t>
  </si>
  <si>
    <t>A - LED SVÍTIDLO 33W, VESTAVĚNÉ 600x600, 2600lm, IP 44, AKRYLÁTOVÁ DESKA</t>
  </si>
  <si>
    <t>762360872</t>
  </si>
  <si>
    <t>Pol76</t>
  </si>
  <si>
    <t>B - LED SVÍTIDLO 49W, PŘEŘAZENÉ, IP 65, PRISMA DIFUZOR</t>
  </si>
  <si>
    <t>Pol77</t>
  </si>
  <si>
    <t>D - LED SVÍTIDLO 15W, PŘISAZENÉ, IP 44, 1300lm, KULATÉ D300mm, PLAST</t>
  </si>
  <si>
    <t>-111305451</t>
  </si>
  <si>
    <t>Pol78</t>
  </si>
  <si>
    <t>C - LED SVÍTIDLO 2x6W, NÁSTĚNNÉ, IP54, 900lm, ČERNÝ KOV, SKLO</t>
  </si>
  <si>
    <t>-1242993832</t>
  </si>
  <si>
    <t>Pol79</t>
  </si>
  <si>
    <t>E - LED SVÍTIDLO 40W, ZÁVĚSNÉ, ZÁVĚS 1M, IP 20, DIFUZOR PLECH</t>
  </si>
  <si>
    <t>-433314966</t>
  </si>
  <si>
    <t>Pol80</t>
  </si>
  <si>
    <t>F - LED SVÍTIDLO 15W, PŘISAZENÉ, IP 65, 1300lm, KULATÉ D300mm, PLASTOVÉ</t>
  </si>
  <si>
    <t>2108212168</t>
  </si>
  <si>
    <t>Pol81</t>
  </si>
  <si>
    <t>G - LED SVÍTIDLO 12W, DOWNLIGHT, IP 43, D175mm</t>
  </si>
  <si>
    <t>194121101</t>
  </si>
  <si>
    <t>Pol82</t>
  </si>
  <si>
    <t>R - LED SVÍTIDLO 30W, REFLEKTOR, IP65, ČERNÝ - ÚKLIDOVÉ OSVĚTLENÍ</t>
  </si>
  <si>
    <t>-1691892853</t>
  </si>
  <si>
    <t>Pol83</t>
  </si>
  <si>
    <t>N - NOUZOVÉ LED SVÍTIDLO 1x2W S PIKTOGRAMEM, PŘISAZENÉ, 1HOD ZÁLOHA, IP44</t>
  </si>
  <si>
    <t>Pol84</t>
  </si>
  <si>
    <t>N1 - NOUZOVÉ LED SVÍTIDLO 1x3W, PŘISAZENÉ, KULATÉ, 1HOD ZÁLOHA, IP44</t>
  </si>
  <si>
    <t>1429034173</t>
  </si>
  <si>
    <t>Pol85</t>
  </si>
  <si>
    <t>LED PÁSEK 12V, 14,4W/m, 3000-3200K, 1350lm, IP68</t>
  </si>
  <si>
    <t>-2082158298</t>
  </si>
  <si>
    <t>Pol86</t>
  </si>
  <si>
    <t>zdroj 100W, 230/12V, Ip 65</t>
  </si>
  <si>
    <t>-1338821982</t>
  </si>
  <si>
    <t>749</t>
  </si>
  <si>
    <t>Elektromontáže - ostatní práce a konstrukce</t>
  </si>
  <si>
    <t>Pol87</t>
  </si>
  <si>
    <t>1-pól. vyp. (1) - strojek, kryt, rámeček</t>
  </si>
  <si>
    <t>Pol88</t>
  </si>
  <si>
    <t>Sériov. přep. (5) - strojek, kryt, rámeček</t>
  </si>
  <si>
    <t>1654469007</t>
  </si>
  <si>
    <t>Pol89</t>
  </si>
  <si>
    <t>Střídav .přep. (6) - strojek, kryt, rámeček</t>
  </si>
  <si>
    <t>-88206174</t>
  </si>
  <si>
    <t>Pol90</t>
  </si>
  <si>
    <t>tlač. ovládač s doutnavkou - strojek, kryt, rámeček</t>
  </si>
  <si>
    <t>1024037924</t>
  </si>
  <si>
    <t>Pol91</t>
  </si>
  <si>
    <t>1-pól. vyp. (1,6) - do vlhka - strojek, kryt, rámeček</t>
  </si>
  <si>
    <t>949214292</t>
  </si>
  <si>
    <t>Pol92</t>
  </si>
  <si>
    <t>zásuvka 16A/230V- strojek, kryt, rámeček</t>
  </si>
  <si>
    <t>-249557868</t>
  </si>
  <si>
    <t>Pol93</t>
  </si>
  <si>
    <t>zásuvka 16A/230V s přep. ochranou - strojek, kryt, rámeček</t>
  </si>
  <si>
    <t>906267636</t>
  </si>
  <si>
    <t>Pol94</t>
  </si>
  <si>
    <t>zásuvka do vlhka - strojek, kryt, rámeček</t>
  </si>
  <si>
    <t>1391734744</t>
  </si>
  <si>
    <t>Pol95</t>
  </si>
  <si>
    <t>KP68, KU68, nebo do dutých stěn</t>
  </si>
  <si>
    <t>178978779</t>
  </si>
  <si>
    <t>Pol96</t>
  </si>
  <si>
    <t>KR68, nebo do dutých stěn</t>
  </si>
  <si>
    <t>-297594342</t>
  </si>
  <si>
    <t>Pol97</t>
  </si>
  <si>
    <t>KR97</t>
  </si>
  <si>
    <t>437921524</t>
  </si>
  <si>
    <t>Pol98</t>
  </si>
  <si>
    <t>krabice K125</t>
  </si>
  <si>
    <t>-463784085</t>
  </si>
  <si>
    <t>Pol99</t>
  </si>
  <si>
    <t>krabice IP,54 na povrch se svorkovnicí</t>
  </si>
  <si>
    <t>2095438729</t>
  </si>
  <si>
    <t>Pol100</t>
  </si>
  <si>
    <t>krabice KT250, ekvipotencionální svorkovnice EPS - pospojování</t>
  </si>
  <si>
    <t>719564239</t>
  </si>
  <si>
    <t>Pol101</t>
  </si>
  <si>
    <t>ukončení vodičů pospojování</t>
  </si>
  <si>
    <t>901242625</t>
  </si>
  <si>
    <t>Pol102</t>
  </si>
  <si>
    <t>pohybové čidlo IP20, stropní 360°, spínání LED zdojů</t>
  </si>
  <si>
    <t>-411394255</t>
  </si>
  <si>
    <t>Pol103</t>
  </si>
  <si>
    <t>pohybové čidlo, IP44, nástěnné 270°</t>
  </si>
  <si>
    <t>1001214775</t>
  </si>
  <si>
    <t>Pol104</t>
  </si>
  <si>
    <t>napojení ventilátorů a zařízení VZT, ZTI, TG wellness, informačních cedulek</t>
  </si>
  <si>
    <t>-9302343</t>
  </si>
  <si>
    <t>Pol105</t>
  </si>
  <si>
    <t>protipožární ucpávka</t>
  </si>
  <si>
    <t>-2070811206</t>
  </si>
  <si>
    <t>Pol106</t>
  </si>
  <si>
    <t>ukončení kabelů do 4 x 120</t>
  </si>
  <si>
    <t>-1983364215</t>
  </si>
  <si>
    <t>Pol107</t>
  </si>
  <si>
    <t>ukončení kabelů do 5 x 25</t>
  </si>
  <si>
    <t>608266288</t>
  </si>
  <si>
    <t>Pol108</t>
  </si>
  <si>
    <t>ukončení kabelů do 5 x 16</t>
  </si>
  <si>
    <t>199955243</t>
  </si>
  <si>
    <t>Pol109</t>
  </si>
  <si>
    <t>ukončení kabelů do 5 x 6</t>
  </si>
  <si>
    <t>793029647</t>
  </si>
  <si>
    <t>Pol110</t>
  </si>
  <si>
    <t>ukončení kabelů do 5 x 1,5-4</t>
  </si>
  <si>
    <t>-1799737035</t>
  </si>
  <si>
    <t>Pol111</t>
  </si>
  <si>
    <t>ukončení kabelů do 3 x 1,5-4</t>
  </si>
  <si>
    <t>-237354306</t>
  </si>
  <si>
    <t>Práce a dodávky M</t>
  </si>
  <si>
    <t>21.1-M</t>
  </si>
  <si>
    <t>Vyhřívání sedáků</t>
  </si>
  <si>
    <t>Pol135</t>
  </si>
  <si>
    <t>sada topné rohože, 3,6m2, příkon 579W, 230V, Dotykový termostat s velkým podsvětleným displejem, Obsahuje podlahové i prostorové čidlo, Ochranná trubka pro čidlo zakončená kovovou koncovkou pro rychlou reakci na změnu teploty</t>
  </si>
  <si>
    <t>536352781</t>
  </si>
  <si>
    <t>Pol136</t>
  </si>
  <si>
    <t>sada topné rohože, 1,8m2, příkon 2882W, 230V, Dotykový termostat s velkým podsvětleným displejem, Obsahuje podlahové i prostorové čidlo, Ochranná trubka pro čidlo zakončená kovovou koncovkou pro rychlou reakci na změnu teploty</t>
  </si>
  <si>
    <t>1755216154</t>
  </si>
  <si>
    <t>Pol137</t>
  </si>
  <si>
    <t>nosný, podružný a režijní materiál</t>
  </si>
  <si>
    <t>-2047703219</t>
  </si>
  <si>
    <t>Poznámka k položce:_x000d_
součet_x000d_
HZS</t>
  </si>
  <si>
    <t>21-M</t>
  </si>
  <si>
    <t>Elektromontáže</t>
  </si>
  <si>
    <t>Pol120</t>
  </si>
  <si>
    <t>AlMgSi d8</t>
  </si>
  <si>
    <t>-498431872</t>
  </si>
  <si>
    <t>Pol121</t>
  </si>
  <si>
    <t>FeZn d10</t>
  </si>
  <si>
    <t>485029855</t>
  </si>
  <si>
    <t>Pol122</t>
  </si>
  <si>
    <t>podpěra vedení PV</t>
  </si>
  <si>
    <t>-593444465</t>
  </si>
  <si>
    <t>Pol123</t>
  </si>
  <si>
    <t>FeZn 30 x 4</t>
  </si>
  <si>
    <t>-928785173</t>
  </si>
  <si>
    <t>Pol124</t>
  </si>
  <si>
    <t>svorka SZ</t>
  </si>
  <si>
    <t>-818504564</t>
  </si>
  <si>
    <t>Pol125</t>
  </si>
  <si>
    <t>svorka SR03</t>
  </si>
  <si>
    <t>562911406</t>
  </si>
  <si>
    <t>Pol126</t>
  </si>
  <si>
    <t>svorka SR01</t>
  </si>
  <si>
    <t>-1690505202</t>
  </si>
  <si>
    <t>Pol127</t>
  </si>
  <si>
    <t>svorka SO</t>
  </si>
  <si>
    <t>-119906882</t>
  </si>
  <si>
    <t>Pol128</t>
  </si>
  <si>
    <t>svorka SS,SP</t>
  </si>
  <si>
    <t>98110715</t>
  </si>
  <si>
    <t>Pol129</t>
  </si>
  <si>
    <t>svorka ST</t>
  </si>
  <si>
    <t>-300538491</t>
  </si>
  <si>
    <t>Pol130</t>
  </si>
  <si>
    <t>ochtanný úhelník, 2x držák</t>
  </si>
  <si>
    <t>1384400553</t>
  </si>
  <si>
    <t>Pol131</t>
  </si>
  <si>
    <t>jímací tyč s podstavcem 2m</t>
  </si>
  <si>
    <t>-1690209469</t>
  </si>
  <si>
    <t>Pol132</t>
  </si>
  <si>
    <t>měření zemních odporů do 100m</t>
  </si>
  <si>
    <t>65866309</t>
  </si>
  <si>
    <t>Pol133</t>
  </si>
  <si>
    <t>montáž štítků k označní svodů</t>
  </si>
  <si>
    <t>77330921</t>
  </si>
  <si>
    <t>Pol134</t>
  </si>
  <si>
    <t>tvarování ochranných prvků</t>
  </si>
  <si>
    <t>-1937003173</t>
  </si>
  <si>
    <t>Poznámka k položce:_x000d_
vyhřívání sedáků</t>
  </si>
  <si>
    <t>HZS</t>
  </si>
  <si>
    <t>Hodinové zúčtovací sazby</t>
  </si>
  <si>
    <t>Pol138</t>
  </si>
  <si>
    <t>zabezpečení pracoviště</t>
  </si>
  <si>
    <t>-1483040963</t>
  </si>
  <si>
    <t>Pol139</t>
  </si>
  <si>
    <t>demnotáže a úpravy instalce</t>
  </si>
  <si>
    <t>860418174</t>
  </si>
  <si>
    <t>Pol140</t>
  </si>
  <si>
    <t>spolupráce s revizním technikem</t>
  </si>
  <si>
    <t>-2129763450</t>
  </si>
  <si>
    <t>Pol141</t>
  </si>
  <si>
    <t>inženýrská činnost (posudky, revize, TIČR, kompletační činnost, zkušební provoz)</t>
  </si>
  <si>
    <t>97502736</t>
  </si>
  <si>
    <t>Pol142</t>
  </si>
  <si>
    <t>úpravy ve stávající rozvodně</t>
  </si>
  <si>
    <t>-1918012890</t>
  </si>
  <si>
    <t>Pol143</t>
  </si>
  <si>
    <t>výchozí revize</t>
  </si>
  <si>
    <t>382295078</t>
  </si>
  <si>
    <t>Pol144</t>
  </si>
  <si>
    <t>dokumentace skut. provedení</t>
  </si>
  <si>
    <t>1876316305</t>
  </si>
  <si>
    <t>Poznámka k položce:_x000d_
celkem_x000d_
Zemní práce</t>
  </si>
  <si>
    <t>N00</t>
  </si>
  <si>
    <t>Nepojmenované práce</t>
  </si>
  <si>
    <t>N02</t>
  </si>
  <si>
    <t>Dopr. z dod. 3,6 %</t>
  </si>
  <si>
    <t>998741RP2</t>
  </si>
  <si>
    <t>496957709</t>
  </si>
  <si>
    <t>998741RP3</t>
  </si>
  <si>
    <t>PPV 6 % z mont.</t>
  </si>
  <si>
    <t>1682735188</t>
  </si>
  <si>
    <t>N01</t>
  </si>
  <si>
    <t>998741RP1</t>
  </si>
  <si>
    <t>Přesun 1 % z dod.</t>
  </si>
  <si>
    <t>-1381314952</t>
  </si>
  <si>
    <t>SO 1.4.05 - TZB - Slaboproudé elektroinstalace</t>
  </si>
  <si>
    <t>D1 - Příprava kabelových tras, montáž + dodávka</t>
  </si>
  <si>
    <t xml:space="preserve">D2 - Rozvod univerzální kabeláže - montáž </t>
  </si>
  <si>
    <t>D4 - Rozvod univerzální kabeláže - dodávka</t>
  </si>
  <si>
    <t>D5 - DR - datový rozvaděč</t>
  </si>
  <si>
    <t>D6 - Rozvod el.zabezpečovací signalizace - montáž</t>
  </si>
  <si>
    <t>D7 - Rozvod el.zabezpečovací signalizace - dodávka</t>
  </si>
  <si>
    <t>D8 - Ozvučení - montáž</t>
  </si>
  <si>
    <t xml:space="preserve">D9 - Ozvučení  - dodávka </t>
  </si>
  <si>
    <t xml:space="preserve">    D10 - Hodinové zúčtovací sazby</t>
  </si>
  <si>
    <t>Příprava kabelových tras, montáž + dodávka</t>
  </si>
  <si>
    <t>Pol227</t>
  </si>
  <si>
    <t>Průraz zdivem z tvrdě pál.cihl, stř. tvrd.kamene, tl. 15cm</t>
  </si>
  <si>
    <t>-262103281</t>
  </si>
  <si>
    <t>Pol228</t>
  </si>
  <si>
    <t>Průraz zdivem z tvrdě pál.cihl, stř. tvrd.kamene, tl. 30cm</t>
  </si>
  <si>
    <t>-285613511</t>
  </si>
  <si>
    <t>Pol229</t>
  </si>
  <si>
    <t>Průraz zdivem z tvrdě pál.cihl, stř. tvrd.kamene, tl. 45cm</t>
  </si>
  <si>
    <t>-1799593064</t>
  </si>
  <si>
    <t>Pol230</t>
  </si>
  <si>
    <t>Krabice KP 68 pod omítku vč. vysekání lůžka (mont. vč. mat.)</t>
  </si>
  <si>
    <t>-1627767968</t>
  </si>
  <si>
    <t>Pol231</t>
  </si>
  <si>
    <t>Krabice KO 97 pod omítku vč. vysekání lůžka (mont. vč. mat.)</t>
  </si>
  <si>
    <t>2025283058</t>
  </si>
  <si>
    <t>Pol232</t>
  </si>
  <si>
    <t>Krabice KO 125 pod omítku vč. vysekání lůžka (mont. vč. mat.)</t>
  </si>
  <si>
    <t>-633967144</t>
  </si>
  <si>
    <t>Pol233</t>
  </si>
  <si>
    <t>Vysekání rýh ve zdi cihelné 3 x 3 cm</t>
  </si>
  <si>
    <t>-1572082710</t>
  </si>
  <si>
    <t>Pol234</t>
  </si>
  <si>
    <t>Vysekání rýh ve zdi cihelné 3 x 7 cm</t>
  </si>
  <si>
    <t>-1259621806</t>
  </si>
  <si>
    <t>Pol235</t>
  </si>
  <si>
    <t>Protipož. ucpávka průch. stěnou (mont. vč. mat.)</t>
  </si>
  <si>
    <t>1374051537</t>
  </si>
  <si>
    <t>Pol236</t>
  </si>
  <si>
    <t>Trubka Monoflex, PVC pod omítkou 16 mm (mont. vč. mat.)</t>
  </si>
  <si>
    <t>1833115567</t>
  </si>
  <si>
    <t>Pol237</t>
  </si>
  <si>
    <t>Trubka Monoflex, PVC pod omítkou 23 mm (mont. vč. mat.)</t>
  </si>
  <si>
    <t>-2010479623</t>
  </si>
  <si>
    <t>Pol238</t>
  </si>
  <si>
    <t>Trubka Monoflex, PVC pod omítkou 29 mm (mont. vč. mat.)</t>
  </si>
  <si>
    <t>901111228</t>
  </si>
  <si>
    <t>Pol239</t>
  </si>
  <si>
    <t>Trubka Monoflex, PVC pod omítkou 32 mm (mont. vč. mat.)</t>
  </si>
  <si>
    <t>-1293765317</t>
  </si>
  <si>
    <t>Pol240</t>
  </si>
  <si>
    <t>elekroinstalační lišta 18x13 mm (mont. vč. základ. i instalač. mat.)</t>
  </si>
  <si>
    <t>1893665553</t>
  </si>
  <si>
    <t>Pol241</t>
  </si>
  <si>
    <t>elekroinstalační lišta 40x40 mm (mont. vč. základ. i instalač. mat.)</t>
  </si>
  <si>
    <t>1967305692</t>
  </si>
  <si>
    <t>Pol242</t>
  </si>
  <si>
    <t>ocelový kabelový žlab 125/50 včetně závěsů a noníků(záv. tyč, kotva, nosník rozteč 2m)</t>
  </si>
  <si>
    <t>933055205</t>
  </si>
  <si>
    <t>Pol243</t>
  </si>
  <si>
    <t>ocelový kabelový žlab 62/50 včetně závěsů a noníků(záv. tyč, kotva, nosník rozteč 2m)</t>
  </si>
  <si>
    <t>621258461</t>
  </si>
  <si>
    <t>Pol244</t>
  </si>
  <si>
    <t>Pomocné ocelové konstrukce do 10kg</t>
  </si>
  <si>
    <t>407603801</t>
  </si>
  <si>
    <t>-5171899</t>
  </si>
  <si>
    <t xml:space="preserve">Rozvod univerzální kabeláže - montáž </t>
  </si>
  <si>
    <t>Pol245</t>
  </si>
  <si>
    <t>Mont. 1HU PATCH panelu kat. 6A bez UK</t>
  </si>
  <si>
    <t>2034996018</t>
  </si>
  <si>
    <t>Pol246</t>
  </si>
  <si>
    <t>montáž 19" vyvazovací panel 1U, 5 x plastová úchytka</t>
  </si>
  <si>
    <t>1057009270</t>
  </si>
  <si>
    <t>Pol247</t>
  </si>
  <si>
    <t>Montáž optické vany - sestavení</t>
  </si>
  <si>
    <t>-1411727927</t>
  </si>
  <si>
    <t>Pol248</t>
  </si>
  <si>
    <t>Montáž zařízení do rozvaděče (switch, UPS, DVR, server) bez nastavení</t>
  </si>
  <si>
    <t>478311318</t>
  </si>
  <si>
    <t>Pol249</t>
  </si>
  <si>
    <t>Montáž kabelů datových FTP, UTP, STP ukončení kabelu konektorem</t>
  </si>
  <si>
    <t>-679000545</t>
  </si>
  <si>
    <t>Pol250</t>
  </si>
  <si>
    <t>Ukončení kabelu UTP, STP na patch panelu</t>
  </si>
  <si>
    <t>1346043550</t>
  </si>
  <si>
    <t>Pol251</t>
  </si>
  <si>
    <t>Montáž kabelů datových optických pro vnitřní rozvody ukončení vlákna optického kabelu pigtailem včetně svaru optického vlákna</t>
  </si>
  <si>
    <t>-1626623831</t>
  </si>
  <si>
    <t>Pol252</t>
  </si>
  <si>
    <t>Zataž kab JYTY, UTP, FTP do lišt, trubek</t>
  </si>
  <si>
    <t>-1805020221</t>
  </si>
  <si>
    <t>Pol253</t>
  </si>
  <si>
    <t>kabel optický v trubce</t>
  </si>
  <si>
    <t>1974728584</t>
  </si>
  <si>
    <t>Pol254</t>
  </si>
  <si>
    <t>Měření metalického segmentu s vyhotovením protokolu</t>
  </si>
  <si>
    <t>-1631356171</t>
  </si>
  <si>
    <t>Pol255</t>
  </si>
  <si>
    <t>Mont. a sestavení zásuvky pro 2 moduly RJ45</t>
  </si>
  <si>
    <t>145738285</t>
  </si>
  <si>
    <t>Pol256</t>
  </si>
  <si>
    <t>Závěrečné práce ve skříni RACK</t>
  </si>
  <si>
    <t>1467224370</t>
  </si>
  <si>
    <t>Pol257</t>
  </si>
  <si>
    <t>Montáž racku do 42 HU</t>
  </si>
  <si>
    <t>-1287329150</t>
  </si>
  <si>
    <t>Pol258</t>
  </si>
  <si>
    <t>Montáž panelu pro přívod 220V</t>
  </si>
  <si>
    <t>-1514265379</t>
  </si>
  <si>
    <t>Pol259</t>
  </si>
  <si>
    <t>montáž Wifi AP a kontroleru, konfigurace</t>
  </si>
  <si>
    <t>-518501769</t>
  </si>
  <si>
    <t>Pol260</t>
  </si>
  <si>
    <t>konfigurace sítě SK, uvedení do provozu</t>
  </si>
  <si>
    <t>463811921</t>
  </si>
  <si>
    <t>Pol261</t>
  </si>
  <si>
    <t>montáž NVR pro 32 kamer do racku, konfigurace</t>
  </si>
  <si>
    <t>-1624383044</t>
  </si>
  <si>
    <t>Pol262</t>
  </si>
  <si>
    <t>Instalace a nastavení SW pro sledování kamer</t>
  </si>
  <si>
    <t>-906723</t>
  </si>
  <si>
    <t>Pol263</t>
  </si>
  <si>
    <t>montáž kamery</t>
  </si>
  <si>
    <t>870008280</t>
  </si>
  <si>
    <t>D4</t>
  </si>
  <si>
    <t>Rozvod univerzální kabeláže - dodávka</t>
  </si>
  <si>
    <t>Pol264</t>
  </si>
  <si>
    <t>Instalační kabel Cat.6 UTP LSOH</t>
  </si>
  <si>
    <t>-1369946631</t>
  </si>
  <si>
    <t>Pol265</t>
  </si>
  <si>
    <t>optický kabel 8x 9/125, 8 vláken</t>
  </si>
  <si>
    <t>46818115</t>
  </si>
  <si>
    <t>Pol266</t>
  </si>
  <si>
    <t>zasuvka 2xRJ45 Cat6 - komplet (kryt+rámeček)</t>
  </si>
  <si>
    <t>-985833705</t>
  </si>
  <si>
    <t>Pol267</t>
  </si>
  <si>
    <t>IP venkovní dome kamera Full HD rozlišením. Motorický zoom objektiv, krytí IP66, IR LED přísvit 30m, pro noční režim</t>
  </si>
  <si>
    <t>-201247960</t>
  </si>
  <si>
    <t>Pol268</t>
  </si>
  <si>
    <t>Videorekordér IP síťový 8-kanálový, OS Linux, Dual-core processor, přední ovládací panel, podporované formáty H.264, MJPEG, záznam max. do 200Mbps, maximální rozlišení 5MPx na kameru, podpora 8x audio z IP kamer, 1x audio vstup, 1x audio výstup, alarm I/O 4/2, 2x SATA 3.5" HDD max. 12TB (bez HDD), max. 4 kanály umožňující využití analýzy - inteligentních funkcí, výstup 1 HDMI + 1 VGA, podpora ONVIF, podpora IP PTZ, 1x RJ45 port (10/100/1000 Mbps), 2x USB 2.0, součástí dálkové ovládání, rozměry 1U, 375 × 285 × 50mm, hmotnost 2.5kg (bez HDD)</t>
  </si>
  <si>
    <t>-1734349415</t>
  </si>
  <si>
    <t>Pol269</t>
  </si>
  <si>
    <t>Přídavný HDD k NVR, 4TB</t>
  </si>
  <si>
    <t>1517425599</t>
  </si>
  <si>
    <t>Pol270</t>
  </si>
  <si>
    <t>32" LED monitor 16:9, 250cd/m2, 5ms GTG, 1920x1080, HDMI, podpora MHL, VGA</t>
  </si>
  <si>
    <t>-1213879040</t>
  </si>
  <si>
    <t>D5</t>
  </si>
  <si>
    <t>DR - datový rozvaděč</t>
  </si>
  <si>
    <t>Pol271</t>
  </si>
  <si>
    <t>DR1 - 19" rozvaděč, 42U 600x600, nástěnný, komplet</t>
  </si>
  <si>
    <t>-797332630</t>
  </si>
  <si>
    <t>Pol272</t>
  </si>
  <si>
    <t>Patch panel 24xRJ45/ 6 1U, šedý</t>
  </si>
  <si>
    <t>-500375578</t>
  </si>
  <si>
    <t>Pol273</t>
  </si>
  <si>
    <t>19" rozvodný panel 5x220V s přep. ochranou třídy D, 3m</t>
  </si>
  <si>
    <t>529905185</t>
  </si>
  <si>
    <t>Pol274</t>
  </si>
  <si>
    <t>19" vyvazovací panel 1U, 5 x plastová úchytka</t>
  </si>
  <si>
    <t>-185653948</t>
  </si>
  <si>
    <t>Pol275</t>
  </si>
  <si>
    <t>19" perforovaná police 450mm, 1U, se zadními podpěrami</t>
  </si>
  <si>
    <t>-444403253</t>
  </si>
  <si>
    <t>Pol276</t>
  </si>
  <si>
    <t>propojovací kabely RJ45/RJ45 cat.6 - 3m</t>
  </si>
  <si>
    <t>-216956480</t>
  </si>
  <si>
    <t>Pol277</t>
  </si>
  <si>
    <t>switch 24x 10/100 RJ45 portů+2x 10/100/1000 RJ45 porty + 2x Gb SFP porty, PoE</t>
  </si>
  <si>
    <t>1684174345</t>
  </si>
  <si>
    <t>Pol278</t>
  </si>
  <si>
    <t>Optická vana do 19" skříně, 16 spojek, 1U</t>
  </si>
  <si>
    <t>-495016985</t>
  </si>
  <si>
    <t>Pol279</t>
  </si>
  <si>
    <t>optický patch kabel 50/125, 1m</t>
  </si>
  <si>
    <t>-1549151715</t>
  </si>
  <si>
    <t>Pol280</t>
  </si>
  <si>
    <t>SC konektor+montáž</t>
  </si>
  <si>
    <t>-1569795897</t>
  </si>
  <si>
    <t>Pol281</t>
  </si>
  <si>
    <t>UPS 3000VA LCD RM 2U 230V se SmartConnect do stojanu</t>
  </si>
  <si>
    <t>851499856</t>
  </si>
  <si>
    <t>Pol282</t>
  </si>
  <si>
    <t>Business Wireless LAN Controller, manage up to 64 APs (NWA5xxx/3xxx) with license upgrade (default 8APs), 6x Gigabit 1000Bse-T ports, CAPWAP, Dynamic channel selection, AP planner</t>
  </si>
  <si>
    <t>1777111029</t>
  </si>
  <si>
    <t>Pol283</t>
  </si>
  <si>
    <t>Přístupový bod standardu 802.11 a/b/g/n se dvěma rádiovými jednotkami určený pro podniky, Dual Band Hybrid AP, 802.11a/b/g/n Wireless Business Access Point, WPA2, WMM, Auto traffic Classifier, up to 8 SSID</t>
  </si>
  <si>
    <t>147520391</t>
  </si>
  <si>
    <t>D6</t>
  </si>
  <si>
    <t>Rozvod el.zabezpečovací signalizace - montáž</t>
  </si>
  <si>
    <t>Pol284</t>
  </si>
  <si>
    <t>Zataž kab UTP, FTP do lišt, trubek</t>
  </si>
  <si>
    <t>-341835444</t>
  </si>
  <si>
    <t>Pol285</t>
  </si>
  <si>
    <t>Montáž magnetického kontaktu povrchového</t>
  </si>
  <si>
    <t>2145469019</t>
  </si>
  <si>
    <t>Pol286</t>
  </si>
  <si>
    <t>Montáž akumulátoru 12V</t>
  </si>
  <si>
    <t>41603809</t>
  </si>
  <si>
    <t>Pol287</t>
  </si>
  <si>
    <t>Programování základních parametrů ústředny PZTS</t>
  </si>
  <si>
    <t>539444844</t>
  </si>
  <si>
    <t>Pol288</t>
  </si>
  <si>
    <t>Výchozí revize systému PZT</t>
  </si>
  <si>
    <t>-1788945662</t>
  </si>
  <si>
    <t>Pol289</t>
  </si>
  <si>
    <t>Oživení systému na jeden detektor PZTS</t>
  </si>
  <si>
    <t>-353299979</t>
  </si>
  <si>
    <t>Pol290</t>
  </si>
  <si>
    <t>Programování systému na jeden detektor PZTS</t>
  </si>
  <si>
    <t>-1285989384</t>
  </si>
  <si>
    <t>Pol291</t>
  </si>
  <si>
    <t>Montáž detektoru na stěnu nebo na strop</t>
  </si>
  <si>
    <t>377514158</t>
  </si>
  <si>
    <t>Pol292</t>
  </si>
  <si>
    <t>Montáž rozbočovače sběrnice v krabici</t>
  </si>
  <si>
    <t>-1878220960</t>
  </si>
  <si>
    <t>Pol293</t>
  </si>
  <si>
    <t>Montáž zálohového napájecího zdroje s dobíječem a akumulátorem</t>
  </si>
  <si>
    <t>-700412778</t>
  </si>
  <si>
    <t>D7</t>
  </si>
  <si>
    <t>Rozvod el.zabezpečovací signalizace - dodávka</t>
  </si>
  <si>
    <t>Pol294</t>
  </si>
  <si>
    <t>SYKFY (3x2x0,5 )</t>
  </si>
  <si>
    <t>949681080</t>
  </si>
  <si>
    <t>Pol295</t>
  </si>
  <si>
    <t>kabel FTP /UTP 4P v trubce,liste</t>
  </si>
  <si>
    <t>641814644</t>
  </si>
  <si>
    <t>Pol296</t>
  </si>
  <si>
    <t>kabel JYTY 2x1 v trubce,liste</t>
  </si>
  <si>
    <t>-885070896</t>
  </si>
  <si>
    <t>Pol297</t>
  </si>
  <si>
    <t>Sběrnicový posilující zesilovač a napájecí zdroj 1,7A, včetně aku, kontrola stavu</t>
  </si>
  <si>
    <t>-695853294</t>
  </si>
  <si>
    <t>Pol298</t>
  </si>
  <si>
    <t>PIR detektor, dosah 12m, automatické nastavení pulsů</t>
  </si>
  <si>
    <t>1434611357</t>
  </si>
  <si>
    <t>Pol299</t>
  </si>
  <si>
    <t>bezpečnostní tlačítko EZS</t>
  </si>
  <si>
    <t>876502824</t>
  </si>
  <si>
    <t>Pol300</t>
  </si>
  <si>
    <t>Magnetický kontakt - povrchový, šroubovací, svorky, krytka bílý/hnědý</t>
  </si>
  <si>
    <t>745571454</t>
  </si>
  <si>
    <t>Pol301</t>
  </si>
  <si>
    <t>Sběrnicový rozšiřující modul 4 zón ( 8 ATZ ), PCB</t>
  </si>
  <si>
    <t>513102638</t>
  </si>
  <si>
    <t>D8</t>
  </si>
  <si>
    <t>Ozvučení - montáž</t>
  </si>
  <si>
    <t>Pol302</t>
  </si>
  <si>
    <t>CYKY (nebo pod.) 750V 2x 2.5 uložený volně</t>
  </si>
  <si>
    <t>415933425</t>
  </si>
  <si>
    <t>Pol303</t>
  </si>
  <si>
    <t>Ukončení CYKY (nebo pod.) 2 x 1.5 nebo 2.5 mm2</t>
  </si>
  <si>
    <t>972103406</t>
  </si>
  <si>
    <t>Pol304</t>
  </si>
  <si>
    <t>Montáž rozhlasové ústředny, rack</t>
  </si>
  <si>
    <t>-1183739003</t>
  </si>
  <si>
    <t>Pol305</t>
  </si>
  <si>
    <t>Montáž kompletního reproduktoru nástěnný, podhled</t>
  </si>
  <si>
    <t>1618537418</t>
  </si>
  <si>
    <t>D9</t>
  </si>
  <si>
    <t xml:space="preserve">Ozvučení  - dodávka </t>
  </si>
  <si>
    <t>Pol306</t>
  </si>
  <si>
    <t>reprosoustava s konzolou černá se 100V transformátorem, 10W, venkovní prostředí</t>
  </si>
  <si>
    <t>-740625589</t>
  </si>
  <si>
    <t>Pol307</t>
  </si>
  <si>
    <t>podhledový reproduktor pro vlhké prostředí převodní transformátor 1,5-3-6 W (šatny, bazén, sprchy)</t>
  </si>
  <si>
    <t>-187321952</t>
  </si>
  <si>
    <t>Pol308</t>
  </si>
  <si>
    <t>nástěnný reproduktor standardní, černá barva, 6 W / 100 V, 92 dB, 130 – 17 000 Hz, plastová nástěnnou nebo stropní montáž do interiéru</t>
  </si>
  <si>
    <t>-496598868</t>
  </si>
  <si>
    <t>Pol309</t>
  </si>
  <si>
    <t>regulátor hlasitosti</t>
  </si>
  <si>
    <t>78694453</t>
  </si>
  <si>
    <t>Pol310</t>
  </si>
  <si>
    <t>CYKY (nebo pod.) 3 x 2.5</t>
  </si>
  <si>
    <t>1591969775</t>
  </si>
  <si>
    <t>Pol311</t>
  </si>
  <si>
    <t>Krabice IP 54 se svorkovnicí</t>
  </si>
  <si>
    <t>1417084115</t>
  </si>
  <si>
    <t>Pol312</t>
  </si>
  <si>
    <t>rozhlasová ústředna s internetovým rádiem,různé signály do různých zón – směrování, 6 zón, 6× 240 W, 4 univerzální a 3 bezpečnostní vstupy s automatikou, priority, audiomodul s vnitřním emergenčním hlášením, přehrávač MP3, SD + USB čtečka, FM tuner, Bluetooth, IR dálkové ovládání, technologie Smart Audio: WiFi, LAN, internetová rádia, přehrávání z lokální sítě, z internetu, smartphonu, tabletu, počítače, DLNA, AirPlay, UpnP, Spotify, Tune-In, I-Heart Radio, Napster, Deezer, streamovací aplikace jakékoliv a zdarma, vysoká účinnost, bohaté možnosti směrování a ovládání</t>
  </si>
  <si>
    <t>-867751172</t>
  </si>
  <si>
    <t>Pol313</t>
  </si>
  <si>
    <t>maprogramování systému+ zaškolení uživatele</t>
  </si>
  <si>
    <t>-1022114336</t>
  </si>
  <si>
    <t>D10</t>
  </si>
  <si>
    <t>Pol314</t>
  </si>
  <si>
    <t>Pomocné montážní práce</t>
  </si>
  <si>
    <t>210773099</t>
  </si>
  <si>
    <t>Pol315</t>
  </si>
  <si>
    <t>napojení ve stávajícm rozvaděči SLP, EZS</t>
  </si>
  <si>
    <t>-1585835570</t>
  </si>
  <si>
    <t>Pol316</t>
  </si>
  <si>
    <t>spolupráce se správcem IT sítě</t>
  </si>
  <si>
    <t>-1127964349</t>
  </si>
  <si>
    <t>Pol317</t>
  </si>
  <si>
    <t>průzkum, vyhledávání stávající kabeláže</t>
  </si>
  <si>
    <t>-1293854890</t>
  </si>
  <si>
    <t>Pol318</t>
  </si>
  <si>
    <t>Zakreslení skutečného provedení stavby</t>
  </si>
  <si>
    <t>1189934051</t>
  </si>
  <si>
    <t>SO 1.4.06 - TZB - MaR</t>
  </si>
  <si>
    <t>D1 - Rozvaděče</t>
  </si>
  <si>
    <t>D2 - Řídící systém</t>
  </si>
  <si>
    <t>D3 - Periferie</t>
  </si>
  <si>
    <t>D4 - Montážní materiál</t>
  </si>
  <si>
    <t xml:space="preserve">    D5 - doplnění stávajícho systému MaR</t>
  </si>
  <si>
    <t xml:space="preserve">    D6 - HZS</t>
  </si>
  <si>
    <t>Rozvaděče</t>
  </si>
  <si>
    <t>Pol176</t>
  </si>
  <si>
    <t>RMaR - dodávka a výzbroj dle výkresu 04</t>
  </si>
  <si>
    <t>-1603840135</t>
  </si>
  <si>
    <t>Řídící systém</t>
  </si>
  <si>
    <t>Pol177</t>
  </si>
  <si>
    <t>PLC, procesor i.MX6 UL, OS Linux, 2x Ethernet, 2x RS232, 2x RS485, 16AI, 8AO, 32DI, 32DO</t>
  </si>
  <si>
    <t>240314639</t>
  </si>
  <si>
    <t>Pol178</t>
  </si>
  <si>
    <t>průmyslový switch 8port, 10/100, napájecí zdroj</t>
  </si>
  <si>
    <t>-686339791</t>
  </si>
  <si>
    <t>Pol179</t>
  </si>
  <si>
    <t>Vizualizační software, alarmový modul, možnost prohlížení historie a událostí, webový přístup pro 5 klientů, zasílání SMS a e-mailů, modul pro zápis historických dat do SQL databáze</t>
  </si>
  <si>
    <t>-1068891588</t>
  </si>
  <si>
    <t>Pol180</t>
  </si>
  <si>
    <t>Modul 8 triakových výstupů, 230V AC, 0,12A, protokol Modbus, krabice</t>
  </si>
  <si>
    <t>76561137</t>
  </si>
  <si>
    <t>Periferie</t>
  </si>
  <si>
    <t>Pol181</t>
  </si>
  <si>
    <t>termoelektrické pohony pro rozdělovače podlahového topení,přestavná síla 90N,připojovací kabel 0,8m,zdvih max.4,5mm,připojení k ventilům závitem M30x1,5,doba přeběhu 210s.Napájení 24V ,2bodový řídící signál</t>
  </si>
  <si>
    <t>-1907725277</t>
  </si>
  <si>
    <t>Pol182</t>
  </si>
  <si>
    <t>napojení termopohonu</t>
  </si>
  <si>
    <t>-2008068720</t>
  </si>
  <si>
    <t>Pol183</t>
  </si>
  <si>
    <t>pokojový regulátor , komunikativní, Displej 60 x 60 mm, otoč. knoflík s tlačítkem, měření teploty, nastav. hodnot, hodiny, přepínání a indikace stavů, 2x DI, 1 x DO triak 24 V st pro term. ventil topení, kom. Modbus / RS485</t>
  </si>
  <si>
    <t>-592287712</t>
  </si>
  <si>
    <t>Pol184</t>
  </si>
  <si>
    <t>operátorský panel s kapacitním dotykovým displejem 15.6", 1920×1080, ARM Cortex A53, 2 GB RAM, 2× Ethernet, Linux, 24 V ss, Zdroj.</t>
  </si>
  <si>
    <t>-1718585287</t>
  </si>
  <si>
    <t>Pol185</t>
  </si>
  <si>
    <t>Odporový snímač teploty prostorový, rozsah -20 až +60st.C, krytí IP30, včetně příslušenství</t>
  </si>
  <si>
    <t>-1318927793</t>
  </si>
  <si>
    <t>Pol186</t>
  </si>
  <si>
    <t>Odporový snímač teploty venkovní, rozsah -50 až +80st.C, krytí IP42, včetně příslušenství</t>
  </si>
  <si>
    <t>-1628546257</t>
  </si>
  <si>
    <t>Pol187</t>
  </si>
  <si>
    <t>snímač teploty příložný s hlavicí, Ni1000/5000,</t>
  </si>
  <si>
    <t>1842013949</t>
  </si>
  <si>
    <t>Pol188</t>
  </si>
  <si>
    <t>zásuvka 16A/230V, nástěnná, IP44</t>
  </si>
  <si>
    <t>583796451</t>
  </si>
  <si>
    <t>Pol189</t>
  </si>
  <si>
    <t>houkačka 230V, ST</t>
  </si>
  <si>
    <t>1902236350</t>
  </si>
  <si>
    <t>Pol190</t>
  </si>
  <si>
    <t>STOP tlačítko, hřib, červené</t>
  </si>
  <si>
    <t>1663932983</t>
  </si>
  <si>
    <t>Pol191</t>
  </si>
  <si>
    <t>směšovací ventil, DN25, Kv-12, 1-10V, 24V</t>
  </si>
  <si>
    <t>-360691378</t>
  </si>
  <si>
    <t>Montážní materiál</t>
  </si>
  <si>
    <t>Pol192</t>
  </si>
  <si>
    <t>kabel CYKY 24 x 1,5</t>
  </si>
  <si>
    <t>-260165112</t>
  </si>
  <si>
    <t>Pol193</t>
  </si>
  <si>
    <t>kabel CYKY 5C x 1,5</t>
  </si>
  <si>
    <t>140024633</t>
  </si>
  <si>
    <t>Pol194</t>
  </si>
  <si>
    <t>kabel CYKY 3C x 1,5</t>
  </si>
  <si>
    <t>-583190263</t>
  </si>
  <si>
    <t>Pol195</t>
  </si>
  <si>
    <t>kabel JYTY 7x1mm</t>
  </si>
  <si>
    <t>-1461596433</t>
  </si>
  <si>
    <t>Pol196</t>
  </si>
  <si>
    <t>kabel JYTY 4x1mm</t>
  </si>
  <si>
    <t>-430946718</t>
  </si>
  <si>
    <t>Pol197</t>
  </si>
  <si>
    <t>kabel JYTY 2x1mm</t>
  </si>
  <si>
    <t>1251017067</t>
  </si>
  <si>
    <t>Pol198</t>
  </si>
  <si>
    <t>Instalační kabel Cat.5 UTP</t>
  </si>
  <si>
    <t>787353729</t>
  </si>
  <si>
    <t>Pol199</t>
  </si>
  <si>
    <t>Ukončení kabelu UTP</t>
  </si>
  <si>
    <t>-1575106625</t>
  </si>
  <si>
    <t>Pol200</t>
  </si>
  <si>
    <t>Měření 1 kabelu, vyhot. protokolu</t>
  </si>
  <si>
    <t>-1133815280</t>
  </si>
  <si>
    <t>Pol201</t>
  </si>
  <si>
    <t>plastová trubka tuhá dn 23</t>
  </si>
  <si>
    <t>-831376674</t>
  </si>
  <si>
    <t>Pol202</t>
  </si>
  <si>
    <t>elekroinstalační lišta LV 40x40, komplet</t>
  </si>
  <si>
    <t>1522534535</t>
  </si>
  <si>
    <t>Pol203</t>
  </si>
  <si>
    <t>-1145522265</t>
  </si>
  <si>
    <t>Pol204</t>
  </si>
  <si>
    <t>ukončení kabelů do 3 x 2,5</t>
  </si>
  <si>
    <t>1277611946</t>
  </si>
  <si>
    <t>Pol205</t>
  </si>
  <si>
    <t>ukončení kabelů SYKFY, JYTY</t>
  </si>
  <si>
    <t>-377244316</t>
  </si>
  <si>
    <t>Pol206</t>
  </si>
  <si>
    <t>-494219049</t>
  </si>
  <si>
    <t>Pol207</t>
  </si>
  <si>
    <t>-1585371101</t>
  </si>
  <si>
    <t>Pol208</t>
  </si>
  <si>
    <t>-1491103550</t>
  </si>
  <si>
    <t>Pol209</t>
  </si>
  <si>
    <t>krabice IP65 s průchodkami, 2x svorka do 4x1,5mm</t>
  </si>
  <si>
    <t>-2053350695</t>
  </si>
  <si>
    <t>Pol210</t>
  </si>
  <si>
    <t>krabice přístrojová KP68</t>
  </si>
  <si>
    <t>276803868</t>
  </si>
  <si>
    <t>Pol211</t>
  </si>
  <si>
    <t>vysekání lůžka pro krabici KP68</t>
  </si>
  <si>
    <t>817289588</t>
  </si>
  <si>
    <t>doplnění stávajícho systému MaR</t>
  </si>
  <si>
    <t>Pol212</t>
  </si>
  <si>
    <t>jistič 2C/1, 10kA, pomocný kontakt</t>
  </si>
  <si>
    <t>1102651694</t>
  </si>
  <si>
    <t>Pol213</t>
  </si>
  <si>
    <t>stykač S20-10</t>
  </si>
  <si>
    <t>125314915</t>
  </si>
  <si>
    <t>Pol214</t>
  </si>
  <si>
    <t>pomocné paticové relé 230V/6A, 2 kontakty, komplet</t>
  </si>
  <si>
    <t>-1132973139</t>
  </si>
  <si>
    <t>Pol215</t>
  </si>
  <si>
    <t>nosný a podružný materiál</t>
  </si>
  <si>
    <t>978415584</t>
  </si>
  <si>
    <t>Pol216</t>
  </si>
  <si>
    <t>Koordinace s ostatními profesemi</t>
  </si>
  <si>
    <t>-1401435020</t>
  </si>
  <si>
    <t>Pol217</t>
  </si>
  <si>
    <t>Zednické přípomoci</t>
  </si>
  <si>
    <t>-1037478683</t>
  </si>
  <si>
    <t>Pol218</t>
  </si>
  <si>
    <t>Zaučení obsluhy, vypracování uživatelských návodů</t>
  </si>
  <si>
    <t>-941098412</t>
  </si>
  <si>
    <t>Pol219</t>
  </si>
  <si>
    <t>Generování datových bodů</t>
  </si>
  <si>
    <t>686756900</t>
  </si>
  <si>
    <t>Pol220</t>
  </si>
  <si>
    <t>naprog. Systému ovládání topení, osládní technnologie wellness a osvětlení, web server, 2x naprogramování a vizualizace terminálu</t>
  </si>
  <si>
    <t>-2069803360</t>
  </si>
  <si>
    <t>Pol221</t>
  </si>
  <si>
    <t>doprogranování stávajícího systému MaR - 2x oběhové čerpadlo, 2x snímač teploty a 1x pohon ventilu</t>
  </si>
  <si>
    <t>718111482</t>
  </si>
  <si>
    <t>Pol222</t>
  </si>
  <si>
    <t>Plná integrace jednotky VZT otevřeným protokolem Modbus-RTU do systému MaR</t>
  </si>
  <si>
    <t>1118736524</t>
  </si>
  <si>
    <t>Pol223</t>
  </si>
  <si>
    <t>Zpracování SW grafické stanice - Zobrazení aktuálních hodnot důležitých měřených veličin, historické trendy veličin, zobrazení, hlášení a archivace alarmů, časové plány, nastavení požadovaných hodnot pro regulace, zobrazení všech zařízení včetně aktuálních dat.</t>
  </si>
  <si>
    <t>1781539927</t>
  </si>
  <si>
    <t>Pol224</t>
  </si>
  <si>
    <t>zaregulování systému funkční zkoušky 72hod</t>
  </si>
  <si>
    <t>671032843</t>
  </si>
  <si>
    <t>Pol225</t>
  </si>
  <si>
    <t>1706635282</t>
  </si>
  <si>
    <t>SO 1.4.07 - TZB - Technologie saunové zóny</t>
  </si>
  <si>
    <t>PSV - PSV</t>
  </si>
  <si>
    <t xml:space="preserve">    N0 01 - Finská sauna ceremoniální 1.17</t>
  </si>
  <si>
    <t xml:space="preserve">    NO 02 - Finská sauna 1.18</t>
  </si>
  <si>
    <t xml:space="preserve">    NO 03 - Aroma sauna s parním zvlhčováním 1.19</t>
  </si>
  <si>
    <t xml:space="preserve">    NO 04 - Odpočívárna 1.16</t>
  </si>
  <si>
    <t xml:space="preserve">    NO 05 - Ledovač</t>
  </si>
  <si>
    <t xml:space="preserve">    NO 06 - Zážitková sprcha v 1.20, 1.21, 1.22, 1.23</t>
  </si>
  <si>
    <t xml:space="preserve">    NO 07 - Ostatní vybavení a montáže</t>
  </si>
  <si>
    <t>VRN - Vedlejší rozpočtové náklady</t>
  </si>
  <si>
    <t>N0 01</t>
  </si>
  <si>
    <t>Finská sauna ceremoniální 1.17</t>
  </si>
  <si>
    <t>Pol147</t>
  </si>
  <si>
    <t>1.17 finská sauna ceremoniální 5 x 4,6 m, v. 2,55 m- konstrukce sauny severský smrk + minerální izolace 40 mm + reflexní fólie. Obložení olše. Kompletní vystrojení pro veřejný provoz sauny. lavice, opěrky abachi, havarijní tlačítko se signalizací k obsluze, teploměr. vlhkoměr, 4 x přesýpací hodiny, ochrana kamen, elektrická kamna s kameny 48 kW, podlahové vyjímatelné rohože, celoskleněné dveře zavírané do skleněné pevné stěny, se zavíráním bez západky - dodávka a montáž</t>
  </si>
  <si>
    <t>1599809854</t>
  </si>
  <si>
    <t xml:space="preserve">Poznámka k položce:_x000d_
kabina obsahuje jednotlivé komponenty:_x000d_
nosná konstrukce stěn a stropu smrk - počítáno na plochu stěn - řešení upřesní dílenská dokumentace zhotovitele_x000d_
minerální izolace 40 mm_x000d_
reflexní fólie _x000d_
dřevěné obložení kabiny - provedení olše - palubky_x000d_
dřevěné lavice abachi š. 60 cm_x000d_
dřevěné opěrky na stěně provedení abachi_x000d_
elektrická kamna 48 kW s lávovými kameny_x000d_
vyjímatelné plastové rohože na podlahu_x000d_
ven otevírané celoskleněné dveře 2,1 x 0,9 m osazené do skleněné stěny vč upenění celé skleněné stěny do konstrukce stěny kabiny  - uvedena celková plocha skleněné výplně vč. dveří, zavírání skeněných dvěří bez západky, u dveří dřevěné madlo pro otevírání_x000d_
dřevěná ochranná ohrátka kamen proti dotyku klientů_x000d_
havarijní tlačítko se signalizací k obsluze_x000d_
teploměr s vlhkoměrem_x000d_
čidla pro měření teploty v kabině - pro ovládání chodu kamen_x000d_
přesýpací hodiny_x000d_
provozní osvětlení saunové kabiny vč. havarijního osvětelní</t>
  </si>
  <si>
    <t>"finská sauna ceremoniální" 1</t>
  </si>
  <si>
    <t>"kabina obsahuje jednotlivé komponenty:</t>
  </si>
  <si>
    <t>"nosná konstrukce stěn a stropu smrk - počítáno na plochu stěn - řešení upřesní dílenská dokumentace zhotovitele - 87,2 m2 + 10 % ztratné "</t>
  </si>
  <si>
    <t>"minerální izolace 40 mm - 87,2 + 5 % ztratné m2</t>
  </si>
  <si>
    <t xml:space="preserve">"reflexní fólie  - 87,2 m2+15% ztratné</t>
  </si>
  <si>
    <t xml:space="preserve">"dřevěné obložení kabiny - provedení olše - palubky 87,2 m2 + 10%  ztratné</t>
  </si>
  <si>
    <t>"dřevěné lavice abachi š. 60 cm - 22,0m</t>
  </si>
  <si>
    <t>"dřevěné opěrky na stěně provedení abachi - 10,0m</t>
  </si>
  <si>
    <t>"elektrická kamna 48 kW s lávovými kameny - 1 ks</t>
  </si>
  <si>
    <t>"vyjímatelné plastové rohože na podlahu - 11,0 m2</t>
  </si>
  <si>
    <t xml:space="preserve">"ven otevírané celoskleněné dveře 2,1 x 0,9 m osazené do skleněné stěny vč upenění celé skleněné stěny do konstrukce stěny kabiny  - uvedena </t>
  </si>
  <si>
    <t>"celková plocha skleněné výplně vč. dveří, zavírání skeněných dvěří bez západky, u dveří dřevěné madlo pro otevírání - 5,9 m2</t>
  </si>
  <si>
    <t>"dřevěná ochranná ohrátka kamen proti dotyku klientů - 1 ks</t>
  </si>
  <si>
    <t>"havarijní tlačítko se signalizací k obsluze - 1 ks</t>
  </si>
  <si>
    <t>"teploměr s vlhkoměrem - 1ks</t>
  </si>
  <si>
    <t>"čidla pro měření teploty v kabině - pro ovládání chodu kamen- 4 ks</t>
  </si>
  <si>
    <t>"přesýpací hodiny- 4 ks</t>
  </si>
  <si>
    <t>"provozní osvětlení saunové kabiny vč. havarijního osvětelní - 2 ks</t>
  </si>
  <si>
    <t>Pol148</t>
  </si>
  <si>
    <t>Soubor zážitkového barevného osvětlení a ozvučení pro saunové reremoniály odolné teplotám při saunování - řízené počítačově (programově) z prostoru saunéra - recepce 1.07 - Dodávka a montáž</t>
  </si>
  <si>
    <t>802427428</t>
  </si>
  <si>
    <t>NO 02</t>
  </si>
  <si>
    <t>Finská sauna 1.18</t>
  </si>
  <si>
    <t>Pol149</t>
  </si>
  <si>
    <t>1.18 finská sauna 3,5 x 4,6 m, v. 2,2 m- konstrukce sauny severský smrk + minerální izolace 40 mm + reflexní fólie. Obložení cedr. Kompletní vystrojení pro veřejný provoz sauny. lavice, opěrky abachi, havarijní tlačítko se signalizací k obsluze, teploměr. vlhkoměr, 3 x přesýpací hodiny, ochrana kamen, elektrická kamna s kameny 26 kW, podlahové vyjímatelné rohože, celoskleněné dveře zavírané do skleněné pevné stěny, se zavíráním bez západky - dodávka a montáž</t>
  </si>
  <si>
    <t>1550380108</t>
  </si>
  <si>
    <t xml:space="preserve">Poznámka k položce:_x000d_
kabina obsahuje jednotlivé komponenty:_x000d_
nosná konstrukce stěn a stropu smrk - počítáno na plochu stěn - řešení upřesní dílenská dokumentace zhotovitele_x000d_
minerální izolace 40 mm_x000d_
reflexní fólie _x000d_
dřevěné obložení kabiny - provedení cedr - palubky_x000d_
dřevěné lavice abachi š. 60 cm_x000d_
dřevěné opěrky na stěně provedení abachi_x000d_
elektrická kamna 26 kW s lávovými kameny_x000d_
vyjímatelné hygienické plastové rohože na podlahu_x000d_
ven otevírané celoskleněné dveře 2,1 x 0,9 m osazené do skleněné stěny vč upenění celé skleněné stěny čiré kalené sklo do konstrukce stěny kabiny 1,75 -  - uvedena celková plocha skleněné výplně vč. dveří, zavírání skeněných dvěří bez západky, u dveří dřevěné madlo pro otevírání_x000d_
dřevěná ochranná ohrátka kamen proti dotyku klientů_x000d_
havarijní tlačítko se signalizací k obsluze_x000d_
teploměr s vlhkoměrem_x000d_
čidla pro měření teploty v kabině - pro ovládání chodu kamen_x000d_
přesýpací hodiny_x000d_
provozní osvětlení saunové kabiny vč. havarijního osvětelní</t>
  </si>
  <si>
    <t>"1.18 finská sauna" 1</t>
  </si>
  <si>
    <t>"nosná konstrukce stěn a stropu smrk - počítáno na plochu stěn - řešení upřesní dílenská dokumentace zhotovitele - 58,4 m2 +10% ztratné</t>
  </si>
  <si>
    <t>" minerální izolace 40 mm - 58,4 m2 + 5% ztratné</t>
  </si>
  <si>
    <t>"reflexní fólie - 58,4 m2 + 15% ztratné</t>
  </si>
  <si>
    <t>"dřevěné obložení kabiny - provedení cedr - palubky - 58,4 + 10% ztratné</t>
  </si>
  <si>
    <t>"dřevěné lavice abachi š. 60 cm - 14,0 m</t>
  </si>
  <si>
    <t>"dřevěné opěrky na stěně provedení abachi - 8,5 m</t>
  </si>
  <si>
    <t>"elektrická kamna 26 kW s lávovými kameny - 2 ks</t>
  </si>
  <si>
    <t>"vyjímatelné hygienické plastové rohože na podlahu - 9 ks</t>
  </si>
  <si>
    <t>"ven otevírané celoskleněné dveře 2,1 x 0,9 m osazené do skleněné stěny vč upenění celé skleněné stěny čiré kalené sklo do konstr. stěny kabiny 1,75</t>
  </si>
  <si>
    <t>"uvedena celková plocha skleněné výplně vč. dveří, zavírání skeněných dvěří bez západky, u dveří dřevěné madlo pro otevírání - 5,9 m2</t>
  </si>
  <si>
    <t>"teploměr s vlhkoměrem - 1 ks</t>
  </si>
  <si>
    <t>"čidla pro měření teploty v kabině - pro ovládání chodu kamen - 4 ks</t>
  </si>
  <si>
    <t>"přesýpací hodiny - 3 ks</t>
  </si>
  <si>
    <t>NO 03</t>
  </si>
  <si>
    <t>Aroma sauna s parním zvlhčováním 1.19</t>
  </si>
  <si>
    <t>Pol150</t>
  </si>
  <si>
    <t>1.19 aroma sauna s parním zvlhčováním 3,3 x 4,6 m, v. 2,2 m- konstrukce sauny severský smrk + minerální izolace 40 mm + reflexní fólie. Obložení severský smrk. Kompletní vystrojení pro veřejný provoz sauny. lavice, opěrky abachi, havarijní tlačítko se signalizací k obsluze, teploměr. vlhkoměr, 3 x přesýpací hodiny, ochrana kamen. Elektrická kamna s kameny a parním vyvíječem 26 kW, podlahové vyjímatelné rohože, celoskleněné dveře zavírané do skleněné pevné stěny, se zavíráním bez západky . dodávka a montáž</t>
  </si>
  <si>
    <t>-1497186627</t>
  </si>
  <si>
    <t>Poznámka k položce:_x000d_
kabina obsahuje jednotlivé komponenty:_x000d_
nosná konstrukce stěn a stropu smrk - počítáno na plochu stěn - řešení upřesní dílenská dokumentace zhotovitele_x000d_
minerální izolace 40 mm_x000d_
reflexní fólie _x000d_
dřevěné obložení kabiny - provedení severský smrk - palubky_x000d_
dřevěné lavice abachi š. 60 cm_x000d_
dřevěné opěrky na stěně provedení abachi_x000d_
elektrická kamna 26 kW s lávovými kameny_x000d_
vyjímatelné plastové rohože na podlahu_x000d_
ven otevírané celoskleněné dveře 2,1 x 0,9 m osazené do skleněné stěny vč upenění celé skleněné stěny čiré kalené sklo do konstrukce stěny kabiny 1,75 x 2,1 - uvedena celková plocha skleněné výplně vč. dveří, zavírání skeněných dvěří bez západky, u dveří dřevěné madlo pro otevírání_x000d_
dřevěná ochranná ohrátka kamen proti dotyku klientů_x000d_
havarijní tlačítko se signalizací k obsluze_x000d_
teploměr s vlhkoměrem_x000d_
čidla pro měření teploty v kabině - pro ovládání chodu kamen_x000d_
přesýpací hodiny_x000d_
provozní osvětlení saunové kabiny vč. havarijního osvětelní</t>
  </si>
  <si>
    <t>"1.19 aroma sauna s parním zvlhčováním" 1</t>
  </si>
  <si>
    <t>"nosná konstrukce stěn a stropu smrk - počítáno na plochu stěn - řešení upřesní dílenská dokumentace zhotovitele -55,5 m2+10% ztratné</t>
  </si>
  <si>
    <t>"minerální izolace 40 mm - 55,5+ 5 % ztratné</t>
  </si>
  <si>
    <t xml:space="preserve">"reflexní fólie  - 55,5 m2 + 15 % ztratné</t>
  </si>
  <si>
    <t>"dřevěné obložení kabiny - provedení severský smrk - palubky - 55,5 m2+ 10 % ztratné</t>
  </si>
  <si>
    <t>"dřevěné lavice abachi š. 60 cm - 12,0 m</t>
  </si>
  <si>
    <t>"dřevěné opěrky na stěně provedení abachi - 8,0 m</t>
  </si>
  <si>
    <t>"elektrická kamna 26 kW s lávovými kameny - 1 ks</t>
  </si>
  <si>
    <t>"vyjímatelné plastové rohože na podlahu - 8,0 m2</t>
  </si>
  <si>
    <t xml:space="preserve">"ven otevírané celoskleněné dveře 2,1 x 0,9 m osazené do skleněné stěny vč upenění celé skleněné stěny čiré kalené sklo do konstrukce stěny </t>
  </si>
  <si>
    <t>"kabiny 1,75 x 2,1-uvedena celk. plocha skleněné výplně vč. dveří, zavírání skeněných dvěří bez západky, u dveří dřevěné madlo pro otevírání - 5,9 m2</t>
  </si>
  <si>
    <t>NO 04</t>
  </si>
  <si>
    <t>Odpočívárna 1.16</t>
  </si>
  <si>
    <t>Pol151</t>
  </si>
  <si>
    <t>1.16 - Odpočívárna saun - ven otevírané celoskleněné dveře 2,1 x 0,9 m osazené do skleněné stěny čiré kalené sklo vč upenění celé skleněné stěny do konstrukce stěny kabiny 2,75 * 2,1 m - uvedena celková plocha skleněné výplně vč. dveří, zavírání skeněných dvěří, u dveří dřevěné madlo pro otevírání</t>
  </si>
  <si>
    <t>129198526</t>
  </si>
  <si>
    <t>Poznámka k položce:_x000d_
Odpočívárna _ Instalace a montážní práce skleněné stěny</t>
  </si>
  <si>
    <t>Pol151a</t>
  </si>
  <si>
    <t>Odpočívárna _ Instalace a montážní práce skleněné stěny</t>
  </si>
  <si>
    <t>-1775269448</t>
  </si>
  <si>
    <t>NO 05</t>
  </si>
  <si>
    <t>Ledovač</t>
  </si>
  <si>
    <t>Pol152</t>
  </si>
  <si>
    <t>Ledovač - výrobník šupinkového ledu vč. konzoly, krytování, umyvadla pro záchyt vyrobeného ledu o průměru 42 cm skleněné, Osvětlení diodami. Řízení. Svod ledu s výpustí. Napojení na ochlazovací bazén. Příkon zařízení 1,2 kW/ 230 V.</t>
  </si>
  <si>
    <t>1475092705</t>
  </si>
  <si>
    <t>Poznámka k položce:_x000d_
Instalace a montážní práce ledovače</t>
  </si>
  <si>
    <t>Pol152a</t>
  </si>
  <si>
    <t>Instalace a montážní práce ledovače</t>
  </si>
  <si>
    <t>-597347113</t>
  </si>
  <si>
    <t>NO 06</t>
  </si>
  <si>
    <t>Zážitková sprcha v 1.20, 1.21, 1.22, 1.23</t>
  </si>
  <si>
    <t>Pol153</t>
  </si>
  <si>
    <t>ZÁŽITKOVÁ SPRCHA v 1.20, 1.21, 1.22, 1.23 : sestava sprchy s elektroventily, termoventilem, elektronikou, světelným modulem, zvukovým modulem a skleněným ovládacím panelem s 5x podsvětlenými dotykovými tlačítky. 1 program: teplá stropní sprcha 37°C s zvukovým a světelným efektem (2x stropní tryska tropický déšť), 2 program: studená stropní mlha s zvukovým a světelným efektem (2x stropní tryska mrholení), 3 program: teplá mlha (2x stropní tryska mrholení), 4 program: studený déšť (2x stropní tryska tropický déšť) 5 program: kombinace teplé a studené stropní trysky</t>
  </si>
  <si>
    <t>-1113666232</t>
  </si>
  <si>
    <t>Pol154</t>
  </si>
  <si>
    <t>Instalace a montážní práce zážitkové sprchy</t>
  </si>
  <si>
    <t>1405184825</t>
  </si>
  <si>
    <t>NO 07</t>
  </si>
  <si>
    <t>Ostatní vybavení a montáže</t>
  </si>
  <si>
    <t>Pol155</t>
  </si>
  <si>
    <t>ochlazovací vědra překlopná, 1.25 - připojení na studenou vodu, automatické uzavírání přívodu vody při naplnění vědra</t>
  </si>
  <si>
    <t>987643727</t>
  </si>
  <si>
    <t>Pol156</t>
  </si>
  <si>
    <t>montáž ochlazovacího vědra</t>
  </si>
  <si>
    <t>-1045395376</t>
  </si>
  <si>
    <t>Pol157</t>
  </si>
  <si>
    <t>ochl. bazén - vstupní žebřík stěnový nerez 4 stupňový s nerezovými madly</t>
  </si>
  <si>
    <t>-70281456</t>
  </si>
  <si>
    <t>Pol158</t>
  </si>
  <si>
    <t>ochl. bazén -vtoková tryska stěnová nerez vč. průchodky stěnou nerez</t>
  </si>
  <si>
    <t>-1706372568</t>
  </si>
  <si>
    <t>Pol159</t>
  </si>
  <si>
    <t>ochl. bazén -výtoková dnová gule provedení nerez</t>
  </si>
  <si>
    <t>-1972326998</t>
  </si>
  <si>
    <t>Pol160</t>
  </si>
  <si>
    <t>ochl. bazén -prostup nerezový ze žlábku aty DN 80</t>
  </si>
  <si>
    <t>1921677908</t>
  </si>
  <si>
    <t>Pol161</t>
  </si>
  <si>
    <t>ochl. bazén -roštnice plastová přelivového žlábku</t>
  </si>
  <si>
    <t>-1646643611</t>
  </si>
  <si>
    <t>Pol162</t>
  </si>
  <si>
    <t>ochl. bazén -rohové tvarovny roštnice přelivového žlábku</t>
  </si>
  <si>
    <t>1718397055</t>
  </si>
  <si>
    <t>Pol163</t>
  </si>
  <si>
    <t>ochl. bazén - kompletní montáž bazénových tvarovek a vybavení</t>
  </si>
  <si>
    <t>1952629640</t>
  </si>
  <si>
    <t>Pol164</t>
  </si>
  <si>
    <t>Kneipp - nátokové trysky boční, provedení nerez (připojení ZTI)</t>
  </si>
  <si>
    <t>-1309833100</t>
  </si>
  <si>
    <t>Pol165</t>
  </si>
  <si>
    <t>Kneipp - výtokové tvarovky kombinované - dnový odtok s hladinovým přepadem</t>
  </si>
  <si>
    <t>141941419</t>
  </si>
  <si>
    <t>Pol166</t>
  </si>
  <si>
    <t>Kneipp - epoxidové desky s kamínky pro masáž plosky nohy k pokrytí dna - plocha</t>
  </si>
  <si>
    <t>1246920576</t>
  </si>
  <si>
    <t>Pol167</t>
  </si>
  <si>
    <t>Kneipp - montáž bazénových tvarovek a vybavení</t>
  </si>
  <si>
    <t>1049990488</t>
  </si>
  <si>
    <t>Pol168</t>
  </si>
  <si>
    <t>Ozdobný vodní prvek - Drobný ozdobný prvek tvořený výtokem (fontánkou, zasobní nádrží 20 l a "akvarijním" čerpadlem. Detailní vizualizace se provede v rámci dílenské dokumentace</t>
  </si>
  <si>
    <t>-4011701</t>
  </si>
  <si>
    <t>Pol169</t>
  </si>
  <si>
    <t>montáž ozdobného prvku</t>
  </si>
  <si>
    <t>2054234908</t>
  </si>
  <si>
    <t>Pol170</t>
  </si>
  <si>
    <t>zpracování Provozního a návštěvního řádu ve shodě se Zák. 258/2000 Sb o ochraně veřejného zdraví v platném znění</t>
  </si>
  <si>
    <t>1844383211</t>
  </si>
  <si>
    <t>Pol171</t>
  </si>
  <si>
    <t>Zapojení a zprovoznění technologie</t>
  </si>
  <si>
    <t>2061940150</t>
  </si>
  <si>
    <t>Pol172</t>
  </si>
  <si>
    <t>Provozní zkoušky technologie - popis viz technická zpráva</t>
  </si>
  <si>
    <t>-1238208103</t>
  </si>
  <si>
    <t>Pol173</t>
  </si>
  <si>
    <t>Doprava materiálu a osob</t>
  </si>
  <si>
    <t>1153474513</t>
  </si>
  <si>
    <t>Pol174</t>
  </si>
  <si>
    <t>Doplňková sada lávových kamenů</t>
  </si>
  <si>
    <t>-1046785688</t>
  </si>
  <si>
    <t>Poznámka k položce:_x000d_
Mezisoučet</t>
  </si>
  <si>
    <t>VRN</t>
  </si>
  <si>
    <t>Vedlejší rozpočtové náklady</t>
  </si>
  <si>
    <t>Pol175</t>
  </si>
  <si>
    <t>VRN - dílenská dokumentace, dokumentace skut.provedení saunové technologie, účast na KD stavby, zápůjčky speciální technologie a další nespecifikované potřeby pro provedení díla</t>
  </si>
  <si>
    <t>1418394010</t>
  </si>
  <si>
    <t xml:space="preserve">Poznámka k položce:_x000d_
Technologie  celkem - bez DPH</t>
  </si>
  <si>
    <t>SO 01.2 - Konstrukční část</t>
  </si>
  <si>
    <t xml:space="preserve">    4 - Vodorovné konstrukce</t>
  </si>
  <si>
    <t>270002113</t>
  </si>
  <si>
    <t>Vložení trub (chrániček) do otvorů vytvořených v základových konstrukcích včetně utěsnění vnější průřezové plochy přes 0,02 do 0,05 m2, tloušťky zdi přes 1,0 do 1,5 m</t>
  </si>
  <si>
    <t>-68780399</t>
  </si>
  <si>
    <t>https://podminky.urs.cz/item/CS_URS_2026_02/270002113</t>
  </si>
  <si>
    <t>" pro prostupy ZTI v základových konstrukcích" 10</t>
  </si>
  <si>
    <t>28611107</t>
  </si>
  <si>
    <t>trubka kanalizační PVC-U plnostěnná jednovrstvá s rázovou odolností DN 200x6000mm SN12</t>
  </si>
  <si>
    <t>-2013631868</t>
  </si>
  <si>
    <t>" viz. montáž " 1,5*10,0</t>
  </si>
  <si>
    <t>270002RP55</t>
  </si>
  <si>
    <t>Vložení trub (chrániček) do otvorů vytvořených v základových konstrukcích včetně utěsnění vnější průřezové plochy přes 0,02 do 0,05 m2, tloušťky zdi přes 1,0 do 1,5 m - dilatační řešení</t>
  </si>
  <si>
    <t>-1544201829</t>
  </si>
  <si>
    <t xml:space="preserve">"ocelové trubky pro dilatační řešení prostupu provedení ZTI" </t>
  </si>
  <si>
    <t>" pro prostupy ZTI v základových konstrukcích - dilatační řešení" 3+1</t>
  </si>
  <si>
    <t>279113154</t>
  </si>
  <si>
    <t>Základové zdi z tvárnic ztraceného bednění včetně výplně z betonu bez zvláštních nároků na vliv prostředí třídy C 25/30, tloušťky zdiva přes 250 do 300 mm</t>
  </si>
  <si>
    <t>-1046498324</t>
  </si>
  <si>
    <t>https://podminky.urs.cz/item/CS_URS_2026_02/279113154</t>
  </si>
  <si>
    <t xml:space="preserve">" doplnění základových konstrukcí" </t>
  </si>
  <si>
    <t>2,923*(4,15-0,53)*2</t>
  </si>
  <si>
    <t>279113156</t>
  </si>
  <si>
    <t>Základové zdi z tvárnic ztraceného bednění včetně výplně z betonu bez zvláštních nároků na vliv prostředí třídy C 25/30, tloušťky zdiva přes 400 do 500 mm</t>
  </si>
  <si>
    <t>-721269435</t>
  </si>
  <si>
    <t>https://podminky.urs.cz/item/CS_URS_2026_02/279113156</t>
  </si>
  <si>
    <t>"kolem bazénu"</t>
  </si>
  <si>
    <t>(4,825+2,652)*(4,15-0,53)</t>
  </si>
  <si>
    <t>1,892*(3,05-0,53)</t>
  </si>
  <si>
    <t>273322611</t>
  </si>
  <si>
    <t>Základy z betonu železového (bez výztuže) desky z betonu se zvýšenými nároky na prostředí tř. C 30/37</t>
  </si>
  <si>
    <t>-333370681</t>
  </si>
  <si>
    <t>https://podminky.urs.cz/item/CS_URS_2026_02/273322611</t>
  </si>
  <si>
    <t xml:space="preserve">" viz. půdorys základových konstrukce a skladby konstrukcí" </t>
  </si>
  <si>
    <t>(0,25+6,0*5+0,15)*(0,37+2,923)</t>
  </si>
  <si>
    <t>(0,25+6,0*5+0,15+14,842+2,75+3,029)/2*(12,40-2,923)</t>
  </si>
  <si>
    <t>4,20*(5,35+0,05)</t>
  </si>
  <si>
    <t>" základový deska pro ochlazovací bazén" 2,0*3,65</t>
  </si>
  <si>
    <t xml:space="preserve">"technologie bazénu"  1,10*1,10</t>
  </si>
  <si>
    <t xml:space="preserve">"venkovní terasa"   (3,507+0,25)*(6,48+0,25)</t>
  </si>
  <si>
    <t>445,304*0,25*1,05</t>
  </si>
  <si>
    <t>41,588*0,25*1,05</t>
  </si>
  <si>
    <t>273351121</t>
  </si>
  <si>
    <t>Bednění základů desek zřízení</t>
  </si>
  <si>
    <t>351341682</t>
  </si>
  <si>
    <t>https://podminky.urs.cz/item/CS_URS_2026_02/273351121</t>
  </si>
  <si>
    <t xml:space="preserve">" vyztužená základová deska " </t>
  </si>
  <si>
    <t>(0,25+6,0*5+0,15+0,37+2,923+13,539+14,842+2,75+6,707+5,35+6,80)*0,80</t>
  </si>
  <si>
    <t>" základový deska pro ochlazovací bazén" (2,0+3,65)*2*0,50</t>
  </si>
  <si>
    <t xml:space="preserve">"venkovní terasa"   (3,507+0,75+7,48-0,25)*2*0,60</t>
  </si>
  <si>
    <t>273351122</t>
  </si>
  <si>
    <t>Bednění základů desek odstranění</t>
  </si>
  <si>
    <t>828622005</t>
  </si>
  <si>
    <t>https://podminky.urs.cz/item/CS_URS_2026_02/273351122</t>
  </si>
  <si>
    <t>" viz. montáž" 86,379</t>
  </si>
  <si>
    <t>273361821</t>
  </si>
  <si>
    <t>Výztuž základů desek z betonářské oceli 10 505 (R) nebo B500B</t>
  </si>
  <si>
    <t>-904364553</t>
  </si>
  <si>
    <t>https://podminky.urs.cz/item/CS_URS_2026_02/273361821</t>
  </si>
  <si>
    <t xml:space="preserve">" viz. výkresu výztuže </t>
  </si>
  <si>
    <t xml:space="preserve">"R18"  241,763*6,667*2,00*0,001*1,10</t>
  </si>
  <si>
    <t xml:space="preserve">"R10"  241,763*5*0,617*0,001*1,07</t>
  </si>
  <si>
    <t xml:space="preserve">"konstrukční výztuž R10"  1,40*(310+32+13*2)*0,617*0,001*1,07</t>
  </si>
  <si>
    <t>"podložky v desce revizní šachty</t>
  </si>
  <si>
    <t xml:space="preserve">"R10"  1,00*(2*2*3*4)*0,617*0,001*1,07</t>
  </si>
  <si>
    <t>"bazén</t>
  </si>
  <si>
    <t xml:space="preserve">"R18"  17*(1,90+0,25+0,10)*2,00*0,001*1,10</t>
  </si>
  <si>
    <t xml:space="preserve">"R10"  11*(2,40+0,25+0,10)*0,617*0,001*1,10</t>
  </si>
  <si>
    <t xml:space="preserve">"R16"  11*(1,90+0,25+0,10)*1,58*0,001*1,10</t>
  </si>
  <si>
    <t xml:space="preserve">             11*(2,40+0,25+0,10)*1,58*0,001*1,07</t>
  </si>
  <si>
    <t>273362021</t>
  </si>
  <si>
    <t>Výztuž základů desek ze svařovaných sítí z drátů typu KARI</t>
  </si>
  <si>
    <t>-864999359</t>
  </si>
  <si>
    <t>https://podminky.urs.cz/item/CS_URS_2026_02/273362021</t>
  </si>
  <si>
    <t xml:space="preserve">" viz. tabulka výztuže - bazén" 71,28*1,05*0,001 </t>
  </si>
  <si>
    <t xml:space="preserve">"Kari sítě  oka  100x100mm průměr drátů 8mm"  241,763*7,90*0,001*1,30</t>
  </si>
  <si>
    <t xml:space="preserve">"venkovní terasa"  (4,007+0,367)*7,317*7,90*0,001*1,30</t>
  </si>
  <si>
    <t>274313511</t>
  </si>
  <si>
    <t>Základy z betonu prostého pasy betonu kamenem neprokládaného tř. C 12/15</t>
  </si>
  <si>
    <t>2129301222</t>
  </si>
  <si>
    <t>https://podminky.urs.cz/item/CS_URS_2026_02/274313511</t>
  </si>
  <si>
    <t>(1,50+1,70+0,15+0,50)*(1,70+0,15)*0,30</t>
  </si>
  <si>
    <t>(4,825+2,652+5,50)/2*(1,70+0,15*2)*0,30</t>
  </si>
  <si>
    <t>(20,551+1,00+1,20+2,75)*(2,10+0,15*2)*0,70</t>
  </si>
  <si>
    <t>2,75*(2,10+0,15*2)*1,27</t>
  </si>
  <si>
    <t>(4,507+6,48)*(1,00+0,15*2)*0,25</t>
  </si>
  <si>
    <t>274322511</t>
  </si>
  <si>
    <t>Základy z betonu železového (bez výztuže) pasy z betonu se zvýšenými nároky na prostředí tř. C 25/30</t>
  </si>
  <si>
    <t>-542387058</t>
  </si>
  <si>
    <t>https://podminky.urs.cz/item/CS_URS_2026_02/274322511</t>
  </si>
  <si>
    <t xml:space="preserve">"viz. půdroys základových konstrukcí " </t>
  </si>
  <si>
    <t>30,55*(1,70*0,50+0,75*0,50)</t>
  </si>
  <si>
    <t>(2,923-1,7+0,50)/2*1,70*0,50</t>
  </si>
  <si>
    <t>(2,923-0,75)*0,75*0,50</t>
  </si>
  <si>
    <t>(13,13+24,299+2,35+1,70+4,007+0,40+2,10+0,94+2,40+0,79)*(1,7*0,55+0,5*0,55)</t>
  </si>
  <si>
    <t>(16,80+2,75+1,0+2,33)*(2,10*0,55+0,50*0,55)</t>
  </si>
  <si>
    <t>(4,507+6,48)*1,0*0,55</t>
  </si>
  <si>
    <t>(3,507+0,25+0,50+7,48-0,25)*0,50*1,00</t>
  </si>
  <si>
    <t>"základy pro venkovní ocelové schodiště" (3,115+1,24*2)*0,3*1,0</t>
  </si>
  <si>
    <t>"dobetonávka stávajícího ŽB základu " 0,5*(2,96+4,75)*3,615</t>
  </si>
  <si>
    <t>274351121</t>
  </si>
  <si>
    <t>Bednění základů pasů rovné zřízení</t>
  </si>
  <si>
    <t>564774026</t>
  </si>
  <si>
    <t>https://podminky.urs.cz/item/CS_URS_2026_02/274351121</t>
  </si>
  <si>
    <t>(3,20+2,923+4,825+1,50+0,60+4,10)*0,30</t>
  </si>
  <si>
    <t>(2,625+1,40)*0,30</t>
  </si>
  <si>
    <t>(2,333+1,892)*0,70</t>
  </si>
  <si>
    <t>"ŽB základové pasy</t>
  </si>
  <si>
    <t xml:space="preserve">"ZKI"  51,80*1,10*2</t>
  </si>
  <si>
    <t xml:space="preserve">"ZKII"  33,80*1,0*2</t>
  </si>
  <si>
    <t xml:space="preserve">"ZKIII"  22,90*1,0*2</t>
  </si>
  <si>
    <t>"ZKIV" 11,70*1,55*2</t>
  </si>
  <si>
    <t>"ZKVI" 33,3*(1,3+0,75+0,35+0,35+0,2)</t>
  </si>
  <si>
    <t>"dobetonávka stávajícího ŽB základu " (2,96*2+4,75*2+0,5*2)*4,0</t>
  </si>
  <si>
    <t>274351122</t>
  </si>
  <si>
    <t>Bednění základů pasů rovné odstranění</t>
  </si>
  <si>
    <t>-1588143627</t>
  </si>
  <si>
    <t>https://podminky.urs.cz/item/CS_URS_2026_02/274351122</t>
  </si>
  <si>
    <t>"viz. zřízení bednění" 499,459</t>
  </si>
  <si>
    <t>274361821</t>
  </si>
  <si>
    <t>Výztuž základů pasů z betonářské oceli 10 505 (R) nebo B500B</t>
  </si>
  <si>
    <t>-109221710</t>
  </si>
  <si>
    <t>https://podminky.urs.cz/item/CS_URS_2026_02/274361821</t>
  </si>
  <si>
    <t xml:space="preserve">" viz. výztuže základových pasů" </t>
  </si>
  <si>
    <t>"ZKI-ZKIV"</t>
  </si>
  <si>
    <t>"R20" (51,80*4+33,80*5+22,90*4+11,70*2)*2,47*0,001*1,15</t>
  </si>
  <si>
    <t>"R20" (1,78+1,28*2+2,46+1,78)*2,47*0,001*1,15</t>
  </si>
  <si>
    <t>"R20" (1,00+1,28*2+0,60+3,65)*2*2,47*0,001*1,15</t>
  </si>
  <si>
    <t>"R20" (1,95*12*6)*2,47*0,001</t>
  </si>
  <si>
    <t>"R20" (7,22+0,45+2,10+2,05+0,98)*8*2,47*0,001</t>
  </si>
  <si>
    <t>"R20" (3,60+0,45+0,39+2,05+0,98)*4*2,47*0,001</t>
  </si>
  <si>
    <t>"R16" (51,80*4+33,80*5+22,90*4+11,70*6)*1,58*0,001*1,10</t>
  </si>
  <si>
    <t xml:space="preserve">"R10"  (4,30*200)*0,617*0,001</t>
  </si>
  <si>
    <t xml:space="preserve">"R8"  (3,0*180+3,0*80+2,92*45*2)*0,395*0,001</t>
  </si>
  <si>
    <t>274362021</t>
  </si>
  <si>
    <t>Výztuž základů pasů ze svařovaných sítí z drátů typu KARI</t>
  </si>
  <si>
    <t>1889121545</t>
  </si>
  <si>
    <t>https://podminky.urs.cz/item/CS_URS_2026_02/274362021</t>
  </si>
  <si>
    <t xml:space="preserve">" viz. tabulka výztuže zakladových pasů" </t>
  </si>
  <si>
    <t xml:space="preserve">" KARI síŤ 100/100/8 mm" </t>
  </si>
  <si>
    <t>(82,90+45,80+11,70)*7,90*0,001*1,30</t>
  </si>
  <si>
    <t xml:space="preserve">"dobetonávka stávajícího ŽB základu  - směrné množství výztuže (není znám stávající stav základových konstrukcí)" 13,936*40*1,08*0,001</t>
  </si>
  <si>
    <t>"</t>
  </si>
  <si>
    <t>278353RP36</t>
  </si>
  <si>
    <t>Bednění otvorů ve vyztužené části základů pro potřeby ZTI průřezu do 0,10 m2 pro jakýkoli způsob bednění včetně odstranění</t>
  </si>
  <si>
    <t>-439360148</t>
  </si>
  <si>
    <t>" bednění prostupů pro potřeby ZTI" 0,7*2+0,5*3+0,6*3+1,0+0,7*1+0,5*1</t>
  </si>
  <si>
    <t>278353RP37</t>
  </si>
  <si>
    <t>Bednění otvorů ve vyztužené části základů pro potřeby ZTI průřezu do 0,15 m2 pro jakýkoli způsob bednění včetně odstranění</t>
  </si>
  <si>
    <t>-35258476</t>
  </si>
  <si>
    <t>" bednění prostupů pro potřeby ZTI" 0,6*2</t>
  </si>
  <si>
    <t>278353RP38</t>
  </si>
  <si>
    <t>Bednění otvorů v ostatních částech základů pro potřeby ZTI průřezu do 0,50 m2 pro jakýkoli způsob bednění včetně odstranění a povrchové úpravy prostupu</t>
  </si>
  <si>
    <t>1374452574</t>
  </si>
  <si>
    <t>" bednění prostupů pro potřeby ZTI" 4,0+1,6+3,0+1,2</t>
  </si>
  <si>
    <t>"bednění XPS pro potřeby splaškové kanalizace" 1,2*10</t>
  </si>
  <si>
    <t>279322512</t>
  </si>
  <si>
    <t>Základové zdi z betonu železového (bez výztuže) se zvýšenými nároky na prostředí tř. C 30/37</t>
  </si>
  <si>
    <t>-1312695075</t>
  </si>
  <si>
    <t>https://podminky.urs.cz/item/CS_URS_2026_02/279322512</t>
  </si>
  <si>
    <t>"stěny ochlazovacího bazénku" (2,40+1,50)*2*0,20*1,10</t>
  </si>
  <si>
    <t xml:space="preserve">"stěny Jímky technologie bazénu"  (0,80+1,10)*2*0,15*1,85</t>
  </si>
  <si>
    <t>279351121</t>
  </si>
  <si>
    <t>Bednění základových zdí rovné oboustranné za každou stranu zřízení</t>
  </si>
  <si>
    <t>-1955401082</t>
  </si>
  <si>
    <t>https://podminky.urs.cz/item/CS_URS_2026_02/279351121</t>
  </si>
  <si>
    <t>"stěny ochlazovacího bazénku" (3,635*2+1,5*2)*1,6*2</t>
  </si>
  <si>
    <t>279351122</t>
  </si>
  <si>
    <t>Bednění základových zdí rovné oboustranné za každou stranu odstranění</t>
  </si>
  <si>
    <t>1224406283</t>
  </si>
  <si>
    <t>https://podminky.urs.cz/item/CS_URS_2026_02/279351122</t>
  </si>
  <si>
    <t>279361821</t>
  </si>
  <si>
    <t>Výztuž základových zdí nosných svislých nebo odkloněných od svislice, rovinných nebo oblých, deskových nebo žebrových, včetně výztuže jejich žeber z betonářské oceli 10 505 (R) nebo B500B</t>
  </si>
  <si>
    <t>348858237</t>
  </si>
  <si>
    <t>https://podminky.urs.cz/item/CS_URS_2026_02/279361821</t>
  </si>
  <si>
    <t>"ochlazovací bazén</t>
  </si>
  <si>
    <t xml:space="preserve">"R10"  (13+10)*(1,50+1,25+0,25)*0,617*0,001*1,10</t>
  </si>
  <si>
    <t xml:space="preserve">             (12+8)*(1,0+0,95+0,40)*0,617*0,001*1,10</t>
  </si>
  <si>
    <t>"revizní šachty</t>
  </si>
  <si>
    <t xml:space="preserve">"R10"  1,00*(2*2*3*4)*0,617*0,001*1,10</t>
  </si>
  <si>
    <t>279362021</t>
  </si>
  <si>
    <t>Výztuž základových zdí nosných svislých nebo odkloněných od svislice, rovinných nebo oblých, deskových nebo žebrových, včetně výztuže jejich žeber ze svařovaných sítí z drátů typu KARI</t>
  </si>
  <si>
    <t>-1872918843</t>
  </si>
  <si>
    <t>https://podminky.urs.cz/item/CS_URS_2026_02/279362021</t>
  </si>
  <si>
    <t>"Průměr 6 mm oka 150/150 mm"</t>
  </si>
  <si>
    <t>17,50*3,033*0,001*1,30</t>
  </si>
  <si>
    <t>1,10*4*2,18*3,033*0,001*1,30</t>
  </si>
  <si>
    <t>330321512</t>
  </si>
  <si>
    <t>Sloupy, pilíře, táhla, rámové stojky, vzpěry z betonu železového (bez výztuže) odolného proti agresivnímu prostředí tř. C 25/30</t>
  </si>
  <si>
    <t>428967709</t>
  </si>
  <si>
    <t>https://podminky.urs.cz/item/CS_URS_2026_02/330321512</t>
  </si>
  <si>
    <t xml:space="preserve">" sloupy pro vynesení horního základového trámu" </t>
  </si>
  <si>
    <t>0,5*0,5*2,515*6</t>
  </si>
  <si>
    <t>331351325</t>
  </si>
  <si>
    <t>Bednění hranatých sloupů a pilířů včetně vzepření průřezu pravoúhlého čtyřúhelníka výšky přes 4 do 6 m, průřezu přes 0,16 m2 zřízení</t>
  </si>
  <si>
    <t>1258099651</t>
  </si>
  <si>
    <t>https://podminky.urs.cz/item/CS_URS_2026_02/331351325</t>
  </si>
  <si>
    <t>0,5*4*2,515*6</t>
  </si>
  <si>
    <t>331351326</t>
  </si>
  <si>
    <t>Bednění hranatých sloupů a pilířů včetně vzepření průřezu pravoúhlého čtyřúhelníka výšky přes 4 do 6 m, průřezu přes 0,16 m2 odstranění</t>
  </si>
  <si>
    <t>-1519038433</t>
  </si>
  <si>
    <t>https://podminky.urs.cz/item/CS_URS_2026_02/331351326</t>
  </si>
  <si>
    <t>331361821</t>
  </si>
  <si>
    <t>Výztuž sloupů, pilířů, rámových stojek, táhel nebo vzpěr hranatých svislých nebo šikmých (odkloněných) z betonářské oceli 10 505 (R) nebo B500B</t>
  </si>
  <si>
    <t>712958618</t>
  </si>
  <si>
    <t>https://podminky.urs.cz/item/CS_URS_2026_02/331361821</t>
  </si>
  <si>
    <t>"0,5*0,5*2,52*6</t>
  </si>
  <si>
    <t xml:space="preserve">"R20"  3,25*72*2,47*0,001*1,08</t>
  </si>
  <si>
    <t xml:space="preserve">"R8"  1,80*19*6*0,001*1,08</t>
  </si>
  <si>
    <t>Vodorovné konstrukce</t>
  </si>
  <si>
    <t>410003RP10</t>
  </si>
  <si>
    <t>Vložení trub průřezu přes 0,02 do 0,05 m2 do otvorů vytvořených ve ŽB konstrukcích tl do 0,5 m</t>
  </si>
  <si>
    <t>628249587</t>
  </si>
  <si>
    <t>"vytvoření prostupu pro nouzové přepady střechy v obvodovém ŽB věnci" 3</t>
  </si>
  <si>
    <t>28611250</t>
  </si>
  <si>
    <t>trubka kanalizační PVC-U plnostěnná jednovrstvá s rázovou odolností DN 160x3000mm SN16</t>
  </si>
  <si>
    <t>-2128972666</t>
  </si>
  <si>
    <t>"viz. montáž + ztratné" 1,0*3</t>
  </si>
  <si>
    <t>3*1,05 'Přepočtené koeficientem množství</t>
  </si>
  <si>
    <t>411121121</t>
  </si>
  <si>
    <t>Montáž prefabrikovaných železobetonových stropů se zalitím spár, včetně podpěrné konstrukce, na cementovou maltu ze stropních panelů šířky do 1200 mm a délky do 3800 mm</t>
  </si>
  <si>
    <t>-263656139</t>
  </si>
  <si>
    <t>https://podminky.urs.cz/item/CS_URS_2026_02/411121121</t>
  </si>
  <si>
    <t xml:space="preserve">" viz. výkres skladby stropu" </t>
  </si>
  <si>
    <t>1+1+1</t>
  </si>
  <si>
    <t>411121125</t>
  </si>
  <si>
    <t>Montáž prefabrikovaných železobetonových stropů se zalitím spár, včetně podpěrné konstrukce, na cementovou maltu ze stropních panelů šířky do 1200 mm a délky přes 3800 do 7000 mm</t>
  </si>
  <si>
    <t>1141632570</t>
  </si>
  <si>
    <t>https://podminky.urs.cz/item/CS_URS_2026_02/411121125</t>
  </si>
  <si>
    <t>21+1+1+1+1+20+1</t>
  </si>
  <si>
    <t>593468RP15</t>
  </si>
  <si>
    <t xml:space="preserve">panel stropní předpjatý 1000x1190x250mm vyztužený  bez otvorů</t>
  </si>
  <si>
    <t>1332241613</t>
  </si>
  <si>
    <t xml:space="preserve">"viz. montáž" </t>
  </si>
  <si>
    <t>7,15*(21-3)</t>
  </si>
  <si>
    <t>5,00*20</t>
  </si>
  <si>
    <t>593468RP19</t>
  </si>
  <si>
    <t xml:space="preserve">panel stropní předpjatý 1000x1190x250mm vyztužený  bez otvorů ATYP</t>
  </si>
  <si>
    <t>-1697523788</t>
  </si>
  <si>
    <t>1,90+2,98+4,06+5,00</t>
  </si>
  <si>
    <t>4,37+5,45+6,53+7,15</t>
  </si>
  <si>
    <t>593468RP16</t>
  </si>
  <si>
    <t>panel stropní předpjatý 1000x1190x250mm vyztužený s otvorem</t>
  </si>
  <si>
    <t>1328914382</t>
  </si>
  <si>
    <t>"viz. montáž" 7,15*3</t>
  </si>
  <si>
    <t>411388531</t>
  </si>
  <si>
    <t>Zabetonování otvorů ve stropech nebo v klenbách včetně lešení, bednění, odbednění a výztuže (materiál v ceně) ve stropech železobetonových, tvárnicových a prefabrikovaných</t>
  </si>
  <si>
    <t>-1030728468</t>
  </si>
  <si>
    <t>https://podminky.urs.cz/item/CS_URS_2026_02/411388531</t>
  </si>
  <si>
    <t xml:space="preserve">"dobetonávka - prostupy profesí"  10,85*0,25</t>
  </si>
  <si>
    <t>411388RP56</t>
  </si>
  <si>
    <t>Betonová zálivka pro spáry- prefabrikované ŽB stropní panely včetně bednění a výztuže</t>
  </si>
  <si>
    <t>1772042042</t>
  </si>
  <si>
    <t xml:space="preserve">"předpoklad 50x50 mm" </t>
  </si>
  <si>
    <t xml:space="preserve">"celková plocha stropních panelů"  350,0</t>
  </si>
  <si>
    <t>413321414</t>
  </si>
  <si>
    <t>Nosníky z betonu železového (bez výztuže) včetně stěnových i jeřábových drah, volných trámů, průvlaků, rámových příčlí, ztužidel, konzol, vodorovných táhel apod., tyčových konstrukcí tř. C 25/30</t>
  </si>
  <si>
    <t>-807790530</t>
  </si>
  <si>
    <t>https://podminky.urs.cz/item/CS_URS_2026_02/413321414</t>
  </si>
  <si>
    <t xml:space="preserve">"základový průvlak </t>
  </si>
  <si>
    <t>(0,75*1,10+0,37*0,35)*33,30</t>
  </si>
  <si>
    <t>413351121</t>
  </si>
  <si>
    <t>Bednění nosníků a průvlaků - bez podpěrné konstrukce výška nosníku po spodní líc stropní desky přes 100 cm zřízení</t>
  </si>
  <si>
    <t>711080913</t>
  </si>
  <si>
    <t>https://podminky.urs.cz/item/CS_URS_2026_02/413351121</t>
  </si>
  <si>
    <t>(0,75*1,10+0,37*0,35)*2</t>
  </si>
  <si>
    <t>(0,75+0,37*1,10*2)*33,33</t>
  </si>
  <si>
    <t>413351122</t>
  </si>
  <si>
    <t>Bednění nosníků a průvlaků - bez podpěrné konstrukce výška nosníku po spodní líc stropní desky přes 100 cm odstranění</t>
  </si>
  <si>
    <t>802842061</t>
  </si>
  <si>
    <t>https://podminky.urs.cz/item/CS_URS_2026_02/413351122</t>
  </si>
  <si>
    <t>413352115</t>
  </si>
  <si>
    <t>Podpěrná konstrukce nosníků a průvlaků výšky podepření do 4 m výšky nosníku (po spodní hranu stropní desky) přes 100 cm zřízení</t>
  </si>
  <si>
    <t>2022497469</t>
  </si>
  <si>
    <t>https://podminky.urs.cz/item/CS_URS_2026_02/413352115</t>
  </si>
  <si>
    <t>33,30-0,50*6</t>
  </si>
  <si>
    <t>413352116</t>
  </si>
  <si>
    <t>Podpěrná konstrukce nosníků a průvlaků výšky podepření do 4 m výšky nosníku (po spodní hranu stropní desky) přes 100 cm odstranění</t>
  </si>
  <si>
    <t>-1606491574</t>
  </si>
  <si>
    <t>https://podminky.urs.cz/item/CS_URS_2026_02/413352116</t>
  </si>
  <si>
    <t>413361821</t>
  </si>
  <si>
    <t>Výztuž nosníků včetně stěnových i jeřábových drah, volných trámů, průvlaků, rámových příčlí, ztužidel, konzol, vodorovných táhel apod. tyčových konstrukcí lemujících nebo vyztužujících stropní a podobné střešní konstrukce z betonářské oceli 10 505 (R) nebo B500B</t>
  </si>
  <si>
    <t>2060666503</t>
  </si>
  <si>
    <t>https://podminky.urs.cz/item/CS_URS_2026_02/413361821</t>
  </si>
  <si>
    <t>" dle schéma výztuže</t>
  </si>
  <si>
    <t xml:space="preserve">"R20"  (33,30*5)*2,47*0,001*1,15</t>
  </si>
  <si>
    <t>(0,45+1,96+1,42+2,34)*2,47*2*2*0,001</t>
  </si>
  <si>
    <t>(0,45+0,80+1,42+2,10)*2,47*2*0,001</t>
  </si>
  <si>
    <t>(1,28*2+1,42*2+2,87)*2,47*4*0,001</t>
  </si>
  <si>
    <t>(1,0+1,42*2+0,60+3,43)*2,47*4*2*0,001</t>
  </si>
  <si>
    <t xml:space="preserve">"R16"  (0,45+1,96+1,42+2,34)*1,58*5*0,001</t>
  </si>
  <si>
    <t xml:space="preserve">           (0,45+0,60+1,42+2,10)*1,58*5*0,001</t>
  </si>
  <si>
    <t xml:space="preserve">"R10"  3,67*200*0,617*0,001</t>
  </si>
  <si>
    <t>"konstrukční výztuž stropu</t>
  </si>
  <si>
    <t>287*2*1,58*0,001</t>
  </si>
  <si>
    <t>49*2*2*1,58*0,001</t>
  </si>
  <si>
    <t>417321515</t>
  </si>
  <si>
    <t>Ztužující pásy a věnce z betonu železového (bez výztuže) tř. C 25/30</t>
  </si>
  <si>
    <t>-881001528</t>
  </si>
  <si>
    <t>https://podminky.urs.cz/item/CS_URS_2026_02/417321515</t>
  </si>
  <si>
    <t>"dle výkresu schéma výztuže</t>
  </si>
  <si>
    <t xml:space="preserve">"věnec V1"  88,20*(0,30*0,16+0,10*0,25)</t>
  </si>
  <si>
    <t xml:space="preserve">"věnec V2"  25,90*0,30*0,16</t>
  </si>
  <si>
    <t xml:space="preserve">"věnec V3 atikový"  88,20*(0,30*0,35+0,12*0,10)</t>
  </si>
  <si>
    <t>417321RP22</t>
  </si>
  <si>
    <t>Ztužující pásy a věnce z betonu železového (bez výztuže) tř. C 25/30 - příplatek za úpravu tvaru v místě otvoru pro nouzový přepad</t>
  </si>
  <si>
    <t>-1355615183</t>
  </si>
  <si>
    <t>" příplatek za úpravu výztuže v místě otvoru pro nouzový přepad ploché střechy" 3</t>
  </si>
  <si>
    <t>417351115</t>
  </si>
  <si>
    <t>Bednění bočnic ztužujících pásů a věnců včetně vzpěr zřízení</t>
  </si>
  <si>
    <t>-829094731</t>
  </si>
  <si>
    <t>https://podminky.urs.cz/item/CS_URS_2026_02/417351115</t>
  </si>
  <si>
    <t xml:space="preserve">"věnec V1"  88,20*(0,41*2)</t>
  </si>
  <si>
    <t xml:space="preserve">"věnec V2"  25,90*0,16*2</t>
  </si>
  <si>
    <t xml:space="preserve">"věnec V3 atikový"  88,20*0,35*2</t>
  </si>
  <si>
    <t>417351116</t>
  </si>
  <si>
    <t>Bednění bočnic ztužujících pásů a věnců včetně vzpěr odstranění</t>
  </si>
  <si>
    <t>-1679500936</t>
  </si>
  <si>
    <t>https://podminky.urs.cz/item/CS_URS_2026_02/417351116</t>
  </si>
  <si>
    <t>417351RP22</t>
  </si>
  <si>
    <t>Příplatek za vložení tepelné izolace z XPS tl. 100 mm do bednění (stojin) výšky do 500 mm (včetně materiálu)</t>
  </si>
  <si>
    <t>1993472183</t>
  </si>
  <si>
    <t xml:space="preserve">" pro průvlak P09 a P08" </t>
  </si>
  <si>
    <t>0,5*15,</t>
  </si>
  <si>
    <t>417361821</t>
  </si>
  <si>
    <t>Výztuž ztužujících pásů a věnců z betonářské oceli 10 505 (R) nebo B500B</t>
  </si>
  <si>
    <t>1005532914</t>
  </si>
  <si>
    <t>https://podminky.urs.cz/item/CS_URS_2026_02/417361821</t>
  </si>
  <si>
    <t>"dle výkresu schéma výztužeě</t>
  </si>
  <si>
    <t>"R14" (88,20*4+25,90*2+88,20*4)*1,21*0,001*1,10</t>
  </si>
  <si>
    <t>"R10" (88,20*2+25,90*2+88,20*2)*0,617*0,001*1,07</t>
  </si>
  <si>
    <t xml:space="preserve">"R8"  (0,92*370+0,60*370*2+0,92*105+1,30*370)*0,395*0,001</t>
  </si>
  <si>
    <t>417361rp23</t>
  </si>
  <si>
    <t>Příplatek za úpravu výztuže v místě otvoru pro nouzový přepad ploché střechy</t>
  </si>
  <si>
    <t>-522567211</t>
  </si>
  <si>
    <t>"Příplatek za úpravu výztuže v místě otvoru pro nouzový přepad ploché střechy" 3</t>
  </si>
  <si>
    <t>-1739546174</t>
  </si>
  <si>
    <t>1277,487*0,7 'Přepočtené koeficientem množství</t>
  </si>
  <si>
    <t>-1434819303</t>
  </si>
  <si>
    <t>1277,487*0,3 'Přepočtené koeficientem množství</t>
  </si>
  <si>
    <t>SO 03 - Zpevněné plochy</t>
  </si>
  <si>
    <t xml:space="preserve">    5 - Komunikace pozemní</t>
  </si>
  <si>
    <t>113107023</t>
  </si>
  <si>
    <t>Odstranění podkladů nebo krytů při překopech inženýrských sítí s přemístěním hmot na skládku ve vzdálenosti do 3 m nebo s naložením na dopravní prostředek ručně z kameniva hrubého drceného, o tl. vrstvy přes 200 do 300 mm</t>
  </si>
  <si>
    <t>1521327412</t>
  </si>
  <si>
    <t>https://podminky.urs.cz/item/CS_URS_2026_02/113107023</t>
  </si>
  <si>
    <t>"oprava stávajících živičných povrchů" (6,90+2,80*2)*1,00</t>
  </si>
  <si>
    <t>113107044</t>
  </si>
  <si>
    <t>Odstranění podkladů nebo krytů při překopech inženýrských sítí s přemístěním hmot na skládku ve vzdálenosti do 3 m nebo s naložením na dopravní prostředek ručně živičných, o tl. vrstvy přes 150 do 200 mm</t>
  </si>
  <si>
    <t>-177929736</t>
  </si>
  <si>
    <t>https://podminky.urs.cz/item/CS_URS_2026_02/113107044</t>
  </si>
  <si>
    <t>113202111</t>
  </si>
  <si>
    <t>Vytrhání obrub s vybouráním lože, s přemístěním hmot na skládku na vzdálenost do 3 m nebo s naložením na dopravní prostředek z obrubníků betonových nebo kamenných, šířky přes 100 do 200 mm</t>
  </si>
  <si>
    <t>475297418</t>
  </si>
  <si>
    <t>https://podminky.urs.cz/item/CS_URS_2026_02/113202111</t>
  </si>
  <si>
    <t xml:space="preserve">"viz. koordinační situace " </t>
  </si>
  <si>
    <t>" demontáž stávajícího obrubníku" 6,90+2,80*2</t>
  </si>
  <si>
    <t>121151117</t>
  </si>
  <si>
    <t>Sejmutí ornice strojně při souvislé ploše přes 100 do 500 m2, tl. vrstvy přes 400 do 500 mm</t>
  </si>
  <si>
    <t>-1182743198</t>
  </si>
  <si>
    <t>https://podminky.urs.cz/item/CS_URS_2026_02/121151117</t>
  </si>
  <si>
    <t xml:space="preserve">"odstranění ornice v ploše nových zpevněných ploch " </t>
  </si>
  <si>
    <t>9,40*(6,90+1,50*2)</t>
  </si>
  <si>
    <t>2,80*3,00/2*2</t>
  </si>
  <si>
    <t>133212811</t>
  </si>
  <si>
    <t>Hloubení nezapažených šachet ručně v horninách třídy těžitelnosti I skupiny 3, půdorysná plocha výkopu do 4 m2</t>
  </si>
  <si>
    <t>1619655305</t>
  </si>
  <si>
    <t>https://podminky.urs.cz/item/CS_URS_2026_02/133212811</t>
  </si>
  <si>
    <t>" viz. koordinační situace výkop pro základové patky sloupů" 0,3*0,3*0,8*10</t>
  </si>
  <si>
    <t xml:space="preserve">" zemina bude použita pro zásyp jam v místě odstraněného plotu" </t>
  </si>
  <si>
    <t>-1304577389</t>
  </si>
  <si>
    <t xml:space="preserve">" odvoz přebytečné zeminy  " 39,327+101,46*0,4</t>
  </si>
  <si>
    <t>-1485453255</t>
  </si>
  <si>
    <t xml:space="preserve">" odvoz přebytečné zeminy  a ornice " </t>
  </si>
  <si>
    <t>9,40*(6,90+1,50*2)*0,3</t>
  </si>
  <si>
    <t>2,80*3,00/2*2*0,30</t>
  </si>
  <si>
    <t>" zásyp zeminou po odstranění plotu" -10*0,3*0,3*0,8</t>
  </si>
  <si>
    <t>-9,40*1,50*2*0,30</t>
  </si>
  <si>
    <t>-2,80*3,00/2*2*0,30</t>
  </si>
  <si>
    <t>"ornice" 101,46*0,4</t>
  </si>
  <si>
    <t>174111101</t>
  </si>
  <si>
    <t>Zásyp sypaninou z jakékoliv horniny ručně s uložením výkopku ve vrstvách se zhutněním jam, šachet, rýh nebo kolem objektů v těchto vykopávkách</t>
  </si>
  <si>
    <t>565274585</t>
  </si>
  <si>
    <t>https://podminky.urs.cz/item/CS_URS_2026_02/174111101</t>
  </si>
  <si>
    <t>" zásyp zeminou po odstranění plotu" 10*0,3*0,3*0,8</t>
  </si>
  <si>
    <t xml:space="preserve">" bude použita zemina z výkopu nových sloupků a jamek pro stromy" </t>
  </si>
  <si>
    <t>9,40*1,50*2*0,30</t>
  </si>
  <si>
    <t>-969863726</t>
  </si>
  <si>
    <t xml:space="preserve">"odstranění drnu v ploše nových zpevněných ploch " </t>
  </si>
  <si>
    <t>1864521117</t>
  </si>
  <si>
    <t>" podkladní vrstva venkovní terasy" 89,09*0,25</t>
  </si>
  <si>
    <t>-1850252462</t>
  </si>
  <si>
    <t xml:space="preserve">" podkladní vrstva venkovní terasy"  89,09*0,05</t>
  </si>
  <si>
    <t>338171123</t>
  </si>
  <si>
    <t>Montáž sloupků a vzpěr plotových ocelových trubkových nebo profilovaných výšky přes 2 do 2,6 m se zabetonováním do 0,08 m3 do připravených jamek</t>
  </si>
  <si>
    <t>218392959</t>
  </si>
  <si>
    <t>https://podminky.urs.cz/item/CS_URS_2026_02/338171123</t>
  </si>
  <si>
    <t xml:space="preserve">" nové oplocení u plochy pro kontejnery" </t>
  </si>
  <si>
    <t>" nové oplocení u plochy pro kontejnery" 12,0/2,5+2</t>
  </si>
  <si>
    <t xml:space="preserve">"vjezd"  (9,40*2+2,80*2+2,0*2)/2,5+2</t>
  </si>
  <si>
    <t>7+14</t>
  </si>
  <si>
    <t>55342255</t>
  </si>
  <si>
    <t>sloupek plotový průběžný Pz a komaxitový 2500/38x1,5mm</t>
  </si>
  <si>
    <t>1453165561</t>
  </si>
  <si>
    <t>" viz. montáž " 21</t>
  </si>
  <si>
    <t>55342190</t>
  </si>
  <si>
    <t>plotová profilovaná vzpěra D 40-50mm dl 2,0-2,5m bez hlavy a objímky pro svařované pletivo v návinu povrchová úprava Pz a komaxit</t>
  </si>
  <si>
    <t>2125148422</t>
  </si>
  <si>
    <t>" viz. montáž" 4*2+4</t>
  </si>
  <si>
    <t>348401130</t>
  </si>
  <si>
    <t>Montáž oplocení z pletiva strojového s napínacími dráty přes 1,6 do 2,0 m</t>
  </si>
  <si>
    <t>-1664371530</t>
  </si>
  <si>
    <t>https://podminky.urs.cz/item/CS_URS_2026_02/348401130</t>
  </si>
  <si>
    <t>" nové oplocení u plochy pro kontejnery" 12,0</t>
  </si>
  <si>
    <t xml:space="preserve">"vjezd"  9,40*2+2,80*2+2,0*2</t>
  </si>
  <si>
    <t>31327515</t>
  </si>
  <si>
    <t>pletivo drátěné plastifikované se čtvercovými oky 55/2,5mm v 2000mm</t>
  </si>
  <si>
    <t>-1194149962</t>
  </si>
  <si>
    <t>40,4*1,02 "Přepočtené koeficientem množství</t>
  </si>
  <si>
    <t>Komunikace pozemní</t>
  </si>
  <si>
    <t>564661111</t>
  </si>
  <si>
    <t>Podklad z kameniva hrubého drceného vel. 63-125 mm, s rozprostřením a zhutněním plochy přes 100 m2, po zhutnění tl. 200 mm</t>
  </si>
  <si>
    <t>845763291</t>
  </si>
  <si>
    <t>https://podminky.urs.cz/item/CS_URS_2026_02/564661111</t>
  </si>
  <si>
    <t>" podkladní vrstva zpevněné plochy zámkové" 14,0*3,0</t>
  </si>
  <si>
    <t>596211110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</si>
  <si>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do 50 m2</t>
  </si>
  <si>
    <t>1320817330</t>
  </si>
  <si>
    <t>https://podminky.urs.cz/item/CS_URS_2026_02/596211110</t>
  </si>
  <si>
    <t>" zpevněné plochy zámkové" 14,0*3,0</t>
  </si>
  <si>
    <t>59245008</t>
  </si>
  <si>
    <t>dlažba skladebná betonová 200x100mm tl 60mm barevná</t>
  </si>
  <si>
    <t>-118603402</t>
  </si>
  <si>
    <t>" viz. montáž + ztratné" 42,0</t>
  </si>
  <si>
    <t>42*1,10 "Přepočtené koeficientem množství</t>
  </si>
  <si>
    <t>577134031</t>
  </si>
  <si>
    <t>Asfaltový beton vrstva obrusná ACO 11 z modifikovaného asfaltu s rozprostřením a se zhutněním ACO 11+ v pruhu šířky do 1,5 m, po zhutnění tl. 40 mm</t>
  </si>
  <si>
    <t>594898199</t>
  </si>
  <si>
    <t>https://podminky.urs.cz/item/CS_URS_2026_02/577134031</t>
  </si>
  <si>
    <t>564851111</t>
  </si>
  <si>
    <t>Podklad ze štěrkodrti ŠD s rozprostřením a zhutněním plochy přes 100 m2, po zhutnění tl. 150 mm</t>
  </si>
  <si>
    <t>-1023503790</t>
  </si>
  <si>
    <t>https://podminky.urs.cz/item/CS_URS_2026_02/564851111</t>
  </si>
  <si>
    <t xml:space="preserve">"oprava stávajících živičných povrchů" </t>
  </si>
  <si>
    <t>9,40*6,90</t>
  </si>
  <si>
    <t>2,80*3,0/2*2</t>
  </si>
  <si>
    <t>(6,90+2,80*2)*1,00</t>
  </si>
  <si>
    <t>565155001</t>
  </si>
  <si>
    <t>Asfaltový beton vrstva podkladní ACP 16 z nemodifikovaného asfaltu s rozprostřením a zhutněním ACP 16 + v pruhu šířky do 1,5 m, po zhutnění tl. 70 mm</t>
  </si>
  <si>
    <t>-243373055</t>
  </si>
  <si>
    <t>https://podminky.urs.cz/item/CS_URS_2026_02/565155001</t>
  </si>
  <si>
    <t>573211106</t>
  </si>
  <si>
    <t>Postřik spojovací PS bez posypu kamenivem z asfaltu silničního, v množství 0,20 kg/m2</t>
  </si>
  <si>
    <t>413013921</t>
  </si>
  <si>
    <t>https://podminky.urs.cz/item/CS_URS_2026_02/573211106</t>
  </si>
  <si>
    <t>88,0*2</t>
  </si>
  <si>
    <t>573231112R01</t>
  </si>
  <si>
    <t>Postřik spojovací PS bez posypu kamenivem ze silniční emulze, v množství 1,00 kg/m2</t>
  </si>
  <si>
    <t>-1282261685</t>
  </si>
  <si>
    <t>564730012</t>
  </si>
  <si>
    <t>Podklad nebo kryt z kameniva hrubého drceného vel. 8-16 mm s rozprostřením a zhutněním plochy přes 100 m2, po zhutnění tl. 110 mm</t>
  </si>
  <si>
    <t>-1385457954</t>
  </si>
  <si>
    <t>https://podminky.urs.cz/item/CS_URS_2026_02/564730012</t>
  </si>
  <si>
    <t>916131213</t>
  </si>
  <si>
    <t>Osazení silničního obrubníku betonového se zřízením lože, s vyplněním a zatřením spár cementovou maltou stojatého s boční opěrou z betonu prostého, do lože z betonu prostého</t>
  </si>
  <si>
    <t>-2026113779</t>
  </si>
  <si>
    <t>https://podminky.urs.cz/item/CS_URS_2026_02/916131213</t>
  </si>
  <si>
    <t xml:space="preserve">"nový obrubník v místě překopu" </t>
  </si>
  <si>
    <t>" zemní práce jsou součástí výkoupu specialistů" 2,5</t>
  </si>
  <si>
    <t xml:space="preserve">"zpevněná plocha"  9,40*2+3,96*2+1,0*2</t>
  </si>
  <si>
    <t>59217031</t>
  </si>
  <si>
    <t>obrubník silniční betonový 1000x150x250mm</t>
  </si>
  <si>
    <t>-558552118</t>
  </si>
  <si>
    <t xml:space="preserve">"zpevněná plocha"  9,40*2+1,0*2</t>
  </si>
  <si>
    <t>59217078</t>
  </si>
  <si>
    <t>obrubník silniční obloukový betonový R 0,5-2m 150x250mm</t>
  </si>
  <si>
    <t>-1043466768</t>
  </si>
  <si>
    <t xml:space="preserve">"zpevněná plocha"  3,96*2</t>
  </si>
  <si>
    <t>-92494011</t>
  </si>
  <si>
    <t>" podkladní vrstva zpevněné plochy zámkové" 14,0*3,0*1,05</t>
  </si>
  <si>
    <t>919735114</t>
  </si>
  <si>
    <t>Řezání stávajícího živičného krytu nebo podkladu hloubky přes 150 do 200 mm</t>
  </si>
  <si>
    <t>1095837661</t>
  </si>
  <si>
    <t>https://podminky.urs.cz/item/CS_URS_2026_02/919735114</t>
  </si>
  <si>
    <t>"oprava stávajících živičných povrchů" (6,90+2,80*2+1,0*2)</t>
  </si>
  <si>
    <t>966071711</t>
  </si>
  <si>
    <t>Bourání plotových sloupků a vzpěr ocelových trubkových nebo profilovaných výšky do 2,50 m zabetonovaných</t>
  </si>
  <si>
    <t>1073582442</t>
  </si>
  <si>
    <t>https://podminky.urs.cz/item/CS_URS_2026_02/966071711</t>
  </si>
  <si>
    <t xml:space="preserve">"odstranění stávajícího plotu v místě nových zpevněných ploch"  21</t>
  </si>
  <si>
    <t xml:space="preserve">" úprava plotu v místě zpevné plochy pro kontejnery"  12,0</t>
  </si>
  <si>
    <t>966071822</t>
  </si>
  <si>
    <t>Rozebrání oplocení z pletiva drátěného se čtvercovými oky, výšky přes 1,6 do 2,0 m</t>
  </si>
  <si>
    <t>-1524511453</t>
  </si>
  <si>
    <t>https://podminky.urs.cz/item/CS_URS_2026_02/966071822</t>
  </si>
  <si>
    <t>40,4</t>
  </si>
  <si>
    <t>181972085</t>
  </si>
  <si>
    <t>-2133858510</t>
  </si>
  <si>
    <t>-259869611</t>
  </si>
  <si>
    <t>" předpoklad skládka nebo zařízení pro nakládání s odpady do 20 km" 19,0*19,54</t>
  </si>
  <si>
    <t>997013847</t>
  </si>
  <si>
    <t>Poplatek za uložení stavebního odpadu na skládce (skládkovné) asfaltového s obsahem dehtu zatříděného do Katalogu odpadů pod kódem 17 03 01</t>
  </si>
  <si>
    <t>-473329739</t>
  </si>
  <si>
    <t>https://podminky.urs.cz/item/CS_URS_2026_02/997013847</t>
  </si>
  <si>
    <t>997013869</t>
  </si>
  <si>
    <t>Poplatek za předání stavebního odpadu recyklačnímu zařízení ze směsí nebo oddělených frakcí betonu, cihel a keramických výrobků zatříděného do Katalogu odpadů pod kódem 17 01 07</t>
  </si>
  <si>
    <t>-651805711</t>
  </si>
  <si>
    <t>https://podminky.urs.cz/item/CS_URS_2026_02/997013869</t>
  </si>
  <si>
    <t>19,54-5,5-5,625</t>
  </si>
  <si>
    <t>998229111</t>
  </si>
  <si>
    <t>Přesun hmot ruční pro pozemní komunikace s naložením a složením na vzdálenost do 50 m, s krytem z kameniva, monolitickým betonovým nebo živičným</t>
  </si>
  <si>
    <t>327843314</t>
  </si>
  <si>
    <t>https://podminky.urs.cz/item/CS_URS_2026_02/998229111</t>
  </si>
  <si>
    <t>SO 04 - Terénní a sadové úpravy</t>
  </si>
  <si>
    <t>111211101</t>
  </si>
  <si>
    <t>Odstranění křovin a stromů s odstraněním kořenů ručně průměru kmene do 100 mm jakékoliv plochy v rovině nebo ve svahu o sklonu do 1:5</t>
  </si>
  <si>
    <t>-876540916</t>
  </si>
  <si>
    <t>https://podminky.urs.cz/item/CS_URS_2026_02/111211101</t>
  </si>
  <si>
    <t xml:space="preserve">" viz. koordinační situace"  </t>
  </si>
  <si>
    <t>"odstranění stávajícíh keřů" 75,0*1,0</t>
  </si>
  <si>
    <t>121151123</t>
  </si>
  <si>
    <t>Sejmutí ornice strojně při souvislé ploše přes 500 m2, tl. vrstvy do 200 mm</t>
  </si>
  <si>
    <t>-52436715</t>
  </si>
  <si>
    <t>https://podminky.urs.cz/item/CS_URS_2026_02/121151123</t>
  </si>
  <si>
    <t>" v ploše nových sadových úprav" 630,0</t>
  </si>
  <si>
    <t>162251102</t>
  </si>
  <si>
    <t>Vodorovné přemístění výkopku nebo sypaniny po suchu na obvyklém dopravním prostředku, bez naložení výkopku, avšak se složením bez rozhrnutí z horniny třídy těžitelnosti I skupiny 1 až 3 na vzdálenost přes 20 do 50 m</t>
  </si>
  <si>
    <t>111675948</t>
  </si>
  <si>
    <t>https://podminky.urs.cz/item/CS_URS_2026_02/162251102</t>
  </si>
  <si>
    <t>" přemístění ornice pro sadové úpravy" 630,0*0,2+7*4,0+20*1,0</t>
  </si>
  <si>
    <t>"přemístění zeminy pro rozprostření" 630,0*0,1</t>
  </si>
  <si>
    <t>-450004188</t>
  </si>
  <si>
    <t>" přemístění ornice pro sadové úpravy" 630,0*0,1+7*4,0+20*1,0</t>
  </si>
  <si>
    <t>-249376183</t>
  </si>
  <si>
    <t>181151311</t>
  </si>
  <si>
    <t>Plošná úprava terénu v zemině skupiny 1 až 4 s urovnáním povrchu bez doplnění ornice souvislé plochy přes 500 m2 při nerovnostech terénu přes 50 do 100 mm v rovině nebo na svahu do 1:5</t>
  </si>
  <si>
    <t>-395592216</t>
  </si>
  <si>
    <t>https://podminky.urs.cz/item/CS_URS_2026_02/181151311</t>
  </si>
  <si>
    <t>" v ploše nových sadových úprav" 400,0+143,0+54,0+8,0+5,0</t>
  </si>
  <si>
    <t>181111113</t>
  </si>
  <si>
    <t>Plošná úprava terénu v zemině skupiny 1 až 4 s urovnáním povrchu bez doplnění ornice souvislé plochy do 500 m2 při nerovnostech terénu přes 50 do 100 mm na svahu přes 1:2 do 1:1</t>
  </si>
  <si>
    <t>1817469557</t>
  </si>
  <si>
    <t>https://podminky.urs.cz/item/CS_URS_2026_02/181111113</t>
  </si>
  <si>
    <t>" v ploše nových sadových úprav" 20,0</t>
  </si>
  <si>
    <t>181351113</t>
  </si>
  <si>
    <t>Rozprostření a urovnání ornice v rovině nebo ve svahu sklonu do 1:5 strojně při souvislé ploše přes 500 m2, tl. vrstvy do 200 mm</t>
  </si>
  <si>
    <t>484877222</t>
  </si>
  <si>
    <t>https://podminky.urs.cz/item/CS_URS_2026_02/181351113</t>
  </si>
  <si>
    <t>182311123</t>
  </si>
  <si>
    <t>Rozprostření a urovnání ornice ve svahu sklonu přes 1:5 ručně při souvislé ploše, tl. vrstvy do 200 mm</t>
  </si>
  <si>
    <t>1901335426</t>
  </si>
  <si>
    <t>https://podminky.urs.cz/item/CS_URS_2026_02/182311123</t>
  </si>
  <si>
    <t>181411131</t>
  </si>
  <si>
    <t>Založení trávníku na půdě předem připravené plochy do 1000 m2 výsevem včetně utažení parkového v rovině nebo na svahu do 1:5</t>
  </si>
  <si>
    <t>-1655161438</t>
  </si>
  <si>
    <t>https://podminky.urs.cz/item/CS_URS_2026_02/181411131</t>
  </si>
  <si>
    <t>181411133</t>
  </si>
  <si>
    <t>Založení trávníku na půdě předem připravené plochy do 1000 m2 výsevem včetně utažení parkového na svahu přes 1:2 do 1:1</t>
  </si>
  <si>
    <t>-984209603</t>
  </si>
  <si>
    <t>https://podminky.urs.cz/item/CS_URS_2026_02/181411133</t>
  </si>
  <si>
    <t>00572410</t>
  </si>
  <si>
    <t>osivo směs travní parková</t>
  </si>
  <si>
    <t>228609777</t>
  </si>
  <si>
    <t>" viz. montáž + ztratné" 630,0</t>
  </si>
  <si>
    <t>630*0,015 "Přepočtené koeficientem množství</t>
  </si>
  <si>
    <t>183101321</t>
  </si>
  <si>
    <t>Hloubení jamek pro vysazování rostlin v zemině skupiny 1 až 4 s výměnou půdy z 100% v rovině nebo na svahu do 1:5, objemu přes 0,40 do 1,00 m3</t>
  </si>
  <si>
    <t>493808918</t>
  </si>
  <si>
    <t>https://podminky.urs.cz/item/CS_URS_2026_02/183101321</t>
  </si>
  <si>
    <t>" pro výsadbu keřů"20,0</t>
  </si>
  <si>
    <t>183101324</t>
  </si>
  <si>
    <t>Hloubení jamek pro vysazování rostlin v zemině skupiny 1 až 4 s výměnou půdy z 100% v rovině nebo na svahu do 1:5, objemu přes 3,00 do 4,00 m3</t>
  </si>
  <si>
    <t>-822230495</t>
  </si>
  <si>
    <t>https://podminky.urs.cz/item/CS_URS_2026_02/183101324</t>
  </si>
  <si>
    <t>" pro výsadbu stromů" 2+3</t>
  </si>
  <si>
    <t>10364101</t>
  </si>
  <si>
    <t>zemina pro terénní úpravy - ornice</t>
  </si>
  <si>
    <t>-2003161784</t>
  </si>
  <si>
    <t>" viz. montáž + ztratné" 20,0*1,0+7*4,0+630,0*0,1</t>
  </si>
  <si>
    <t>111*1,8 "Přepočtené koeficientem množství</t>
  </si>
  <si>
    <t>183205112</t>
  </si>
  <si>
    <t>Založení záhonu pro výsadbu rostlin v rovině nebo na svahu do 1:5 v zemině skupiny 3</t>
  </si>
  <si>
    <t>-738187526</t>
  </si>
  <si>
    <t>https://podminky.urs.cz/item/CS_URS_2026_02/183205112</t>
  </si>
  <si>
    <t>" viz. koordinační situace" 50,0</t>
  </si>
  <si>
    <t>183402121</t>
  </si>
  <si>
    <t>Rozrušení půdy na hloubku přes 50 do 150 mm souvislé plochy do 500 m2 v rovině nebo na svahu do 1:5</t>
  </si>
  <si>
    <t>1827116214</t>
  </si>
  <si>
    <t>https://podminky.urs.cz/item/CS_URS_2026_02/183402121</t>
  </si>
  <si>
    <t>184102111</t>
  </si>
  <si>
    <t>Výsadba dřeviny s balem do předem vyhloubené jamky se zalitím v rovině nebo na svahu do 1:5, při průměru balu přes 100 do 200 mm</t>
  </si>
  <si>
    <t>1921446251</t>
  </si>
  <si>
    <t>https://podminky.urs.cz/item/CS_URS_2026_02/184102111</t>
  </si>
  <si>
    <t>"viz. koordinační situace" 20,0</t>
  </si>
  <si>
    <t>02652023</t>
  </si>
  <si>
    <t>zlatice prostřední /Forsythia intermedia -gold/ 40-60cm</t>
  </si>
  <si>
    <t>880468182</t>
  </si>
  <si>
    <t>" viz. montáž " 20,0</t>
  </si>
  <si>
    <t>184102117</t>
  </si>
  <si>
    <t>Výsadba dřeviny s balem do předem vyhloubené jamky se zalitím v rovině nebo na svahu do 1:5, při průměru balu přes 800 do 1000 mm</t>
  </si>
  <si>
    <t>127096847</t>
  </si>
  <si>
    <t>https://podminky.urs.cz/item/CS_URS_2026_02/184102117</t>
  </si>
  <si>
    <t>" nový strom" 1+2</t>
  </si>
  <si>
    <t>" přesazené stromy " 2</t>
  </si>
  <si>
    <t>02650RP36</t>
  </si>
  <si>
    <t xml:space="preserve">Jírovec maďal  s balem</t>
  </si>
  <si>
    <t>-1345786693</t>
  </si>
  <si>
    <t>" viz. montáž" 1</t>
  </si>
  <si>
    <t>02650442</t>
  </si>
  <si>
    <t>habr obecný /Carpinus betulus/ 80-125cm</t>
  </si>
  <si>
    <t>41003910</t>
  </si>
  <si>
    <t>184215132</t>
  </si>
  <si>
    <t>Ukotvení dřeviny kůly v rovině nebo na svahu do 1:5 třemi kůly, délky přes 1 do 2 m</t>
  </si>
  <si>
    <t>1672073301</t>
  </si>
  <si>
    <t>https://podminky.urs.cz/item/CS_URS_2026_02/184215132</t>
  </si>
  <si>
    <t>" podpora nově vysazených stromů" 7,0*3</t>
  </si>
  <si>
    <t>60591255</t>
  </si>
  <si>
    <t>kůl vyvazovací dřevěný impregnovaný D 8cm dl 2,5m</t>
  </si>
  <si>
    <t>1860616952</t>
  </si>
  <si>
    <t>" vi. montáž" 3</t>
  </si>
  <si>
    <t>184813212</t>
  </si>
  <si>
    <t>Ochranné oplocení kořenové zóny stromu v rovině nebo na svahu do 1:5, výšky přes 1500 do 2000 mm</t>
  </si>
  <si>
    <t>385359356</t>
  </si>
  <si>
    <t>https://podminky.urs.cz/item/CS_URS_2026_02/184813212</t>
  </si>
  <si>
    <t>" ochrana stávajícíh stromů při provádení stavebních prací" (2*3,14*1,0)*4</t>
  </si>
  <si>
    <t>184502114</t>
  </si>
  <si>
    <t>Vyzvednutí dřeviny k přesazení s balem v rovině nebo na svahu do 1:5, při průměru balu přes 600 do 800 mm</t>
  </si>
  <si>
    <t>89348641</t>
  </si>
  <si>
    <t>https://podminky.urs.cz/item/CS_URS_2026_02/184502114</t>
  </si>
  <si>
    <t>" přesazované stromy" 2</t>
  </si>
  <si>
    <t>184813252</t>
  </si>
  <si>
    <t>Odstranění ochranného oplocení kořenové zóny stromu v rovině nebo na svahu do 1:5, výšky přes 1500 do 2000 mm</t>
  </si>
  <si>
    <t>-1046356193</t>
  </si>
  <si>
    <t>https://podminky.urs.cz/item/CS_URS_2026_02/184813252</t>
  </si>
  <si>
    <t>184911421</t>
  </si>
  <si>
    <t>Mulčování vysazených rostlin mulčovací kůrou, tl. do 100 mm v rovině nebo na svahu do 1:5</t>
  </si>
  <si>
    <t>-1270538579</t>
  </si>
  <si>
    <t>https://podminky.urs.cz/item/CS_URS_2026_02/184911421</t>
  </si>
  <si>
    <t>" viz. koordinační situace" 30,0</t>
  </si>
  <si>
    <t>10391100</t>
  </si>
  <si>
    <t>kůra mulčovací VL</t>
  </si>
  <si>
    <t>12944239</t>
  </si>
  <si>
    <t>" viz. montáž " 30,0*0,1</t>
  </si>
  <si>
    <t>3*0,103 "Přepočtené koeficientem množství</t>
  </si>
  <si>
    <t>185804RP33</t>
  </si>
  <si>
    <t>Zalití vysazených rostlin ( voda z veřejného řadu)</t>
  </si>
  <si>
    <t>1486874258</t>
  </si>
  <si>
    <t xml:space="preserve">" zalití  keřů, rostlin a stromů  po zasazení" 15,0</t>
  </si>
  <si>
    <t>998231411</t>
  </si>
  <si>
    <t>Přesun hmot pro sadovnické a krajinářské úpravy ručně (bez užití mechanizace) dopravní vzdálenost do 100 m</t>
  </si>
  <si>
    <t>-1387699005</t>
  </si>
  <si>
    <t>https://podminky.urs.cz/item/CS_URS_2026_02/998231411</t>
  </si>
  <si>
    <t xml:space="preserve">SO 05 - Areálová kanalizace </t>
  </si>
  <si>
    <t xml:space="preserve">    8 - Vedení trubní dálková a přípojná</t>
  </si>
  <si>
    <t xml:space="preserve">      91 - Doplňující konstrukce a práce pozemních komunikací, letišť a ploch</t>
  </si>
  <si>
    <t xml:space="preserve">      99 - Přesun hmot a manipulace se sutí</t>
  </si>
  <si>
    <t>132201210R00</t>
  </si>
  <si>
    <t>Hloubení rýh š.do 200 cm hor.3 do 50 m3,STROJNĚ</t>
  </si>
  <si>
    <t>2132538235</t>
  </si>
  <si>
    <t>151101101R00</t>
  </si>
  <si>
    <t>Pažení a rozepření stěn rýh - příložné - hl.do 2 m</t>
  </si>
  <si>
    <t>-945617941</t>
  </si>
  <si>
    <t>151101111R00</t>
  </si>
  <si>
    <t>Odstranění pažení stěn rýh - příložné - hl. do 2 m</t>
  </si>
  <si>
    <t>1869801110</t>
  </si>
  <si>
    <t>174101101R00</t>
  </si>
  <si>
    <t>Zásyp jam, rýh, šachet se zhutněním</t>
  </si>
  <si>
    <t>1778532275</t>
  </si>
  <si>
    <t>58,48-9,12-3,04</t>
  </si>
  <si>
    <t>583419023R</t>
  </si>
  <si>
    <t>Kamenivo drcené frakce 32/63 B Moravskosl. kraj</t>
  </si>
  <si>
    <t>-1414489035</t>
  </si>
  <si>
    <t>46,32*2</t>
  </si>
  <si>
    <t>175101101RT2</t>
  </si>
  <si>
    <t>Obsyp potrubí bez prohození sypaniny, s dodáním štěrkopísku frakce 0 - 22 mm</t>
  </si>
  <si>
    <t>1833285888</t>
  </si>
  <si>
    <t>451572111RK6</t>
  </si>
  <si>
    <t>Lože pod potrubí z kameniva těženého 0 - 4 mm, kraj Moravskoslezský</t>
  </si>
  <si>
    <t>-356209580</t>
  </si>
  <si>
    <t>113108310R00</t>
  </si>
  <si>
    <t>Odstranění asfaltové vrstvy pl. do 50 m2, tl.10 cm</t>
  </si>
  <si>
    <t>-756012987</t>
  </si>
  <si>
    <t>18*2</t>
  </si>
  <si>
    <t>2*2</t>
  </si>
  <si>
    <t>577141112R00</t>
  </si>
  <si>
    <t>Beton asfalt. ACO 11+,nebo ACO 16+,do 3 m, tl.5 cm</t>
  </si>
  <si>
    <t>271926071</t>
  </si>
  <si>
    <t>565151111R00</t>
  </si>
  <si>
    <t>Podklad z obal kam.ACP 16+,ACP 22+,do 3 m,tl. 7 cm</t>
  </si>
  <si>
    <t>-745991577</t>
  </si>
  <si>
    <t>567122112R00</t>
  </si>
  <si>
    <t>Podklad z kameniva zpev.cementem SC C8/10 tl.13 cm</t>
  </si>
  <si>
    <t>1450352700</t>
  </si>
  <si>
    <t>599142111R00</t>
  </si>
  <si>
    <t>Úprava zálivky spár hloubky do 3 cm</t>
  </si>
  <si>
    <t>1231554772</t>
  </si>
  <si>
    <t>17+17+4+4</t>
  </si>
  <si>
    <t>573231110R00</t>
  </si>
  <si>
    <t>Postřik živičný spojovací z emulze 0,3-0,5 kg/m2</t>
  </si>
  <si>
    <t>-172759758</t>
  </si>
  <si>
    <t>564861111RT4</t>
  </si>
  <si>
    <t>Podklad ze štěrkodrti po zhutnění tloušťky 20 cm, štěrkodrť frakce 0-63 mm</t>
  </si>
  <si>
    <t>-1669862938</t>
  </si>
  <si>
    <t>Vedení trubní dálková a přípojná</t>
  </si>
  <si>
    <t>899101111R00</t>
  </si>
  <si>
    <t>Osazení poklopu s rámem do 50 kg</t>
  </si>
  <si>
    <t>489297488</t>
  </si>
  <si>
    <t>871353121RT2</t>
  </si>
  <si>
    <t>Montáž trub z plastu, gumový kroužek, DN 200, včetně dodávky trub PP hrdlových 200x4,9x5000</t>
  </si>
  <si>
    <t>-161181026</t>
  </si>
  <si>
    <t>871373121RT2</t>
  </si>
  <si>
    <t>Montáž trub z plastu, gumový kroužek, DN 300, včetně dodávky trub PPSN 10 hrdlových 315x7,7x5000</t>
  </si>
  <si>
    <t>764088233</t>
  </si>
  <si>
    <t>894411111R00</t>
  </si>
  <si>
    <t>Zřízení šachet z dílců,dno C 25/30, potrubí DN 200</t>
  </si>
  <si>
    <t>1102347785</t>
  </si>
  <si>
    <t>894411121R00</t>
  </si>
  <si>
    <t>Zřízení šachet z dílců, dno C25/30, potrubí DN 300</t>
  </si>
  <si>
    <t>-677406928</t>
  </si>
  <si>
    <t>59224358.AR</t>
  </si>
  <si>
    <t>Skruž šachetní TBS-Q.1 100/25/12 PS</t>
  </si>
  <si>
    <t>-852542330</t>
  </si>
  <si>
    <t>59224361.AR</t>
  </si>
  <si>
    <t>Skruž šachetní TBS-Q.1 100/50/12 PS</t>
  </si>
  <si>
    <t>-1830337472</t>
  </si>
  <si>
    <t>59224354R</t>
  </si>
  <si>
    <t>Deska šachtová zákrytová TZK-Q.1 100-63/17</t>
  </si>
  <si>
    <t>-790287855</t>
  </si>
  <si>
    <t>59224366.AR</t>
  </si>
  <si>
    <t>Dno šachetní přímé TBZ-Q.1 100/60 V max. 40</t>
  </si>
  <si>
    <t>-2110321126</t>
  </si>
  <si>
    <t>59224349.AR</t>
  </si>
  <si>
    <t>Prstenec šachtový vyrovnávací TBW-Q.1 63/10</t>
  </si>
  <si>
    <t>350357452</t>
  </si>
  <si>
    <t>59224348.AR</t>
  </si>
  <si>
    <t>Prstenec šachtový vyrovnávací TBW-Q.1 63/8</t>
  </si>
  <si>
    <t>-679000400</t>
  </si>
  <si>
    <t>59224349R</t>
  </si>
  <si>
    <t>Prstenec šachtový vyrovnávací TBW-Q.1 63/12</t>
  </si>
  <si>
    <t>-40212533</t>
  </si>
  <si>
    <t>59224347.AR</t>
  </si>
  <si>
    <t>Prstenec šachtový vyrovnávací TBW-Q.1 63/6</t>
  </si>
  <si>
    <t>-348888509</t>
  </si>
  <si>
    <t>59224373.AR</t>
  </si>
  <si>
    <t>Těsnění elastom pro šach díly - DN 1000</t>
  </si>
  <si>
    <t>1017899084</t>
  </si>
  <si>
    <t>55340322R</t>
  </si>
  <si>
    <t>Poklop D 400 bet. výplň, bez odvětrání</t>
  </si>
  <si>
    <t>-822090158</t>
  </si>
  <si>
    <t>892601152R00</t>
  </si>
  <si>
    <t>Kamerové zkoušky + čiištění kanalizační stoky do DN 500, do 50 m</t>
  </si>
  <si>
    <t>416791587</t>
  </si>
  <si>
    <t>969021131R00</t>
  </si>
  <si>
    <t>Vybourání kanalizačního potrubí DN do 300 mm</t>
  </si>
  <si>
    <t>1351340456</t>
  </si>
  <si>
    <t>Doplňující konstrukce a práce pozemních komunikací, letišť a ploch</t>
  </si>
  <si>
    <t>919735113R00</t>
  </si>
  <si>
    <t>Řezání stávajícího živičného krytu tl. 10 - 15 cm</t>
  </si>
  <si>
    <t>1807918327</t>
  </si>
  <si>
    <t>919731122R00</t>
  </si>
  <si>
    <t>Zarovnání styčné plochy živičné tl. do 10 cm</t>
  </si>
  <si>
    <t>-736760190</t>
  </si>
  <si>
    <t>938908411R00</t>
  </si>
  <si>
    <t>Očištění povrchu krytu saponátovým roztokem</t>
  </si>
  <si>
    <t>1611966273</t>
  </si>
  <si>
    <t>938909611R00</t>
  </si>
  <si>
    <t>Odstranění nánosu na krajnicích tl. do 10 cm</t>
  </si>
  <si>
    <t>334239240</t>
  </si>
  <si>
    <t>Přesun hmot a manipulace se sutí</t>
  </si>
  <si>
    <t>998276101R00</t>
  </si>
  <si>
    <t>Přesun hmot, trubní vedení plastová, otevř. výkop</t>
  </si>
  <si>
    <t>866699643</t>
  </si>
  <si>
    <t>979100011RA0</t>
  </si>
  <si>
    <t>Odvoz suti a vyb.hmot do 10 km, vnitrost. 15 m</t>
  </si>
  <si>
    <t>1957141436</t>
  </si>
  <si>
    <t>979990113R00</t>
  </si>
  <si>
    <t>Poplatek za skládku suti-obal.kam-asfalt nad 30x30</t>
  </si>
  <si>
    <t>1470362051</t>
  </si>
  <si>
    <t>199000002R00</t>
  </si>
  <si>
    <t>Poplatek za skládku horniny 1- 4</t>
  </si>
  <si>
    <t>510107261</t>
  </si>
  <si>
    <t>SO 06 - Úprava plynovodní přípojky</t>
  </si>
  <si>
    <t xml:space="preserve">    23-M - Montáže potrubí</t>
  </si>
  <si>
    <t xml:space="preserve">    46-M - Zemní práce při extr.mont.pracích</t>
  </si>
  <si>
    <t>130001101R00</t>
  </si>
  <si>
    <t>Příplatek za ztížené hloubení v blízkosti vedení</t>
  </si>
  <si>
    <t>1227062986</t>
  </si>
  <si>
    <t>1,5*1,5*1,2</t>
  </si>
  <si>
    <t>139601102R00</t>
  </si>
  <si>
    <t>Ruční výkop jam, rýh a šachet v hornině tř. 3</t>
  </si>
  <si>
    <t>-1704946458</t>
  </si>
  <si>
    <t>175100020RA0</t>
  </si>
  <si>
    <t>Obsyp potrubí štěrkopískem</t>
  </si>
  <si>
    <t>646776366</t>
  </si>
  <si>
    <t>0,6*51*0,2</t>
  </si>
  <si>
    <t>174100010RAA</t>
  </si>
  <si>
    <t>Zásyp jam, rýh a šachet sypaninou, dovoz sypaniny ze vzdálenosti 50 m</t>
  </si>
  <si>
    <t>-418623347</t>
  </si>
  <si>
    <t>121100002RAA</t>
  </si>
  <si>
    <t>Sejmutí ornice a uložení na deponii, zpětný přesun, rozprostření v tl. 20 cm</t>
  </si>
  <si>
    <t>-1756255562</t>
  </si>
  <si>
    <t>349121105RT4</t>
  </si>
  <si>
    <t>Montáž beton. základu ke skříni plyn-HUP, vč.dodávky základu 90x47x20 cm</t>
  </si>
  <si>
    <t>-755315837</t>
  </si>
  <si>
    <t>349121102RT3</t>
  </si>
  <si>
    <t>Montáž skříně plyn-HUP průmysl., včetně dodávky skříně</t>
  </si>
  <si>
    <t>1510277291</t>
  </si>
  <si>
    <t>-377189223</t>
  </si>
  <si>
    <t>871241121R00</t>
  </si>
  <si>
    <t>Montáž potrubí polyetylenového ve výkopu d 90 mm</t>
  </si>
  <si>
    <t>-1969187896</t>
  </si>
  <si>
    <t>871161121R00</t>
  </si>
  <si>
    <t>Montáž trubek polyetylenových ve výkopu d 32 mm</t>
  </si>
  <si>
    <t>-1111874215</t>
  </si>
  <si>
    <t>286136362R</t>
  </si>
  <si>
    <t>Trubka plynová GASLINE RC ROBUST PE 100, rozměr 32 x 3,0 mm, SDR 11</t>
  </si>
  <si>
    <t>-895248836</t>
  </si>
  <si>
    <t>877242121R00</t>
  </si>
  <si>
    <t>Přirážka za 1 spoj elektrotvarovky d 90 mm</t>
  </si>
  <si>
    <t>-864593321</t>
  </si>
  <si>
    <t>286136384R</t>
  </si>
  <si>
    <t>Trubka ROBUST SUPERPIPE SDR17 90x5,4 mm L100m plyn</t>
  </si>
  <si>
    <t>108792510</t>
  </si>
  <si>
    <t>28653807R</t>
  </si>
  <si>
    <t>Elektrospojka PE 100, SDR 11, PN16 d=90 mm, dl. 125 mm</t>
  </si>
  <si>
    <t>1180047275</t>
  </si>
  <si>
    <t>28314146.AR</t>
  </si>
  <si>
    <t>Fólie výstražná žlutá "POZOR PLYN", š. 300 mm</t>
  </si>
  <si>
    <t>-187092948</t>
  </si>
  <si>
    <t>871181121R00</t>
  </si>
  <si>
    <t>demontáž stávajících trubek polyetylenových ve, výkopu d 50 mm</t>
  </si>
  <si>
    <t>314898801</t>
  </si>
  <si>
    <t xml:space="preserve">905      R01</t>
  </si>
  <si>
    <t>Hzs-revize provoz.souboru a st.obj., Revize</t>
  </si>
  <si>
    <t>h</t>
  </si>
  <si>
    <t>-2116639944</t>
  </si>
  <si>
    <t>900100002RAA</t>
  </si>
  <si>
    <t>Oplocení z poplastovaného pletiva, ocelové sloupky, vrata, vrátka, ostnatý drát,</t>
  </si>
  <si>
    <t>100 m</t>
  </si>
  <si>
    <t>578785890</t>
  </si>
  <si>
    <t>23-M</t>
  </si>
  <si>
    <t>Montáže potrubí</t>
  </si>
  <si>
    <t>230200099</t>
  </si>
  <si>
    <t>Montáž plynovod.přípojek , odstavení, zkrácení, zprovoznění</t>
  </si>
  <si>
    <t>-182388688</t>
  </si>
  <si>
    <t>46-M</t>
  </si>
  <si>
    <t>Zemní práce při extr.mont.pracích</t>
  </si>
  <si>
    <t>460620006RT1</t>
  </si>
  <si>
    <t>Osetí povrchu trávou, včetně dodávky osiva</t>
  </si>
  <si>
    <t>221462834</t>
  </si>
  <si>
    <t>55*3</t>
  </si>
  <si>
    <t>SO 07 - Úprava teplovodu</t>
  </si>
  <si>
    <t xml:space="preserve">    6 - Úpravy povrchů, podlahy a osazování výplní</t>
  </si>
  <si>
    <t>121151107</t>
  </si>
  <si>
    <t>Sejmutí ornice strojně při souvislé ploše do 100 m2, tl. vrstvy přes 400 do 500 mm</t>
  </si>
  <si>
    <t>923676518</t>
  </si>
  <si>
    <t>https://podminky.urs.cz/item/CS_URS_2026_02/121151107</t>
  </si>
  <si>
    <t>" viz. půdorys základových konstrukcí a koordinační situace" 78,181</t>
  </si>
  <si>
    <t>131251104</t>
  </si>
  <si>
    <t>Hloubení nezapažených jam a zářezů strojně s urovnáním dna do předepsaného profilu a spádu v hornině třídy těžitelnosti I skupiny 3 přes 100 do 500 m3</t>
  </si>
  <si>
    <t>-1376169206</t>
  </si>
  <si>
    <t>https://podminky.urs.cz/item/CS_URS_2026_02/131251104</t>
  </si>
  <si>
    <t xml:space="preserve">" výkop pro potřeby stavebních úprav teplovodního kanálu" </t>
  </si>
  <si>
    <t>4,80*(2,70+8,842)/2*2,20</t>
  </si>
  <si>
    <t>4,80*4,80*3,30</t>
  </si>
  <si>
    <t>(4,80+4,50/2*2)*4*4,50/2</t>
  </si>
  <si>
    <t>557924283</t>
  </si>
  <si>
    <t>"zemina pro zpětný zásyp" 185,572*2</t>
  </si>
  <si>
    <t>985584407</t>
  </si>
  <si>
    <t xml:space="preserve">" dle informací investora bude zemina odvážena do vzdálenosti 3 km" </t>
  </si>
  <si>
    <t xml:space="preserve">" odvoz přebytečné zeminy a ornice" </t>
  </si>
  <si>
    <t>220,674-185,572+78,181*0,4</t>
  </si>
  <si>
    <t>-1635080058</t>
  </si>
  <si>
    <t xml:space="preserve">" zásyp+ornice" </t>
  </si>
  <si>
    <t>185,572+78,181*0,40</t>
  </si>
  <si>
    <t>1347524676</t>
  </si>
  <si>
    <t xml:space="preserve">" výkop pro potřeby stavebních úprav teplovodního kanálu nad rámec výkopu pro základy" </t>
  </si>
  <si>
    <t>-3,60*3,60*0,35-2,90*2,90*2,60</t>
  </si>
  <si>
    <t>-4,80*1,85*0,10-4,80*1,55*1,05</t>
  </si>
  <si>
    <t>1912550008</t>
  </si>
  <si>
    <t>4,80*2,70</t>
  </si>
  <si>
    <t>4,80*4,80</t>
  </si>
  <si>
    <t>273321211</t>
  </si>
  <si>
    <t>Základy z betonu železového (bez výztuže) desky z betonu bez zvláštních nároků na prostředí tř. C 12/15</t>
  </si>
  <si>
    <t>423450898</t>
  </si>
  <si>
    <t>https://podminky.urs.cz/item/CS_URS_2026_02/273321211</t>
  </si>
  <si>
    <t>" ochranná mazanina pod šachtou" 3,6*3,3*0,1</t>
  </si>
  <si>
    <t>"ochranná mazanina pod neprulezným teplovodním kanálem " (19,397-3,60)*(1,55+0,15*2)*0,10</t>
  </si>
  <si>
    <t xml:space="preserve">" ochranná mazanina pod průchozím kanálem" </t>
  </si>
  <si>
    <t>3,0*(2,968+2,10)/2*0,15</t>
  </si>
  <si>
    <t>2,71*(2,967+0,681)/2*0,15</t>
  </si>
  <si>
    <t>1,972*1,70*0,15</t>
  </si>
  <si>
    <t>2,80*1,0/2*0,10+9,94*2,40*0,15</t>
  </si>
  <si>
    <t>273323RP26</t>
  </si>
  <si>
    <t>Základové desky ze ŽB pro konstrukce bílých van tř. C 25/30 (včetně nákladů na těsnění dilatačních a pracovních spar)</t>
  </si>
  <si>
    <t>-1830573758</t>
  </si>
  <si>
    <t>" pod šachtou" 3,6*3,3*0,3</t>
  </si>
  <si>
    <t>" vyspádované dno šachty" 2,4*2,4*0,3</t>
  </si>
  <si>
    <t>" deska pod průchozím kanálem monolitická část" 2,4*(2,08+0,35)*0,3+16,58*0,3</t>
  </si>
  <si>
    <t>939240928</t>
  </si>
  <si>
    <t xml:space="preserve">" deska pod šachtou"  (3,6*2+3,3*2)*0,6</t>
  </si>
  <si>
    <t>" ochranná mazanina" (3,6*2+3,3*2)*0,3</t>
  </si>
  <si>
    <t>" kalová jímka šachty" 0,4*4*0,3</t>
  </si>
  <si>
    <t>"ochranná mazanina pod neprulezným teplovodním kanálem " 28,80*2*0,3+(1,55+0,6*2)*0,3*2</t>
  </si>
  <si>
    <t>" ochranná mazanina pod průchozím kanálem" 2,4*0,3*2+(2,08+0,35)*0,3+(21,6*2+2,4*2)*0,3+17,52*0,3+2,4*4*0,3</t>
  </si>
  <si>
    <t>" deska pod průchozím kanálem monolitická část" 2,4*2*0,6+(2,08+0,35)*0,6*2</t>
  </si>
  <si>
    <t>17,52*0,6</t>
  </si>
  <si>
    <t>-2107548629</t>
  </si>
  <si>
    <t>1100728678</t>
  </si>
  <si>
    <t xml:space="preserve">"R20"  2,47*(98,30+85,50)*0,001*1,10</t>
  </si>
  <si>
    <t xml:space="preserve">" deska pod průchozím kanálem monolitická část" </t>
  </si>
  <si>
    <t xml:space="preserve">"R20"  2,47*(2,90*4+2,85)*0,001*1,10</t>
  </si>
  <si>
    <t>"šachta"</t>
  </si>
  <si>
    <t>2,47*(6,0*13+6,0*6+5,70*9)*0,001*1,10</t>
  </si>
  <si>
    <t>279323RP26</t>
  </si>
  <si>
    <t>Základová zeď ze ŽB pro konstrukce bílých van tř. C 25/30 (včetně nákladů na těsnění dilatačních a pracovních spar)</t>
  </si>
  <si>
    <t>1671075575</t>
  </si>
  <si>
    <t>" zdi šachty" (2,9*2+2,4*2)*0,25*2,5+(1,3*2+0,8*2)*0,25*0,5</t>
  </si>
  <si>
    <t xml:space="preserve">"zdi monolitické část průchozího kanálu" </t>
  </si>
  <si>
    <t>(2,08+0,35+1,03+0,35)*2,5*0,25+12,73*2,0*0,25</t>
  </si>
  <si>
    <t>-1302635651</t>
  </si>
  <si>
    <t>" zdi šachty" (2,9*4+2,4*4)*2,9+(1,3*4+0,8*4)*0,8</t>
  </si>
  <si>
    <t>(2,08+0,35+1,03+0,35)*2,8*2+12,73*2,5*2</t>
  </si>
  <si>
    <t>-737313112</t>
  </si>
  <si>
    <t>1609343605</t>
  </si>
  <si>
    <t>2,47*(3,1*2+1,8*4+2,25*5+1,4*10+1,98+3,680+0,08*4)*0,001*1,10</t>
  </si>
  <si>
    <t>" šachtice" 2,47*(4,30*2+1,15*8+2,8*8+2,5*8)*0,001*1,10</t>
  </si>
  <si>
    <t>1331987165</t>
  </si>
  <si>
    <t xml:space="preserve">" viz. výkres základových konstrukcí-šachta" </t>
  </si>
  <si>
    <t xml:space="preserve">" pod šachtou KARI síť 150/150/6  "3,03*47,77*0,001*1,30</t>
  </si>
  <si>
    <t>127,05*3,30*0,001*1,30</t>
  </si>
  <si>
    <t>683391200</t>
  </si>
  <si>
    <t xml:space="preserve">" objem výměny nevhodné zeminy "  185,572*1/4</t>
  </si>
  <si>
    <t>388129220</t>
  </si>
  <si>
    <t>Montáž dílců prefabrikovaných kanálů ze železobetonu pro rozvody se zalitím spár šířky do 30 mm tvaru U, hmotnosti přes 1 do 2,5 t</t>
  </si>
  <si>
    <t>-397654286</t>
  </si>
  <si>
    <t>https://podminky.urs.cz/item/CS_URS_2026_02/388129220</t>
  </si>
  <si>
    <t xml:space="preserve">"neprůlezný teplovodní kanál světlost   250/160/125 mm"  5</t>
  </si>
  <si>
    <t>59385425RP25</t>
  </si>
  <si>
    <t>energokanál tvaru U výšky do 125 cm, objem do 1,5 m3, hmotnost do 3,0 t</t>
  </si>
  <si>
    <t>-1553761775</t>
  </si>
  <si>
    <t xml:space="preserve">"atypický nízky prefabrikát pro energokanál" </t>
  </si>
  <si>
    <t>388129230</t>
  </si>
  <si>
    <t>Montáž dílců prefabrikovaných kanálů ze železobetonu pro rozvody se zalitím spár šířky do 30 mm tvaru U, hmotnosti přes 2,5 do 5 t</t>
  </si>
  <si>
    <t>-306099349</t>
  </si>
  <si>
    <t>https://podminky.urs.cz/item/CS_URS_2026_02/388129230</t>
  </si>
  <si>
    <t>"průchozí teplovodní kanál světlost 900/1800mm" 9</t>
  </si>
  <si>
    <t>59385RP29</t>
  </si>
  <si>
    <t xml:space="preserve">energokanál tvaru U  výšky do 200 cm, objem do 2,0 m3 , hmotnost do 4,4 t</t>
  </si>
  <si>
    <t>-1789212980</t>
  </si>
  <si>
    <t>" viz. montáž" 9</t>
  </si>
  <si>
    <t>388129730</t>
  </si>
  <si>
    <t>Montáž dílců prefabrikovaných kanálů ze železobetonu pro rozvody se zalitím spár šířky do 30 mm krycích desek, hmotnosti přes 1 do 2 t</t>
  </si>
  <si>
    <t>1936263518</t>
  </si>
  <si>
    <t>https://podminky.urs.cz/item/CS_URS_2026_02/388129730</t>
  </si>
  <si>
    <t>"neprůlezný teplovodní kanál světlost 1600/1250mm" 5</t>
  </si>
  <si>
    <t>59385RP26</t>
  </si>
  <si>
    <t>deska zákrytová energokanálu rozměrů do 250x160x20cm - atyp</t>
  </si>
  <si>
    <t>-1360312098</t>
  </si>
  <si>
    <t xml:space="preserve">"atypický nízky prefabrikát pro energokanál - zákrytová deska" </t>
  </si>
  <si>
    <t>59385RP55</t>
  </si>
  <si>
    <t>deska zákrytová energokanálu rozměrů do 239x124x25cm - atyp</t>
  </si>
  <si>
    <t>133838237</t>
  </si>
  <si>
    <t>411321RP27</t>
  </si>
  <si>
    <t>Stropy z betonu železového (bez výztuže) stropů deskových tř. C 25/30 pro konstrukce bílých van na trapézový plech (včetně nákladů na těsnění dilatačních a pracovních spar)</t>
  </si>
  <si>
    <t>-846691407</t>
  </si>
  <si>
    <t>" strop šachty" 2,9*2,9*0,19-0,6*0,9*0,19</t>
  </si>
  <si>
    <t xml:space="preserve">"strop monolitické části průchozího kanálu"  1,2*(2,08+0,35)*0,19+8,0*0,19</t>
  </si>
  <si>
    <t>411354239</t>
  </si>
  <si>
    <t>Bednění stropů ztracené ocelové žebrované ze širokých tenkostěnných ohýbaných profilů (hraněných trapézových vln), bez úpravy povrchu otevřeného podhledu, bez podpěrné konstrukce, s osazením nasucho na zdech do připravených ozubů, popř. na rovných zdech, trámech, průvlacích, do traverz s povrchem pozinkovaným, výšky vln 40 mm, tl. plechu 1,00 mm</t>
  </si>
  <si>
    <t>-46248484</t>
  </si>
  <si>
    <t>https://podminky.urs.cz/item/CS_URS_2026_02/411354239</t>
  </si>
  <si>
    <t>" strop pro přestropení průchozího kanálu" 8,05+2,963</t>
  </si>
  <si>
    <t>" přestropení šachty" 2,9*2,9</t>
  </si>
  <si>
    <t>411354271</t>
  </si>
  <si>
    <t>Bednění stropů ztracené ocelové žebrované Příplatek k cenám za lože na rovných zdech, trámech, průvlacích, do traverz nebo do připravených ozubů na zdech s vyplněním celého profilu vlny v místě osazení z cementové malty (měří se výměry m2 plochy bednění)</t>
  </si>
  <si>
    <t>1510890273</t>
  </si>
  <si>
    <t>https://podminky.urs.cz/item/CS_URS_2026_02/411354271</t>
  </si>
  <si>
    <t>" strop pro přestropení průchozího kanálu" 7,2*0,3+12,9*0,3</t>
  </si>
  <si>
    <t>" přestropení šachty" 2,9*4*0,3</t>
  </si>
  <si>
    <t>411354311</t>
  </si>
  <si>
    <t>Podpěrná konstrukce stropů - desek, kleneb a skořepin výška podepření do 4 m tloušťka stropu přes 5 do 15 cm zřízení</t>
  </si>
  <si>
    <t>1453930801</t>
  </si>
  <si>
    <t>https://podminky.urs.cz/item/CS_URS_2026_02/411354311</t>
  </si>
  <si>
    <t>411354312</t>
  </si>
  <si>
    <t>Podpěrná konstrukce stropů - desek, kleneb a skořepin výška podepření do 4 m tloušťka stropu přes 5 do 15 cm odstranění</t>
  </si>
  <si>
    <t>-1422698740</t>
  </si>
  <si>
    <t>https://podminky.urs.cz/item/CS_URS_2026_02/411354312</t>
  </si>
  <si>
    <t>411362021</t>
  </si>
  <si>
    <t>Výztuž stropů prostě uložených, vetknutých, spojitých, deskových, trámových (žebrových, kazetových), s keramickými a jinými vložkami, konsolových nebo balkonových, hřibových včetně hlavic hřibových sloupů, plochých střech a pro zavěšení železobetonových podhledů ze svařovaných sítí z drátů typu KARI</t>
  </si>
  <si>
    <t>-1500247647</t>
  </si>
  <si>
    <t>https://podminky.urs.cz/item/CS_URS_2026_02/411362021</t>
  </si>
  <si>
    <t>" přestropení šachty" 37,30*3,03*0,001*1,18</t>
  </si>
  <si>
    <t xml:space="preserve">"kanál"  (31,98+17,03+10,02)*3,03*0,001*1,18</t>
  </si>
  <si>
    <t>-1679754530</t>
  </si>
  <si>
    <t xml:space="preserve">" doplnění stropní konstrukce v  průchozím kanálu" 0,8*0,1+1,3*0,1+1,2*0,4*0,1</t>
  </si>
  <si>
    <t>"doplnění stropní konstrukce v šachtě" (2,9*2+2,9*2)*0,2*0,2</t>
  </si>
  <si>
    <t>413941123</t>
  </si>
  <si>
    <t>Osazování ocelových válcovaných nosníků ve stropech I nebo IE nebo U nebo UE nebo L, výšky přes 120 do 220 mm</t>
  </si>
  <si>
    <t>-1437706283</t>
  </si>
  <si>
    <t>https://podminky.urs.cz/item/CS_URS_2026_02/413941123</t>
  </si>
  <si>
    <t xml:space="preserve">" přestropení šachty  HEB 120"  (2,70+0,80)*23,96*0,001*1,02</t>
  </si>
  <si>
    <t xml:space="preserve">"kanal HEB 100"  1,20*20,4*0,001*1,02</t>
  </si>
  <si>
    <t>13010970</t>
  </si>
  <si>
    <t>ocel profilová jakost S235JR (11 375) průřez HEB 100</t>
  </si>
  <si>
    <t>-1748337886</t>
  </si>
  <si>
    <t xml:space="preserve">"kanal HEB 100"  1,20*20,4*0,001*1,08</t>
  </si>
  <si>
    <t>13010972</t>
  </si>
  <si>
    <t>ocel profilová jakost S235JR (11 375) průřez HEB 120</t>
  </si>
  <si>
    <t>1744268444</t>
  </si>
  <si>
    <t xml:space="preserve">" přestropení šachty  HEB 120"  (2,70+0,80)*23,96*0,001*1,08</t>
  </si>
  <si>
    <t>Úpravy povrchů, podlahy a osazování výplní</t>
  </si>
  <si>
    <t>1340422507</t>
  </si>
  <si>
    <t>" oprava ostění po vybourní otvoru" 1,0*4*0,7+(1,0*4)*2*0,5+0,5*0,5*4</t>
  </si>
  <si>
    <t>612335301</t>
  </si>
  <si>
    <t>Cementová omítka ostění nebo nadpraží hladká</t>
  </si>
  <si>
    <t>-1188930098</t>
  </si>
  <si>
    <t>https://podminky.urs.cz/item/CS_URS_2026_02/612335301</t>
  </si>
  <si>
    <t>"vyspravení ostění ve stávající stěně bazénu" (0,6*2+1,45*2)*0,7+(0,6*2+1,45*2)*0,5+0,5*0,5*4</t>
  </si>
  <si>
    <t>899511112</t>
  </si>
  <si>
    <t>Stupadla do šachet tunelové stoky ocelová s PE povlakem osazovaná do vynechaných otvorů</t>
  </si>
  <si>
    <t>680131663</t>
  </si>
  <si>
    <t>https://podminky.urs.cz/item/CS_URS_2026_02/899511112</t>
  </si>
  <si>
    <t xml:space="preserve">" včetně dobetonávky" </t>
  </si>
  <si>
    <t>" stupadla v šachtě" 13,0</t>
  </si>
  <si>
    <t>59224RP31</t>
  </si>
  <si>
    <t xml:space="preserve">šachetní ocelové stupadlo s PE povlakem délky 300 mm </t>
  </si>
  <si>
    <t>-90953545</t>
  </si>
  <si>
    <t>" včetně dobetonávky kapes " 13</t>
  </si>
  <si>
    <t>919726123</t>
  </si>
  <si>
    <t>Geotextilie netkaná pro ochranu, separaci nebo filtraci měrná hmotnost přes 300 do 500 g/m2</t>
  </si>
  <si>
    <t>877781790</t>
  </si>
  <si>
    <t>https://podminky.urs.cz/item/CS_URS_2026_02/919726123</t>
  </si>
  <si>
    <t xml:space="preserve">" viz. půdorys základovýchj konstrukcí" </t>
  </si>
  <si>
    <t>" ochrana horní části šachty" 2,9*2,9+2,9*4*0,5</t>
  </si>
  <si>
    <t>" ochrana stropu neprůlezného kanálu" 28,8*0,5*2+28,8*1,55</t>
  </si>
  <si>
    <t>"ochrana stropu průlezného kanálu" (2,4+2,08+0,35+21,6)*1,2+7,51</t>
  </si>
  <si>
    <t>"ochrana stropu průlezného kanálu" (2,4+2,08+0,35+21,6)*2*0,5+1,2*2*0,5+12,75*0,5</t>
  </si>
  <si>
    <t>953171002</t>
  </si>
  <si>
    <t>Osazování kovových předmětů poklopů litinových nebo ocelových včetně rámů, hmotnosti přes 50 do 100 kg</t>
  </si>
  <si>
    <t>-1410263909</t>
  </si>
  <si>
    <t>https://podminky.urs.cz/item/CS_URS_2026_02/953171002</t>
  </si>
  <si>
    <t xml:space="preserve">"viz. půdorys základových konstrukcí " </t>
  </si>
  <si>
    <t>" poklop včetně rámu na šachtu" 1,0</t>
  </si>
  <si>
    <t>55241RP30</t>
  </si>
  <si>
    <t>poklop šachtový třída D 400, 600/900mm , bez ventilace včetně povrchové úpravy a rámu</t>
  </si>
  <si>
    <t>-1121555495</t>
  </si>
  <si>
    <t>" viz. montáž" 1,0</t>
  </si>
  <si>
    <t>953941RP36</t>
  </si>
  <si>
    <t>Dodávka a montáž kovových konstrukcí s vysekáním kapes pro upevňovací prvky se zazděním, zabetonováním nebo zalitím věšáků pro vedení pod betonovým stropem nebo na stěnách</t>
  </si>
  <si>
    <t>1920534040</t>
  </si>
  <si>
    <t xml:space="preserve">" pro potřeby vedení v teplovodních kanálech  včetně povrchové úpravy" </t>
  </si>
  <si>
    <t>" předpoklad 1,5 t" 1,5</t>
  </si>
  <si>
    <t>971052671</t>
  </si>
  <si>
    <t>Vybourání a prorážení otvorů ve zdech a příčkách železobetonových základových nebo nadzákladových, plochy do 4 m2, tl. do 750 mm</t>
  </si>
  <si>
    <t>2099971664</t>
  </si>
  <si>
    <t>https://podminky.urs.cz/item/CS_URS_2026_02/971052671</t>
  </si>
  <si>
    <t>" vybourání otvoru ve stávající opěrné stěně " 1,0*1,0*0,7</t>
  </si>
  <si>
    <t>"otvor ve stávající stěně bazénu - technická místnost " 0,6*1,45*0,65</t>
  </si>
  <si>
    <t>977211RP1</t>
  </si>
  <si>
    <t>Řezání stěnovou pilou ŽB kcí s výztuží průměru do 16 mm hl do 700 mm</t>
  </si>
  <si>
    <t>-1156548132</t>
  </si>
  <si>
    <t>" vyřezání otvoru ve stávající opěrné stěně" 1,0*4</t>
  </si>
  <si>
    <t>" vyřezání ve stávající stěně bazénu" 0,6*2+1,45*2</t>
  </si>
  <si>
    <t>1377403352</t>
  </si>
  <si>
    <t>-70372083</t>
  </si>
  <si>
    <t>-1382713105</t>
  </si>
  <si>
    <t>" předpoklad skládka nebo zařízení pro nakládání s odpady do 20 km" 3,038*19</t>
  </si>
  <si>
    <t>997013862</t>
  </si>
  <si>
    <t>Poplatek za předání stavebního odpadu recyklačnímu zařízení z armovaného betonu zatříděného do Katalogu odpadů pod kódem 17 01 01</t>
  </si>
  <si>
    <t>-1483501913</t>
  </si>
  <si>
    <t>https://podminky.urs.cz/item/CS_URS_2026_02/997013862</t>
  </si>
  <si>
    <t>3,038</t>
  </si>
  <si>
    <t>998253010</t>
  </si>
  <si>
    <t>Přesun hmot pro kolektory a kanály pro vedení montované železobetonové jakéhokoliv rozsahu a hloubky dopravní vzdálenost do 10 m</t>
  </si>
  <si>
    <t>1722118741</t>
  </si>
  <si>
    <t>https://podminky.urs.cz/item/CS_URS_2026_02/998253010</t>
  </si>
  <si>
    <t>998253092</t>
  </si>
  <si>
    <t>Přesun hmot pro kolektory a kanály Příplatek k ceně za zvětšený přesun přes vymezenou dopravní vzdálenost do 1000 m</t>
  </si>
  <si>
    <t>-187682669</t>
  </si>
  <si>
    <t>https://podminky.urs.cz/item/CS_URS_2026_02/998253092</t>
  </si>
  <si>
    <t>711111001</t>
  </si>
  <si>
    <t>Provedení izolace proti zemní vlhkosti natěradly a tmely za studena na ploše vodorovné V jednonásobným nátěrem penetračním</t>
  </si>
  <si>
    <t>613570488</t>
  </si>
  <si>
    <t>https://podminky.urs.cz/item/CS_URS_2026_02/711111001</t>
  </si>
  <si>
    <t>" ochrana horní plochy šachty" 2,9*2,9</t>
  </si>
  <si>
    <t>" ochrana stropu neprůlezného kanálu" 28,8*1,55</t>
  </si>
  <si>
    <t>711112001</t>
  </si>
  <si>
    <t>Provedení izolace proti zemní vlhkosti natěradly a tmely za studena na ploše svislé S jednonásobným nátěrem penetračním</t>
  </si>
  <si>
    <t>1595223323</t>
  </si>
  <si>
    <t>https://podminky.urs.cz/item/CS_URS_2026_02/711112001</t>
  </si>
  <si>
    <t>92,276</t>
  </si>
  <si>
    <t>1250084222</t>
  </si>
  <si>
    <t>" viz. montáž + ztratné" 68,605+92,276</t>
  </si>
  <si>
    <t>160,881*0,00035 "Přepočtené koeficientem množství</t>
  </si>
  <si>
    <t>711141559</t>
  </si>
  <si>
    <t>Provedení izolace proti zemní vlhkosti pásy přitavením NAIP na ploše vodorovné V</t>
  </si>
  <si>
    <t>620094216</t>
  </si>
  <si>
    <t>https://podminky.urs.cz/item/CS_URS_2026_02/711141559</t>
  </si>
  <si>
    <t>711142559</t>
  </si>
  <si>
    <t>Provedení izolace proti zemní vlhkosti pásy přitavením NAIP na ploše svislé S</t>
  </si>
  <si>
    <t>-1708393172</t>
  </si>
  <si>
    <t>https://podminky.urs.cz/item/CS_URS_2026_02/711142559</t>
  </si>
  <si>
    <t>" ochrana horní plochy šachty" 2,9*4*0,5</t>
  </si>
  <si>
    <t>" ochrana stropu neprůlezného kanálu" 28,8*0,5*2</t>
  </si>
  <si>
    <t>62855002</t>
  </si>
  <si>
    <t>pás asfaltový natavitelný modifikovaný SBS s vložkou z polyesterové rohože a spalitelnou PE fólií nebo jemnozrnným minerálním posypem na horním povrchu tl 5,0mm</t>
  </si>
  <si>
    <t>-1010299463</t>
  </si>
  <si>
    <t>160,881*1,2 "Přepočtené koeficientem množství</t>
  </si>
  <si>
    <t>1221384026</t>
  </si>
  <si>
    <t>767646421</t>
  </si>
  <si>
    <t>Montáž dveří ocelových revizních dvířek s rámem dvoukřídlových, výšky do 1000 mm</t>
  </si>
  <si>
    <t>-854225538</t>
  </si>
  <si>
    <t>" dvířka s rámem ve stávající opěrné stěně " 1</t>
  </si>
  <si>
    <t xml:space="preserve">" dvířka ve stávající stěně bazénu -  technická místnost" 1</t>
  </si>
  <si>
    <t>56245RP21</t>
  </si>
  <si>
    <t xml:space="preserve">dvířka revizní 900x900 ocelová se zámkem dvukřídlá (včetně rámu  a ocranného rámu, povrchové úpravy)</t>
  </si>
  <si>
    <t>1144023622</t>
  </si>
  <si>
    <t xml:space="preserve">" ochranný rám je Lúhelník 40/40/4 mm v délce 0,9*4 m " </t>
  </si>
  <si>
    <t>56245RP22</t>
  </si>
  <si>
    <t>dvířka revizní 600x1450 ocelová se zámkem jednokřídlová (včetně rámu a povrchové úpravy)</t>
  </si>
  <si>
    <t>-1357997869</t>
  </si>
  <si>
    <t>-356549798</t>
  </si>
  <si>
    <t>SO 07P - Přeložka teplovodu</t>
  </si>
  <si>
    <t>001 A01 130001103</t>
  </si>
  <si>
    <t>VYTYCENI ING.SITI- V PRELOZCE</t>
  </si>
  <si>
    <t>-842846722</t>
  </si>
  <si>
    <t>001 A01 132201201</t>
  </si>
  <si>
    <t>HLB RYH 2000MM TR. 3 100M3</t>
  </si>
  <si>
    <t>M3</t>
  </si>
  <si>
    <t>-1617152156</t>
  </si>
  <si>
    <t>001 A01 132201202</t>
  </si>
  <si>
    <t>PRIPLATEK ZA RUCNI VYKOP</t>
  </si>
  <si>
    <t>-1504542698</t>
  </si>
  <si>
    <t>001 A01 132201204</t>
  </si>
  <si>
    <t>PRIPLATEK ZA LEPIVOST</t>
  </si>
  <si>
    <t>1109278905</t>
  </si>
  <si>
    <t>001 A01 132201208</t>
  </si>
  <si>
    <t>ZAJISTENI ING SITI VE VYKOPU/TEPLOVODU</t>
  </si>
  <si>
    <t>1530871155</t>
  </si>
  <si>
    <t>001 A01 151101100</t>
  </si>
  <si>
    <t>ZAJISTENI VYKOPU PROTI PADU-SLOUPKY +PÁSKY, PLETIVO</t>
  </si>
  <si>
    <t>459632569</t>
  </si>
  <si>
    <t>001 A01 175101104</t>
  </si>
  <si>
    <t>ZASYP VYKOPKEM s HUTNENIM</t>
  </si>
  <si>
    <t>-979349879</t>
  </si>
  <si>
    <t>271 A01 451573111</t>
  </si>
  <si>
    <t>LOZE VYKOPU Z PISKU 0-2mm</t>
  </si>
  <si>
    <t>134162465</t>
  </si>
  <si>
    <t>271 A01 451573112</t>
  </si>
  <si>
    <t>OBSYP POTRUBI Z PISKU 0-8mm</t>
  </si>
  <si>
    <t>280620345</t>
  </si>
  <si>
    <t>271 A03 873353115</t>
  </si>
  <si>
    <t>ODSTAVENI TEPLOVODU -ZAJISTÍ PROVOZOVATEL</t>
  </si>
  <si>
    <t>2081611431</t>
  </si>
  <si>
    <t>271 A03 873353119</t>
  </si>
  <si>
    <t>PROREZ POTUBI PLAST/OCEL 100/250+ZÁTKA</t>
  </si>
  <si>
    <t>874490806</t>
  </si>
  <si>
    <t>271 A03 873353120</t>
  </si>
  <si>
    <t>CHRÁNIČKA OCEL DN300/0,5m+TPT tmel</t>
  </si>
  <si>
    <t>2097549640</t>
  </si>
  <si>
    <t>271 A03 873353121</t>
  </si>
  <si>
    <t>MTZ POT.TEPLOVODU PŘÍPLATEK ZA PRÁCI V KANÁLE</t>
  </si>
  <si>
    <t>-1987024533</t>
  </si>
  <si>
    <t>271 A03 873353122</t>
  </si>
  <si>
    <t>MTZ POT.TEPLOVODU OCEL.POTRUBÍ S IZOLACÍ DN100/250 SPOJE SVAREM</t>
  </si>
  <si>
    <t>-1212135749</t>
  </si>
  <si>
    <t>271 A03 CENA01</t>
  </si>
  <si>
    <t>WTS 3 P DN100/250 6m al. N,přediz. rovná trubka dle EN 253; s detekcí Nordic; 114,3 * 3,6; tlaková řada PN25 /5%PROŘEZ</t>
  </si>
  <si>
    <t>2013836253</t>
  </si>
  <si>
    <t>271 A03 CENA02</t>
  </si>
  <si>
    <t>KOLENO 90ST. WTS 3 E DN100/250 90° R=3D al. N přediz. oblouk dle EN 448; s detekcí Nordic; 114,3 * 3,6; tlaková řada PN25</t>
  </si>
  <si>
    <t>-1581186860</t>
  </si>
  <si>
    <t>271 A03 CENA03</t>
  </si>
  <si>
    <t>KOLENO 45ST. WTS 3 E DN100/250 90° R=3D al. N přediz. oblouk dle EN 448; s detekcí Nordic; 114,3 * 3,6; tlaková řada PN25</t>
  </si>
  <si>
    <t>-837723096</t>
  </si>
  <si>
    <t>271 A03 CENA04</t>
  </si>
  <si>
    <t>MONTAZ.SADA DSJ SET D250 smršťovací rukávy, uzavírací páska, odvz. zátky, tavné zátky 25, podpěrky a konektory detekčního vodiče</t>
  </si>
  <si>
    <t>1974938503</t>
  </si>
  <si>
    <t>271 A03 CENA05</t>
  </si>
  <si>
    <t>POUZDRO Krycí smrštitelné pouzdro vč. mastiku D250 L=600 mm</t>
  </si>
  <si>
    <t>1828601094</t>
  </si>
  <si>
    <t>271 A03 CENA06</t>
  </si>
  <si>
    <t>LAHVE Směsné lahve typ 8DN 150/250 DN 100/225</t>
  </si>
  <si>
    <t>272142629</t>
  </si>
  <si>
    <t>271 A03 CENA07</t>
  </si>
  <si>
    <t>KONCOVE TESNENI WTS ES Koncové těsnění 250</t>
  </si>
  <si>
    <t>1447050109</t>
  </si>
  <si>
    <t>271 A03 CENA08</t>
  </si>
  <si>
    <t>GUMOVA PROCHODKA STENOU gumová průchodka stěnou;DN150 WTS CR 250 DN150</t>
  </si>
  <si>
    <t>1359304148</t>
  </si>
  <si>
    <t>271 A03 CENA09</t>
  </si>
  <si>
    <t>FOLIE značkovací páska do výkopu zelená; potisk. text: TEPLOVOD; velikost písma: 80 mm</t>
  </si>
  <si>
    <t>-2068068343</t>
  </si>
  <si>
    <t>271 A03 CENA10</t>
  </si>
  <si>
    <t>DILATAC POLSTARE WTS FPP Dilatační PE polštař - Velikost 3, 360x1000x40mm barva bílá</t>
  </si>
  <si>
    <t>644174110</t>
  </si>
  <si>
    <t>271 A03 CENA11</t>
  </si>
  <si>
    <t>DOPRAVA POTRUBNÍ ČÁSTI</t>
  </si>
  <si>
    <t>-718645481</t>
  </si>
  <si>
    <t>271 A03 873353127</t>
  </si>
  <si>
    <t>KONZOLY 1250mm OCEL. POZINK. PROFIL 40/40mm+KOTVENÍ ZDI</t>
  </si>
  <si>
    <t>-1481127895</t>
  </si>
  <si>
    <t>271 A03 873353128</t>
  </si>
  <si>
    <t>KONZOLZY 900mm OCEL. POZINK. PROFIL 40/40mm+KOTVENÍ ZDI</t>
  </si>
  <si>
    <t>141840376</t>
  </si>
  <si>
    <t>271 A03 873353129</t>
  </si>
  <si>
    <t>SEDLA s VYSTÝLKOU +OBJIMKY PRO ULOŽENÍ POTRUBI TEPLOVODU</t>
  </si>
  <si>
    <t>-1661360113</t>
  </si>
  <si>
    <t>271 A03 873353131</t>
  </si>
  <si>
    <t>PROPOJENI EL.VODICE+MERENI PROPOJ</t>
  </si>
  <si>
    <t>779427619</t>
  </si>
  <si>
    <t>271 A03 873353139</t>
  </si>
  <si>
    <t>VYJMUTI STAV.POTR.100/250 v místě napojení +SKLADKA</t>
  </si>
  <si>
    <t>559818303</t>
  </si>
  <si>
    <t>221 C01 979094441</t>
  </si>
  <si>
    <t>ODVOZ VYTLAČENÉ ZEMINY+ULOŽENÍ NA SKLADKU ZEMINU/10m3/h</t>
  </si>
  <si>
    <t>-1477641288</t>
  </si>
  <si>
    <t>211 A01 992124112</t>
  </si>
  <si>
    <t>ODVZDUS.+TLAK.ZKOUKY+REVIZE TEPLOVODU ZA ÚČASTI PROVOZOVATELE</t>
  </si>
  <si>
    <t>-430716952</t>
  </si>
  <si>
    <t>211 A01 992124113</t>
  </si>
  <si>
    <t>ZAMERENI TEPLOVODU</t>
  </si>
  <si>
    <t>-1812434581</t>
  </si>
  <si>
    <t>271 A01 998276101</t>
  </si>
  <si>
    <t>PRES HMOT TR OCEL</t>
  </si>
  <si>
    <t>510742099</t>
  </si>
  <si>
    <t>SO 08 - Zemní práce pro přemístění optického kabelu</t>
  </si>
  <si>
    <t>460161282</t>
  </si>
  <si>
    <t>Hloubení kabelových rýh ručně včetně urovnání dna s přemístěním výkopku do vzdálenosti 3 m od okraje jámy nebo s naložením na dopravní prostředek šířky 50 cm hloubky 90 cm v hornině třídy těžitelnosti I skupiny 3</t>
  </si>
  <si>
    <t>-68396048</t>
  </si>
  <si>
    <t>https://podminky.urs.cz/item/CS_URS_2026_02/460161282</t>
  </si>
  <si>
    <t>1,50*2+13,00</t>
  </si>
  <si>
    <t>460431212</t>
  </si>
  <si>
    <t>Zásyp kabelových rýh ručně s přemístění sypaniny ze vzdálenosti do 10 m, s uložením výkopku ve vrstvách včetně zhutnění a úpravy povrchu šířky 50 cm hloubky 10 cm z horniny třídy těžitelnosti I skupiny 3</t>
  </si>
  <si>
    <t>1907391298</t>
  </si>
  <si>
    <t>https://podminky.urs.cz/item/CS_URS_2026_02/460431212</t>
  </si>
  <si>
    <t>460661214</t>
  </si>
  <si>
    <t>Kabelové lože z písku včetně podsypu, zhutnění a urovnání povrchu pro kabely nn zakryté cihlami, šířky přes 45 do 60 cm</t>
  </si>
  <si>
    <t>1702875273</t>
  </si>
  <si>
    <t>https://podminky.urs.cz/item/CS_URS_2026_02/460661214</t>
  </si>
  <si>
    <t>SO 09 - Přípojka NN</t>
  </si>
  <si>
    <t xml:space="preserve">      95 - Dokončovací konstrukce a práce pozemních staveb</t>
  </si>
  <si>
    <t xml:space="preserve">      96 - Bourání konstrukcí</t>
  </si>
  <si>
    <t xml:space="preserve">    997 - Doprava suti a vybouraných hmot</t>
  </si>
  <si>
    <t>113107341</t>
  </si>
  <si>
    <t>Odstranění podkladů nebo krytů strojně plochy jednotlivě do 50 m2 s přemístěním hmot na skládku na vzdálenost do 3 m nebo s naložením na dopravní prostředek živičných, o tl. vrstvy do 50 mm</t>
  </si>
  <si>
    <t>1103002141</t>
  </si>
  <si>
    <t>https://podminky.urs.cz/item/CS_URS_2026_02/113107341</t>
  </si>
  <si>
    <t>"pro výkop v místě zpevněné plochy" 50,0</t>
  </si>
  <si>
    <t>11310RP15</t>
  </si>
  <si>
    <t xml:space="preserve">Rozebrání a zpětné položení betonové dlažby, odvodňovací žlaby v rámci zpevněných ploch </t>
  </si>
  <si>
    <t>-543729352</t>
  </si>
  <si>
    <t>"v místě výkopu pro vedení přípojky NN" 20,0</t>
  </si>
  <si>
    <t>11310RP16</t>
  </si>
  <si>
    <t>Rozebrání a zpětné položení betonového obrubníku (včetně lože)</t>
  </si>
  <si>
    <t>1126924464</t>
  </si>
  <si>
    <t>"v místě výkopu pro vedení přípojky NN" 8,0</t>
  </si>
  <si>
    <t>132312131</t>
  </si>
  <si>
    <t>Hloubení nezapažených rýh šířky do 800 mm ručně s urovnáním dna do předepsaného profilu a spádu v hornině třídy těžitelnosti II skupiny 4 soudržných</t>
  </si>
  <si>
    <t>-489424584</t>
  </si>
  <si>
    <t>https://podminky.urs.cz/item/CS_URS_2026_02/132312131</t>
  </si>
  <si>
    <t>"ruční výkop kabelové rýhy 60/120 cm" 0,6*1,2*160,0</t>
  </si>
  <si>
    <t>162751137</t>
  </si>
  <si>
    <t>Vodorovné přemístění výkopku nebo sypaniny po suchu na obvyklém dopravním prostředku, bez naložení výkopku, avšak se složením bez rozhrnutí z horniny třídy těžitelnosti II skupiny 4 a 5 na vzdálenost přes 9 000 do 10 000 m</t>
  </si>
  <si>
    <t>1337120567</t>
  </si>
  <si>
    <t>https://podminky.urs.cz/item/CS_URS_2026_02/162751137</t>
  </si>
  <si>
    <t>"odvoz přebytečné zeminy" 115,2-96,0</t>
  </si>
  <si>
    <t>162751139</t>
  </si>
  <si>
    <t>Vodorovné přemístění výkopku nebo sypaniny po suchu na obvyklém dopravním prostředku, bez naložení výkopku, avšak se složením bez rozhrnutí z horniny třídy těžitelnosti II skupiny 4 a 5 na vzdálenost Příplatek k ceně za každých dalších i započatých 1 000 m</t>
  </si>
  <si>
    <t>1861642303</t>
  </si>
  <si>
    <t>https://podminky.urs.cz/item/CS_URS_2026_02/162751139</t>
  </si>
  <si>
    <t>"odvoz přebytečné zeminy" (115,2-96,0)*5</t>
  </si>
  <si>
    <t>171201231</t>
  </si>
  <si>
    <t>Poplatek za předání zeminy a kamení recyklačnímu zařízení zatříděné do Katalogu odpadů pod kódem 17 05 04</t>
  </si>
  <si>
    <t>-1733297157</t>
  </si>
  <si>
    <t>https://podminky.urs.cz/item/CS_URS_2026_02/171201231</t>
  </si>
  <si>
    <t>"odvoz přebytečné zeminy" (115,2-96,0)*1,8</t>
  </si>
  <si>
    <t>751667872</t>
  </si>
  <si>
    <t>-1447431874</t>
  </si>
  <si>
    <t>"kabelové lože" -(0,6*0,2)*160</t>
  </si>
  <si>
    <t>174111109</t>
  </si>
  <si>
    <t>Zásyp sypaninou z jakékoliv horniny ručně Příplatek k ceně za prohození sypaniny sítem</t>
  </si>
  <si>
    <t>-1200670481</t>
  </si>
  <si>
    <t>https://podminky.urs.cz/item/CS_URS_2026_02/174111109</t>
  </si>
  <si>
    <t>180501111</t>
  </si>
  <si>
    <t>Zpevnění ploch zatravněním předpěstovaným travním kobercem plošným v rovině nebo na svahu do 1:5</t>
  </si>
  <si>
    <t>-2130679039</t>
  </si>
  <si>
    <t>https://podminky.urs.cz/item/CS_URS_2026_02/180501111</t>
  </si>
  <si>
    <t xml:space="preserve">"v místě výkopu pro přípojku NN" 90,0 </t>
  </si>
  <si>
    <t>00572471</t>
  </si>
  <si>
    <t>koberec travní 400x2500 mm</t>
  </si>
  <si>
    <t>216914309</t>
  </si>
  <si>
    <t>"viz. montáž" 90,0</t>
  </si>
  <si>
    <t>90*1,05 'Přepočtené koeficientem množství</t>
  </si>
  <si>
    <t>181951114</t>
  </si>
  <si>
    <t>Úprava pláně vyrovnáním výškových rozdílů strojně v hornině třídy těžitelnosti II, skupiny 4 a 5 se zhutněním</t>
  </si>
  <si>
    <t>1401046041</t>
  </si>
  <si>
    <t>https://podminky.urs.cz/item/CS_URS_2026_02/181951114</t>
  </si>
  <si>
    <t>564231011</t>
  </si>
  <si>
    <t>Podklad nebo podsyp ze štěrkopísku ŠP s rozprostřením, vlhčením a zhutněním plochy jednotlivě do 100 m2, po zhutnění tl. 100 mm</t>
  </si>
  <si>
    <t>-97998885</t>
  </si>
  <si>
    <t>https://podminky.urs.cz/item/CS_URS_2026_02/564231011</t>
  </si>
  <si>
    <t>567921RP22</t>
  </si>
  <si>
    <t>Prostý beton pro potřeby nové přípojky NN (včetně materiálu a bednění)</t>
  </si>
  <si>
    <t>599153984</t>
  </si>
  <si>
    <t>576113RP20</t>
  </si>
  <si>
    <t>Zpětná úprava povrchu vozovky, asfalt, podkladní vrstvy (včetně materiálu)</t>
  </si>
  <si>
    <t>-488269254</t>
  </si>
  <si>
    <t>"úprava po výkopu v místě zpevněné plochy" 50,0</t>
  </si>
  <si>
    <t>977151121</t>
  </si>
  <si>
    <t>Jádrové vrty diamantovými korunkami do stavebních materiálů (železobetonu, betonu, cihel, obkladů, dlažeb, kamene) průměru přes 110 do 120 mm</t>
  </si>
  <si>
    <t>1651403619</t>
  </si>
  <si>
    <t>https://podminky.urs.cz/item/CS_URS_2026_02/977151121</t>
  </si>
  <si>
    <t>919735RP10</t>
  </si>
  <si>
    <t>Řezání stávajícího asfaltu nebo betonu hloubky přes 50 do 100 mm</t>
  </si>
  <si>
    <t>-816064063</t>
  </si>
  <si>
    <t>"pro výkop v místě zpevněné plochy" 120,0</t>
  </si>
  <si>
    <t>Dokončovací konstrukce a práce pozemních staveb</t>
  </si>
  <si>
    <t>953731RP50</t>
  </si>
  <si>
    <t>prostup DN110 fasádou objektu - přípojka nn (včetně materiálu)</t>
  </si>
  <si>
    <t>-482285463</t>
  </si>
  <si>
    <t xml:space="preserve">"včetně opravy povrchu, zateplení,  fasády, pro provedení prostupu" 3</t>
  </si>
  <si>
    <t>Bourání konstrukcí</t>
  </si>
  <si>
    <t>961044111</t>
  </si>
  <si>
    <t>Bourání základů z betonu prostého</t>
  </si>
  <si>
    <t>-1732601086</t>
  </si>
  <si>
    <t>https://podminky.urs.cz/item/CS_URS_2026_02/961044111</t>
  </si>
  <si>
    <t>Doprava suti a vybouraných hmot</t>
  </si>
  <si>
    <t>997221151</t>
  </si>
  <si>
    <t>Vodorovná doprava suti stavebním kolečkem s naložením a se složením z kusových materiálů, na vzdálenost do 50 m</t>
  </si>
  <si>
    <t>-1646409892</t>
  </si>
  <si>
    <t>https://podminky.urs.cz/item/CS_URS_2026_02/997221151</t>
  </si>
  <si>
    <t>997221561</t>
  </si>
  <si>
    <t>Vodorovná doprava suti bez naložení, ale se složením a s hrubým urovnáním z kusových materiálů, na vzdálenost do 1 km</t>
  </si>
  <si>
    <t>1157696231</t>
  </si>
  <si>
    <t>https://podminky.urs.cz/item/CS_URS_2026_02/997221561</t>
  </si>
  <si>
    <t>997221569</t>
  </si>
  <si>
    <t>Vodorovná doprava suti bez naložení, ale se složením a s hrubým urovnáním z kusových materiálů, na vzdálenost Příplatek k ceně za každý další započatý 1 km přes 1 km</t>
  </si>
  <si>
    <t>-741224127</t>
  </si>
  <si>
    <t>https://podminky.urs.cz/item/CS_URS_2026_02/997221569</t>
  </si>
  <si>
    <t>27,433*19 'Přepočtené koeficientem množství</t>
  </si>
  <si>
    <t>997221861</t>
  </si>
  <si>
    <t>Poplatek za předání stavebního odpadu recyklačnímu zařízení z prostého betonu zatříděného do Katalogu odpadů pod kódem 17 01 01</t>
  </si>
  <si>
    <t>1988575658</t>
  </si>
  <si>
    <t>https://podminky.urs.cz/item/CS_URS_2026_02/997221861</t>
  </si>
  <si>
    <t>2032914249</t>
  </si>
  <si>
    <t>741920RP51</t>
  </si>
  <si>
    <t xml:space="preserve">Ucpávka požární prostupu kabelového svazku nebo chráničky </t>
  </si>
  <si>
    <t>1406079960</t>
  </si>
  <si>
    <t>998741201</t>
  </si>
  <si>
    <t>Přesun hmot pro silnoproud stanovený procentní sazbou (%) z ceny vodorovná dopravní vzdálenost do 50 m základní v objektech výšky do 6 m</t>
  </si>
  <si>
    <t>316235843</t>
  </si>
  <si>
    <t>https://podminky.urs.cz/item/CS_URS_2026_02/998741201</t>
  </si>
  <si>
    <t>210040RP36</t>
  </si>
  <si>
    <t>kabelový ocelový žlab 250/100, víko, výložníky po 2m</t>
  </si>
  <si>
    <t>-155185842</t>
  </si>
  <si>
    <t>210101RP34</t>
  </si>
  <si>
    <t>ukončení kabelů do 4 x 240</t>
  </si>
  <si>
    <t>-762930831</t>
  </si>
  <si>
    <t>210101RP35</t>
  </si>
  <si>
    <t xml:space="preserve">ukončení kabelů do 1 x 185 </t>
  </si>
  <si>
    <t>844503294</t>
  </si>
  <si>
    <t>210103RP37</t>
  </si>
  <si>
    <t>chránička DVK 160</t>
  </si>
  <si>
    <t>937797101</t>
  </si>
  <si>
    <t>210800RP40</t>
  </si>
  <si>
    <t>CY 6ZŽ</t>
  </si>
  <si>
    <t>167822991</t>
  </si>
  <si>
    <t>210800RP41</t>
  </si>
  <si>
    <t>pomocná ocelová konstrukce do 5 kg</t>
  </si>
  <si>
    <t>-1670828851</t>
  </si>
  <si>
    <t>210800RP42</t>
  </si>
  <si>
    <t>pomocná ocelová konstrukce do 10 kg</t>
  </si>
  <si>
    <t>-760410143</t>
  </si>
  <si>
    <t>210921RP31</t>
  </si>
  <si>
    <t>AYKY 3x240+120</t>
  </si>
  <si>
    <t>1398269663</t>
  </si>
  <si>
    <t>210921RP32</t>
  </si>
  <si>
    <t xml:space="preserve">1 - YY 240 - černý </t>
  </si>
  <si>
    <t>-968141069</t>
  </si>
  <si>
    <t>210921RP33</t>
  </si>
  <si>
    <t xml:space="preserve">1 - YY 240 - zelenožlutý </t>
  </si>
  <si>
    <t>439569236</t>
  </si>
  <si>
    <t>210112RP40</t>
  </si>
  <si>
    <t>2029521857</t>
  </si>
  <si>
    <t>460010023</t>
  </si>
  <si>
    <t>Vytyčení trasy vedení kabelového (podzemního) ve volném terénu</t>
  </si>
  <si>
    <t>-708705243</t>
  </si>
  <si>
    <t>https://podminky.urs.cz/item/CS_URS_2026_02/460010023</t>
  </si>
  <si>
    <t>460661113</t>
  </si>
  <si>
    <t>Kabelové lože z písku včetně podsypu, zhutnění a urovnání povrchu pro kabely nn bez zakrytí, šířky přes 50 do 65 cm</t>
  </si>
  <si>
    <t>-333761658</t>
  </si>
  <si>
    <t>https://podminky.urs.cz/item/CS_URS_2026_02/460661113</t>
  </si>
  <si>
    <t>"nové vedení přípojky NN" 160,0</t>
  </si>
  <si>
    <t>460661512</t>
  </si>
  <si>
    <t>Kabelové lože z písku včetně podsypu, zhutnění a urovnání povrchu pro kabely nn zakryté plastovou fólií, šířky přes 25 do 50 cm</t>
  </si>
  <si>
    <t>-1049041270</t>
  </si>
  <si>
    <t>https://podminky.urs.cz/item/CS_URS_2026_02/460661512</t>
  </si>
  <si>
    <t>469981111</t>
  </si>
  <si>
    <t>Přesun hmot pro pomocné stavební práce při elektromontážích dopravní vzdálenost do 1000 m</t>
  </si>
  <si>
    <t>296745399</t>
  </si>
  <si>
    <t>https://podminky.urs.cz/item/CS_URS_2026_02/469981111</t>
  </si>
  <si>
    <t>HZS12R1</t>
  </si>
  <si>
    <t>Hodinová zúčtovací sazba vytýčení stávajících zemních vedení a kabelové trasy</t>
  </si>
  <si>
    <t>512</t>
  </si>
  <si>
    <t>91939566</t>
  </si>
  <si>
    <t>HZS12R10</t>
  </si>
  <si>
    <t>Dokumentace skutečného provedení stavby</t>
  </si>
  <si>
    <t>119274889</t>
  </si>
  <si>
    <t>HZS12R11</t>
  </si>
  <si>
    <t>Výchozí revize</t>
  </si>
  <si>
    <t>-404646314</t>
  </si>
  <si>
    <t>HZS12R7</t>
  </si>
  <si>
    <t>Geodetické zaměření - kabelové rozvody NN</t>
  </si>
  <si>
    <t>2006757705</t>
  </si>
  <si>
    <t>HZS2R2</t>
  </si>
  <si>
    <t>Úpravy ve stávající rozvodně NN</t>
  </si>
  <si>
    <t>143019664</t>
  </si>
  <si>
    <t>HZS2R3</t>
  </si>
  <si>
    <t>Zabezpečení pracoviště</t>
  </si>
  <si>
    <t>1367848228</t>
  </si>
  <si>
    <t>HZS2R4</t>
  </si>
  <si>
    <t>Napěťové zkoušky</t>
  </si>
  <si>
    <t>-1049166722</t>
  </si>
  <si>
    <t>HZS2R5</t>
  </si>
  <si>
    <t>Spouštění a zkušební provoz</t>
  </si>
  <si>
    <t>1585350135</t>
  </si>
  <si>
    <t>HZS2R6</t>
  </si>
  <si>
    <t>Spolupráce a koordinace se správcem sítě</t>
  </si>
  <si>
    <t>1952336365</t>
  </si>
  <si>
    <t>HZS2R8</t>
  </si>
  <si>
    <t xml:space="preserve">Inženýrská činnost </t>
  </si>
  <si>
    <t>-1232570639</t>
  </si>
  <si>
    <t>"inženýrská činnost - rozsah dle metodiky ÚRS" 8</t>
  </si>
  <si>
    <t xml:space="preserve">"závěrečná revize " </t>
  </si>
  <si>
    <t xml:space="preserve">" zkoušky  a mzkušební provoz včetně dokladů a protokolů" </t>
  </si>
  <si>
    <t xml:space="preserve">" ostatní kompletační a koordinační činnost, spolupráce s projektantem" </t>
  </si>
  <si>
    <t>HZS2R9</t>
  </si>
  <si>
    <t>Napojení na stávající rozvod NN, úpravy v rozvaděčích</t>
  </si>
  <si>
    <t>143948985</t>
  </si>
  <si>
    <t>VN a ON - Vedlejší a ostatní náklady</t>
  </si>
  <si>
    <t xml:space="preserve">VN - Vedlejší  náklady</t>
  </si>
  <si>
    <t>VN</t>
  </si>
  <si>
    <t xml:space="preserve">Vedlejší  náklady</t>
  </si>
  <si>
    <t>R-001</t>
  </si>
  <si>
    <t>Požadavek objednatele - Označení stavby (D+M osazení informační tabule s uvedením názvu stavby, investora stavby, zhotovitele stavby, uvedením termínu a realizace stavby, uvedení kontaktu na odpovědného stavbyvedoucího)</t>
  </si>
  <si>
    <t>-629747894</t>
  </si>
  <si>
    <t>R-002</t>
  </si>
  <si>
    <t>D+M osazení stálé tabulky (pamětní deska) mosazná nebo měděná s výrazným písmem vel. 300x400 mm umístění a graf. provedení dle pokynů investora - metodycký pokyn pro-pravidla pro publicitu, regionální operační program</t>
  </si>
  <si>
    <t>-1045803611</t>
  </si>
  <si>
    <t>R-003-1</t>
  </si>
  <si>
    <t>Zařízení staveniště I.(přechodné dopravní značení, zajištění objízdných tras a uzávěr včetně příslušných povolení, ZS sociální objekty, včetně vnitrostaveništního rozvodu a napojení na media energii) - kompletní zajištění</t>
  </si>
  <si>
    <t>1166399952</t>
  </si>
  <si>
    <t>" kompletní zajištění" 1,0</t>
  </si>
  <si>
    <t xml:space="preserve">" součástí ceny je také oplocení,  brána, změna stávajícího oplocení pro potřeby stavby" </t>
  </si>
  <si>
    <t xml:space="preserve">"včetně poplatku Vak a.s. za stočné pro čerpání spodní vody z výkopu" </t>
  </si>
  <si>
    <t>R-003-2</t>
  </si>
  <si>
    <t>Zařízení staveniště II.(přechodné dopravní značení, zajištění objízdných tras a uzávěr včetně příslušných povolení, ZS sociální objekty, včetně vnitrostaveništního rozvodu a napojení na media energii) - kompletní zajištění</t>
  </si>
  <si>
    <t>189517402</t>
  </si>
  <si>
    <t xml:space="preserve">" součástí ceny je také oplocení,  brána" </t>
  </si>
  <si>
    <t>R-003-3</t>
  </si>
  <si>
    <t>Zařízení staveniště III. (přechodné dopravní značení, zajištění objízdných tras a uzávěr včetně příslušných povolení, ZS sociální objekty, včetně vnitrostaveništního rozvodu a napojení na media energii) - kompletní zajištění</t>
  </si>
  <si>
    <t>-211612146</t>
  </si>
  <si>
    <t>R-003a</t>
  </si>
  <si>
    <t>Náklady spojené s prací za plného provozu (hluk prach, zaměstnanci)</t>
  </si>
  <si>
    <t>-64591638</t>
  </si>
  <si>
    <t xml:space="preserve">"příprava staveniště před prováděním stavebních prací" </t>
  </si>
  <si>
    <t>"utěsnění otvorů, provizorní SDK příčky do pěny, ochrana stávajících konstrukcí před poškozením nebo znehodnocením prachem" 1</t>
  </si>
  <si>
    <t xml:space="preserve">"ochrana plachtami, OSB deska na podlaze " </t>
  </si>
  <si>
    <t xml:space="preserve">"neprůhledné, pevné oplocení stávající terasy bazénu délky  85 m, včetně ochranné plachty" </t>
  </si>
  <si>
    <t>R-004</t>
  </si>
  <si>
    <t xml:space="preserve">Vytýčení inženýrských síťí včetně aktualizace existence sítí, provedení průzkumných sond, výšková úprava všech znaků IS, šachet, poklopů a ostaních, včetně přemístění lampy areálového osvětlení …kompletní zajištění </t>
  </si>
  <si>
    <t>496167394</t>
  </si>
  <si>
    <t>"viz. koordinační situace" 1</t>
  </si>
  <si>
    <t>R-005</t>
  </si>
  <si>
    <t>Průběžné čištění komunikací, čištění vozidel při výjezdu ze stavby, zajištění výkopů (zábradlí, zajištění obslužného provozu (zásobování, svoz komunálních odpadů, záchranných složek, ..))</t>
  </si>
  <si>
    <t>1935866930</t>
  </si>
  <si>
    <t>R-006</t>
  </si>
  <si>
    <t>Zajištění zkoušek zhutnění podloží, kamerové zkoušky, tlakové zkoušky, revize, zkoušky únosnosti zemní pláně, zajištění skládek a meziskládek materiálů a odpadů včetně odvozu a poplatků, zajištění zpětného předání dotčených ploch jednotlivým majitelům a správcům, včetně jejich písemného souhlasného vyjádření při předání stavby</t>
  </si>
  <si>
    <t>1952180408</t>
  </si>
  <si>
    <t>"kompletní provedení všech částí položky" 1</t>
  </si>
  <si>
    <t>R-007</t>
  </si>
  <si>
    <t>Zajištění dokumentace skutečného provedení staveb včetně geodetického zaměření skutečného stavu jednotlicvých objektů (4xgrafická forma, 1xdigitální forma dle požadavků objednatele), veškeré doklady nutné k vydání kolaudačního souhlasu)</t>
  </si>
  <si>
    <t>-389912914</t>
  </si>
  <si>
    <t>"kompletní provedení všech částí položky " 1</t>
  </si>
  <si>
    <t xml:space="preserve">"mimo jiné také" </t>
  </si>
  <si>
    <t xml:space="preserve">"PENB včetně energetického štítku, TEPELNÝ AUDIT BUDOVY" </t>
  </si>
  <si>
    <t xml:space="preserve">"měření hluku, doklady o splnění technických požadavků na výrobky" </t>
  </si>
  <si>
    <t>R-007b</t>
  </si>
  <si>
    <t>Výrobní dokumentace jednotlivých prvků stavby</t>
  </si>
  <si>
    <t>795899224</t>
  </si>
  <si>
    <t xml:space="preserve">"prvky pro které bude zpracována kompletní  výrobní dokumentace" 1</t>
  </si>
  <si>
    <t xml:space="preserve">" základové kostrukce (výztuž, tvar)" </t>
  </si>
  <si>
    <t xml:space="preserve">"obvodový plášť - dřevo" </t>
  </si>
  <si>
    <t xml:space="preserve">"obvodový plášť - cementotřískový obklad" </t>
  </si>
  <si>
    <t>"výplně otvorů"</t>
  </si>
  <si>
    <t>"dokumentace PREFA konstrukcí (stropy, technologický kanál)"</t>
  </si>
  <si>
    <t>"výrobní dokumentaci vyztužování navržených ŽB konstrukcí"</t>
  </si>
  <si>
    <t>"výrobní dokumentaci systémového řešení oblých vnitřních svislých konstrukcí vč. podlahových a stropních prvků"</t>
  </si>
  <si>
    <t>"stavební chemie"</t>
  </si>
  <si>
    <t xml:space="preserve">"spárořez obklady a dlažby na základě skutečného provedení stavebních konstrukcí" </t>
  </si>
  <si>
    <t xml:space="preserve">"dokumentace pro potřeby bazénové technologie" </t>
  </si>
  <si>
    <t xml:space="preserve">" 1.17 finská sauna - celoskleněná stěna s  dveřmi "</t>
  </si>
  <si>
    <t xml:space="preserve">" 1.18 finská sauna - celoskleněná stěna s dveřmi  "</t>
  </si>
  <si>
    <t xml:space="preserve">" 1.19 aroma sauna - celoskleněná stěna s dveřmi " </t>
  </si>
  <si>
    <t xml:space="preserve">" 1.16 odpočívárna - celoskleněná stěna s dveřmi " </t>
  </si>
  <si>
    <t xml:space="preserve">" 1.26 ochlazovací bazének" </t>
  </si>
  <si>
    <t>R-007c</t>
  </si>
  <si>
    <t>Dílenská dokumentace (kompletní)</t>
  </si>
  <si>
    <t>1599849840</t>
  </si>
  <si>
    <t>"dílenská dokumentace bude zpracována dle podrobností v PD" 1</t>
  </si>
  <si>
    <t>"výrobní dokumentace atypických zámečnických konstrukcí"</t>
  </si>
  <si>
    <t>"Ocelové schodiště, nadstřešení ochlazovny"</t>
  </si>
  <si>
    <t>"Monolitické konstrukce vodního prvku a kneippova chodníku"</t>
  </si>
  <si>
    <t xml:space="preserve">"dílenská dokumentace pro bazénovou technologii" </t>
  </si>
  <si>
    <t xml:space="preserve">" 1.17 finská sauna - nosná konstrukce stěn a stropu  "</t>
  </si>
  <si>
    <t xml:space="preserve">" 1.18 finská sauna - nosná konstrukce stěn a stropu  "</t>
  </si>
  <si>
    <t xml:space="preserve">" 1.19 aroma sauna - nosná konstrukce stěn a stropu " </t>
  </si>
  <si>
    <t>"drobný ozdobný prvek tvořený výtokem fontánkou, zasobní nádrží 20 l a "akvarijním" čerpadlem"</t>
  </si>
  <si>
    <t>R-012</t>
  </si>
  <si>
    <t xml:space="preserve">Zhotovitel zajistí fotodokumentaci původního a nového stavu, fotodokumentaci průběhu a realizace stavby po jednotlivých měsících, KZP (kontrolní a zkušební plán), harmongram </t>
  </si>
  <si>
    <t>-1914000637</t>
  </si>
  <si>
    <t>R-015</t>
  </si>
  <si>
    <t>Inženýrská činnost v rámci realizace stavby</t>
  </si>
  <si>
    <t>-695958353</t>
  </si>
  <si>
    <t>"inženýrská činnost - rozsah dle metodiky ÚRS" 1</t>
  </si>
  <si>
    <t xml:space="preserve">"celkové revize " </t>
  </si>
  <si>
    <t xml:space="preserve">" zkoušky  a monitoring včetně dokladů a protokolů" </t>
  </si>
  <si>
    <t>"BOZP"</t>
  </si>
  <si>
    <t xml:space="preserve">" ostatní kompletační a koordinační činnost" </t>
  </si>
  <si>
    <t>R-018</t>
  </si>
  <si>
    <t>Závěrečný úklid okolí objektu před předáním stavby uživateli do trvalého užívání</t>
  </si>
  <si>
    <t>258609477</t>
  </si>
  <si>
    <t>R-029</t>
  </si>
  <si>
    <t>Dodávka a montáž bezpečnostních a informačních tabulek (kompletní dodávka)</t>
  </si>
  <si>
    <t>-1029839183</t>
  </si>
  <si>
    <t>" tabulky" 1</t>
  </si>
  <si>
    <t xml:space="preserve">"rozměry a materiál orientačních tabulek odpovídá standardu investora-70 ks" </t>
  </si>
  <si>
    <t>"tzn. označovací tabulky plastové, bílé barvy, s písmeny a okrajovým olemování v barvě"</t>
  </si>
  <si>
    <t xml:space="preserve">"jako vzor lze uvést tabulku o rozměru 120x400 mm, s počtem písmen 15 ks a výškou písmen 30 mm" </t>
  </si>
  <si>
    <t>R-030</t>
  </si>
  <si>
    <t>Ochrana stávajících stromů dřevěným bedněním v. 2,0 m včetně demontáže ( v rámci zařízení staveniště)</t>
  </si>
  <si>
    <t>-1176436796</t>
  </si>
  <si>
    <t xml:space="preserve">"viz. situace POV" </t>
  </si>
  <si>
    <t xml:space="preserve">"ochrana stávajících stromů v rámci zařizení saveniště I"  (2*3,14*2,0)*5</t>
  </si>
  <si>
    <t xml:space="preserve">"ochrana stávajících stromů v rámci zařizení saveniště II"  (2*3,14*2,0)*5</t>
  </si>
  <si>
    <t xml:space="preserve">"ochrana stávajících stromů v rámci příjezdové cesty"  (2*3,14*2,0)*1</t>
  </si>
  <si>
    <t>R-031</t>
  </si>
  <si>
    <t>Provizorní zpevněná plocha - dočasná ( v rámci zařízení staveniště)</t>
  </si>
  <si>
    <t>-113641804</t>
  </si>
  <si>
    <t>"obslužné komunikace zařízení staveniště" 190,0+120</t>
  </si>
  <si>
    <t>" včetně stavebních úprav pro její provedení, vytrhání obrubníků a pod.</t>
  </si>
  <si>
    <t>R-032</t>
  </si>
  <si>
    <t xml:space="preserve">Oprava stávajících komunikací po dokončení stavebních prací </t>
  </si>
  <si>
    <t>-474369237</t>
  </si>
  <si>
    <t>"oprava obslužné komunikace pro stavbu předpoklad 25 % plochy" 3280/100*25</t>
  </si>
  <si>
    <t>R-033</t>
  </si>
  <si>
    <t>Dopravní značení pro potřeby výstavby - dočasné (soubor opatření)</t>
  </si>
  <si>
    <t>961720913</t>
  </si>
  <si>
    <t>" dopravní značení pro potřeby stavby a staveniště" 1</t>
  </si>
  <si>
    <t xml:space="preserve">" dopravní značky budeou umístěny na přechodném místě cca 180 dni" </t>
  </si>
  <si>
    <t>011514000</t>
  </si>
  <si>
    <t>Stavebně-technický průzkum</t>
  </si>
  <si>
    <t>1024</t>
  </si>
  <si>
    <t>581341104</t>
  </si>
  <si>
    <t>https://podminky.urs.cz/item/CS_URS_2026_02/011514000</t>
  </si>
  <si>
    <t xml:space="preserve">"sondy do stávajícíh konstrukcí bazénu, včetně vyhodnocení a uvedení sondovaného místa do původního stavu" </t>
  </si>
  <si>
    <t>" sondy do podlahy" 1</t>
  </si>
  <si>
    <t>"sondy do stěny" 1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</si>
  <si>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</si>
  <si>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</si>
  <si>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</si>
  <si>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</si>
  <si>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</si>
  <si>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</si>
  <si>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</si>
  <si>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</si>
  <si>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</si>
  <si>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</si>
  <si>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</si>
  <si>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</si>
  <si>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</si>
  <si>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</si>
  <si>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</si>
  <si>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</si>
  <si>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</si>
  <si>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OST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</si>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</sst>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CCFFCC"/>
      </patternFill>
    </fill>
    <fill>
      <patternFill patternType="solid">
        <fgColor rgb="FFE6E7D5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3" fillId="0" borderId="0" applyNumberFormat="0" applyFill="0" applyBorder="0" applyAlignment="0" applyProtection="0"/>
  </cellStyleXfs>
  <cellXfs count="40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5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8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9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9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20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9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2" fillId="0" borderId="15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2" fillId="0" borderId="15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3" fillId="4" borderId="8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right" vertical="center"/>
    </xf>
    <xf numFmtId="0" fontId="23" fillId="4" borderId="9" xfId="0" applyFont="1" applyFill="1" applyBorder="1" applyAlignment="1" applyProtection="1">
      <alignment horizontal="center" vertical="center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24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1" fillId="0" borderId="15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5" fillId="0" borderId="4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horizontal="right"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9" fillId="0" borderId="15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30" fillId="0" borderId="0" xfId="1" applyFont="1" applyAlignment="1">
      <alignment horizontal="center" vertical="center"/>
    </xf>
    <xf numFmtId="0" fontId="7" fillId="0" borderId="0" xfId="0" applyFont="1" applyAlignment="1" applyProtection="1">
      <alignment vertical="center"/>
    </xf>
    <xf numFmtId="0" fontId="31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5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6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7" fillId="0" borderId="0" xfId="0" applyNumberFormat="1" applyFont="1" applyAlignment="1" applyProtection="1">
      <alignment horizontal="right" vertical="center"/>
    </xf>
    <xf numFmtId="4" fontId="1" fillId="0" borderId="20" xfId="0" applyNumberFormat="1" applyFont="1" applyBorder="1" applyAlignment="1" applyProtection="1">
      <alignment vertical="center"/>
    </xf>
    <xf numFmtId="4" fontId="1" fillId="0" borderId="21" xfId="0" applyNumberFormat="1" applyFont="1" applyBorder="1" applyAlignment="1" applyProtection="1">
      <alignment vertical="center"/>
    </xf>
    <xf numFmtId="166" fontId="1" fillId="0" borderId="21" xfId="0" applyNumberFormat="1" applyFont="1" applyBorder="1" applyAlignment="1" applyProtection="1">
      <alignment vertical="center"/>
    </xf>
    <xf numFmtId="4" fontId="1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3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4" fillId="0" borderId="13" xfId="0" applyNumberFormat="1" applyFont="1" applyBorder="1" applyAlignment="1" applyProtection="1"/>
    <xf numFmtId="166" fontId="34" fillId="0" borderId="14" xfId="0" applyNumberFormat="1" applyFont="1" applyBorder="1" applyAlignment="1" applyProtection="1"/>
    <xf numFmtId="4" fontId="35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23" fillId="0" borderId="23" xfId="0" applyFont="1" applyBorder="1" applyAlignment="1" applyProtection="1">
      <alignment horizontal="center" vertical="center"/>
    </xf>
    <xf numFmtId="49" fontId="23" fillId="0" borderId="23" xfId="0" applyNumberFormat="1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center" vertical="center" wrapText="1"/>
    </xf>
    <xf numFmtId="167" fontId="23" fillId="0" borderId="23" xfId="0" applyNumberFormat="1" applyFont="1" applyBorder="1" applyAlignment="1" applyProtection="1">
      <alignment vertical="center"/>
    </xf>
    <xf numFmtId="4" fontId="23" fillId="2" borderId="23" xfId="0" applyNumberFormat="1" applyFont="1" applyFill="1" applyBorder="1" applyAlignment="1" applyProtection="1">
      <alignment vertical="center"/>
      <protection locked="0"/>
    </xf>
    <xf numFmtId="4" fontId="23" fillId="0" borderId="23" xfId="0" applyNumberFormat="1" applyFont="1" applyBorder="1" applyAlignment="1" applyProtection="1">
      <alignment vertical="center"/>
    </xf>
    <xf numFmtId="0" fontId="24" fillId="2" borderId="15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6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4" fillId="2" borderId="20" xfId="0" applyFont="1" applyFill="1" applyBorder="1" applyAlignment="1" applyProtection="1">
      <alignment horizontal="left" vertical="center"/>
      <protection locked="0"/>
    </xf>
    <xf numFmtId="0" fontId="24" fillId="0" borderId="21" xfId="0" applyFont="1" applyBorder="1" applyAlignment="1" applyProtection="1">
      <alignment horizontal="center" vertical="center"/>
    </xf>
    <xf numFmtId="0" fontId="0" fillId="0" borderId="21" xfId="0" applyFont="1" applyBorder="1" applyAlignment="1" applyProtection="1">
      <alignment vertical="center"/>
    </xf>
    <xf numFmtId="166" fontId="24" fillId="0" borderId="21" xfId="0" applyNumberFormat="1" applyFont="1" applyBorder="1" applyAlignment="1" applyProtection="1">
      <alignment vertical="center"/>
    </xf>
    <xf numFmtId="166" fontId="24" fillId="0" borderId="22" xfId="0" applyNumberFormat="1" applyFont="1" applyBorder="1" applyAlignment="1" applyProtection="1">
      <alignment vertical="center"/>
    </xf>
    <xf numFmtId="0" fontId="22" fillId="0" borderId="0" xfId="0" applyFont="1" applyAlignment="1" applyProtection="1">
      <alignment horizontal="left" vertical="center"/>
    </xf>
    <xf numFmtId="0" fontId="36" fillId="0" borderId="0" xfId="0" applyFont="1" applyAlignment="1" applyProtection="1">
      <alignment horizontal="left" vertical="center"/>
    </xf>
    <xf numFmtId="0" fontId="37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8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2" fillId="0" borderId="4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39" fillId="0" borderId="23" xfId="0" applyFont="1" applyBorder="1" applyAlignment="1" applyProtection="1">
      <alignment horizontal="center" vertical="center"/>
    </xf>
    <xf numFmtId="49" fontId="39" fillId="0" borderId="23" xfId="0" applyNumberFormat="1" applyFont="1" applyBorder="1" applyAlignment="1" applyProtection="1">
      <alignment horizontal="left" vertical="center" wrapText="1"/>
    </xf>
    <xf numFmtId="0" fontId="39" fillId="0" borderId="23" xfId="0" applyFont="1" applyBorder="1" applyAlignment="1" applyProtection="1">
      <alignment horizontal="left" vertical="center" wrapText="1"/>
    </xf>
    <xf numFmtId="0" fontId="39" fillId="0" borderId="23" xfId="0" applyFont="1" applyBorder="1" applyAlignment="1" applyProtection="1">
      <alignment horizontal="center" vertical="center" wrapText="1"/>
    </xf>
    <xf numFmtId="167" fontId="39" fillId="0" borderId="23" xfId="0" applyNumberFormat="1" applyFont="1" applyBorder="1" applyAlignment="1" applyProtection="1">
      <alignment vertical="center"/>
    </xf>
    <xf numFmtId="4" fontId="39" fillId="2" borderId="23" xfId="0" applyNumberFormat="1" applyFont="1" applyFill="1" applyBorder="1" applyAlignment="1" applyProtection="1">
      <alignment vertical="center"/>
      <protection locked="0"/>
    </xf>
    <xf numFmtId="4" fontId="39" fillId="0" borderId="23" xfId="0" applyNumberFormat="1" applyFont="1" applyBorder="1" applyAlignment="1" applyProtection="1">
      <alignment vertical="center"/>
    </xf>
    <xf numFmtId="0" fontId="40" fillId="0" borderId="4" xfId="0" applyFont="1" applyBorder="1" applyAlignment="1">
      <alignment vertical="center"/>
    </xf>
    <xf numFmtId="0" fontId="39" fillId="2" borderId="15" xfId="0" applyFont="1" applyFill="1" applyBorder="1" applyAlignment="1" applyProtection="1">
      <alignment horizontal="left" vertical="center"/>
      <protection locked="0"/>
    </xf>
    <xf numFmtId="0" fontId="39" fillId="0" borderId="0" xfId="0" applyFont="1" applyBorder="1" applyAlignment="1" applyProtection="1">
      <alignment horizontal="center" vertical="center"/>
    </xf>
    <xf numFmtId="0" fontId="23" fillId="5" borderId="23" xfId="0" applyFont="1" applyFill="1" applyBorder="1" applyAlignment="1" applyProtection="1">
      <alignment horizontal="center" vertical="center"/>
    </xf>
    <xf numFmtId="0" fontId="23" fillId="6" borderId="23" xfId="0" applyFont="1" applyFill="1" applyBorder="1" applyAlignment="1" applyProtection="1">
      <alignment horizontal="center" vertical="center"/>
    </xf>
    <xf numFmtId="167" fontId="23" fillId="2" borderId="23" xfId="0" applyNumberFormat="1" applyFont="1" applyFill="1" applyBorder="1" applyAlignment="1" applyProtection="1">
      <alignment vertical="center"/>
      <protection locked="0"/>
    </xf>
    <xf numFmtId="0" fontId="39" fillId="6" borderId="23" xfId="0" applyFont="1" applyFill="1" applyBorder="1" applyAlignment="1" applyProtection="1">
      <alignment horizontal="center" vertical="center"/>
    </xf>
    <xf numFmtId="0" fontId="39" fillId="5" borderId="23" xfId="0" applyFont="1" applyFill="1" applyBorder="1" applyAlignment="1" applyProtection="1">
      <alignment horizontal="center" vertical="center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  <xf numFmtId="0" fontId="10" fillId="0" borderId="22" xfId="0" applyFont="1" applyBorder="1" applyAlignment="1" applyProtection="1">
      <alignment vertical="center"/>
    </xf>
    <xf numFmtId="0" fontId="41" fillId="0" borderId="0" xfId="0" applyFont="1" applyAlignment="1" applyProtection="1">
      <alignment vertical="center" wrapText="1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11" fillId="0" borderId="20" xfId="0" applyFont="1" applyBorder="1" applyAlignment="1" applyProtection="1">
      <alignment vertical="center"/>
    </xf>
    <xf numFmtId="0" fontId="11" fillId="0" borderId="21" xfId="0" applyFont="1" applyBorder="1" applyAlignment="1" applyProtection="1">
      <alignment vertical="center"/>
    </xf>
    <xf numFmtId="0" fontId="11" fillId="0" borderId="22" xfId="0" applyFont="1" applyBorder="1" applyAlignment="1" applyProtection="1">
      <alignment vertical="center"/>
    </xf>
    <xf numFmtId="0" fontId="0" fillId="0" borderId="0" xfId="0" applyAlignment="1">
      <alignment vertical="top"/>
    </xf>
    <xf numFmtId="0" fontId="42" fillId="0" borderId="24" xfId="0" applyFont="1" applyBorder="1" applyAlignment="1">
      <alignment vertical="center" wrapText="1"/>
    </xf>
    <xf numFmtId="0" fontId="42" fillId="0" borderId="25" xfId="0" applyFont="1" applyBorder="1" applyAlignment="1">
      <alignment vertical="center" wrapText="1"/>
    </xf>
    <xf numFmtId="0" fontId="42" fillId="0" borderId="26" xfId="0" applyFont="1" applyBorder="1" applyAlignment="1">
      <alignment vertical="center" wrapText="1"/>
    </xf>
    <xf numFmtId="0" fontId="42" fillId="0" borderId="27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2" fillId="0" borderId="28" xfId="0" applyFont="1" applyBorder="1" applyAlignment="1">
      <alignment horizontal="center" vertical="center" wrapText="1"/>
    </xf>
    <xf numFmtId="0" fontId="42" fillId="0" borderId="27" xfId="0" applyFont="1" applyBorder="1" applyAlignment="1">
      <alignment vertical="center" wrapText="1"/>
    </xf>
    <xf numFmtId="0" fontId="44" fillId="0" borderId="29" xfId="0" applyFont="1" applyBorder="1" applyAlignment="1">
      <alignment horizontal="left" wrapText="1"/>
    </xf>
    <xf numFmtId="0" fontId="42" fillId="0" borderId="28" xfId="0" applyFont="1" applyBorder="1" applyAlignment="1">
      <alignment vertical="center" wrapText="1"/>
    </xf>
    <xf numFmtId="0" fontId="44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46" fillId="0" borderId="27" xfId="0" applyFont="1" applyBorder="1" applyAlignment="1">
      <alignment vertical="center" wrapText="1"/>
    </xf>
    <xf numFmtId="0" fontId="45" fillId="0" borderId="1" xfId="0" applyFont="1" applyBorder="1" applyAlignment="1">
      <alignment vertical="center" wrapText="1"/>
    </xf>
    <xf numFmtId="0" fontId="45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vertical="center"/>
    </xf>
    <xf numFmtId="49" fontId="45" fillId="0" borderId="1" xfId="0" applyNumberFormat="1" applyFont="1" applyBorder="1" applyAlignment="1">
      <alignment horizontal="left" vertical="center" wrapText="1"/>
    </xf>
    <xf numFmtId="49" fontId="45" fillId="0" borderId="1" xfId="0" applyNumberFormat="1" applyFont="1" applyBorder="1" applyAlignment="1">
      <alignment vertical="center" wrapText="1"/>
    </xf>
    <xf numFmtId="0" fontId="42" fillId="0" borderId="30" xfId="0" applyFont="1" applyBorder="1" applyAlignment="1">
      <alignment vertical="center" wrapText="1"/>
    </xf>
    <xf numFmtId="0" fontId="47" fillId="0" borderId="29" xfId="0" applyFont="1" applyBorder="1" applyAlignment="1">
      <alignment vertical="center" wrapText="1"/>
    </xf>
    <xf numFmtId="0" fontId="42" fillId="0" borderId="31" xfId="0" applyFont="1" applyBorder="1" applyAlignment="1">
      <alignment vertical="center" wrapText="1"/>
    </xf>
    <xf numFmtId="0" fontId="42" fillId="0" borderId="1" xfId="0" applyFont="1" applyBorder="1" applyAlignment="1">
      <alignment vertical="top"/>
    </xf>
    <xf numFmtId="0" fontId="42" fillId="0" borderId="0" xfId="0" applyFont="1" applyAlignment="1">
      <alignment vertical="top"/>
    </xf>
    <xf numFmtId="0" fontId="42" fillId="0" borderId="24" xfId="0" applyFont="1" applyBorder="1" applyAlignment="1">
      <alignment horizontal="left" vertical="center"/>
    </xf>
    <xf numFmtId="0" fontId="42" fillId="0" borderId="25" xfId="0" applyFont="1" applyBorder="1" applyAlignment="1">
      <alignment horizontal="left" vertical="center"/>
    </xf>
    <xf numFmtId="0" fontId="42" fillId="0" borderId="26" xfId="0" applyFont="1" applyBorder="1" applyAlignment="1">
      <alignment horizontal="left" vertical="center"/>
    </xf>
    <xf numFmtId="0" fontId="42" fillId="0" borderId="27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44" fillId="0" borderId="29" xfId="0" applyFont="1" applyBorder="1" applyAlignment="1">
      <alignment horizontal="center" vertical="center"/>
    </xf>
    <xf numFmtId="0" fontId="48" fillId="0" borderId="29" xfId="0" applyFont="1" applyBorder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50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5" fillId="0" borderId="0" xfId="0" applyFont="1" applyAlignment="1">
      <alignment horizontal="left" vertical="center"/>
    </xf>
    <xf numFmtId="0" fontId="46" fillId="0" borderId="27" xfId="0" applyFont="1" applyBorder="1" applyAlignment="1">
      <alignment horizontal="left" vertical="center"/>
    </xf>
    <xf numFmtId="0" fontId="45" fillId="0" borderId="1" xfId="0" applyFont="1" applyFill="1" applyBorder="1" applyAlignment="1">
      <alignment horizontal="left" vertical="center"/>
    </xf>
    <xf numFmtId="0" fontId="45" fillId="0" borderId="1" xfId="0" applyFont="1" applyFill="1" applyBorder="1" applyAlignment="1">
      <alignment horizontal="center" vertical="center"/>
    </xf>
    <xf numFmtId="0" fontId="42" fillId="0" borderId="30" xfId="0" applyFont="1" applyBorder="1" applyAlignment="1">
      <alignment horizontal="left" vertical="center"/>
    </xf>
    <xf numFmtId="0" fontId="47" fillId="0" borderId="29" xfId="0" applyFont="1" applyBorder="1" applyAlignment="1">
      <alignment horizontal="left" vertical="center"/>
    </xf>
    <xf numFmtId="0" fontId="42" fillId="0" borderId="31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 vertical="center" wrapText="1"/>
    </xf>
    <xf numFmtId="0" fontId="42" fillId="0" borderId="24" xfId="0" applyFont="1" applyBorder="1" applyAlignment="1">
      <alignment horizontal="left" vertical="center" wrapText="1"/>
    </xf>
    <xf numFmtId="0" fontId="42" fillId="0" borderId="25" xfId="0" applyFont="1" applyBorder="1" applyAlignment="1">
      <alignment horizontal="left" vertical="center" wrapText="1"/>
    </xf>
    <xf numFmtId="0" fontId="42" fillId="0" borderId="26" xfId="0" applyFont="1" applyBorder="1" applyAlignment="1">
      <alignment horizontal="left" vertical="center" wrapText="1"/>
    </xf>
    <xf numFmtId="0" fontId="42" fillId="0" borderId="27" xfId="0" applyFont="1" applyBorder="1" applyAlignment="1">
      <alignment horizontal="left" vertical="center" wrapText="1"/>
    </xf>
    <xf numFmtId="0" fontId="42" fillId="0" borderId="28" xfId="0" applyFont="1" applyBorder="1" applyAlignment="1">
      <alignment horizontal="left" vertical="center" wrapText="1"/>
    </xf>
    <xf numFmtId="0" fontId="48" fillId="0" borderId="27" xfId="0" applyFont="1" applyBorder="1" applyAlignment="1">
      <alignment horizontal="left" vertical="center" wrapText="1"/>
    </xf>
    <xf numFmtId="0" fontId="48" fillId="0" borderId="28" xfId="0" applyFont="1" applyBorder="1" applyAlignment="1">
      <alignment horizontal="left" vertical="center" wrapText="1"/>
    </xf>
    <xf numFmtId="0" fontId="46" fillId="0" borderId="27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center"/>
    </xf>
    <xf numFmtId="0" fontId="46" fillId="0" borderId="28" xfId="0" applyFont="1" applyBorder="1" applyAlignment="1">
      <alignment horizontal="left" vertical="center" wrapText="1"/>
    </xf>
    <xf numFmtId="0" fontId="46" fillId="0" borderId="28" xfId="0" applyFont="1" applyBorder="1" applyAlignment="1">
      <alignment horizontal="left" vertical="center"/>
    </xf>
    <xf numFmtId="0" fontId="46" fillId="0" borderId="30" xfId="0" applyFont="1" applyBorder="1" applyAlignment="1">
      <alignment horizontal="left" vertical="center" wrapText="1"/>
    </xf>
    <xf numFmtId="0" fontId="46" fillId="0" borderId="29" xfId="0" applyFont="1" applyBorder="1" applyAlignment="1">
      <alignment horizontal="left" vertical="center" wrapText="1"/>
    </xf>
    <xf numFmtId="0" fontId="46" fillId="0" borderId="3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top"/>
    </xf>
    <xf numFmtId="0" fontId="45" fillId="0" borderId="1" xfId="0" applyFont="1" applyBorder="1" applyAlignment="1">
      <alignment horizontal="center" vertical="top"/>
    </xf>
    <xf numFmtId="0" fontId="46" fillId="0" borderId="30" xfId="0" applyFont="1" applyBorder="1" applyAlignment="1">
      <alignment horizontal="left" vertical="center"/>
    </xf>
    <xf numFmtId="0" fontId="46" fillId="0" borderId="31" xfId="0" applyFont="1" applyBorder="1" applyAlignment="1">
      <alignment horizontal="left" vertical="center"/>
    </xf>
    <xf numFmtId="0" fontId="46" fillId="0" borderId="1" xfId="0" applyFont="1" applyBorder="1" applyAlignment="1">
      <alignment horizontal="center" vertical="center"/>
    </xf>
    <xf numFmtId="0" fontId="48" fillId="0" borderId="0" xfId="0" applyFont="1" applyAlignment="1">
      <alignment vertical="center"/>
    </xf>
    <xf numFmtId="0" fontId="44" fillId="0" borderId="1" xfId="0" applyFont="1" applyBorder="1" applyAlignment="1">
      <alignment vertical="center"/>
    </xf>
    <xf numFmtId="0" fontId="48" fillId="0" borderId="29" xfId="0" applyFont="1" applyBorder="1" applyAlignment="1">
      <alignment vertical="center"/>
    </xf>
    <xf numFmtId="0" fontId="44" fillId="0" borderId="29" xfId="0" applyFont="1" applyBorder="1" applyAlignment="1">
      <alignment vertical="center"/>
    </xf>
    <xf numFmtId="0" fontId="45" fillId="0" borderId="1" xfId="0" applyFont="1" applyBorder="1" applyAlignment="1">
      <alignment vertical="top"/>
    </xf>
    <xf numFmtId="49" fontId="45" fillId="0" borderId="1" xfId="0" applyNumberFormat="1" applyFont="1" applyBorder="1" applyAlignment="1">
      <alignment horizontal="left" vertical="center"/>
    </xf>
    <xf numFmtId="0" fontId="51" fillId="0" borderId="27" xfId="0" applyFont="1" applyBorder="1" applyAlignment="1" applyProtection="1">
      <alignment horizontal="left" vertical="center"/>
    </xf>
    <xf numFmtId="0" fontId="52" fillId="0" borderId="1" xfId="0" applyFont="1" applyBorder="1" applyAlignment="1" applyProtection="1">
      <alignment vertical="top"/>
    </xf>
    <xf numFmtId="0" fontId="52" fillId="0" borderId="1" xfId="0" applyFont="1" applyBorder="1" applyAlignment="1" applyProtection="1">
      <alignment horizontal="left" vertical="center"/>
    </xf>
    <xf numFmtId="0" fontId="52" fillId="0" borderId="1" xfId="0" applyFont="1" applyBorder="1" applyAlignment="1" applyProtection="1">
      <alignment horizontal="center" vertical="center"/>
    </xf>
    <xf numFmtId="49" fontId="52" fillId="0" borderId="1" xfId="0" applyNumberFormat="1" applyFont="1" applyBorder="1" applyAlignment="1" applyProtection="1">
      <alignment horizontal="left" vertical="center"/>
    </xf>
    <xf numFmtId="0" fontId="51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4" fillId="0" borderId="29" xfId="0" applyFont="1" applyBorder="1" applyAlignment="1">
      <alignment horizontal="left"/>
    </xf>
    <xf numFmtId="0" fontId="48" fillId="0" borderId="29" xfId="0" applyFont="1" applyBorder="1" applyAlignment="1"/>
    <xf numFmtId="0" fontId="42" fillId="0" borderId="27" xfId="0" applyFont="1" applyBorder="1" applyAlignment="1">
      <alignment vertical="top"/>
    </xf>
    <xf numFmtId="0" fontId="42" fillId="0" borderId="28" xfId="0" applyFont="1" applyBorder="1" applyAlignment="1">
      <alignment vertical="top"/>
    </xf>
    <xf numFmtId="0" fontId="42" fillId="0" borderId="30" xfId="0" applyFont="1" applyBorder="1" applyAlignment="1">
      <alignment vertical="top"/>
    </xf>
    <xf numFmtId="0" fontId="42" fillId="0" borderId="29" xfId="0" applyFont="1" applyBorder="1" applyAlignment="1">
      <alignment vertical="top"/>
    </xf>
    <xf numFmtId="0" fontId="42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styles" Target="styles.xml" /><Relationship Id="rId23" Type="http://schemas.openxmlformats.org/officeDocument/2006/relationships/theme" Target="theme/theme1.xml" /><Relationship Id="rId24" Type="http://schemas.openxmlformats.org/officeDocument/2006/relationships/calcChain" Target="calcChain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0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8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9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0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2/115101201" TargetMode="External" /><Relationship Id="rId2" Type="http://schemas.openxmlformats.org/officeDocument/2006/relationships/hyperlink" Target="https://podminky.urs.cz/item/CS_URS_2026_02/115101301" TargetMode="External" /><Relationship Id="rId3" Type="http://schemas.openxmlformats.org/officeDocument/2006/relationships/hyperlink" Target="https://podminky.urs.cz/item/CS_URS_2026_02/121151127" TargetMode="External" /><Relationship Id="rId4" Type="http://schemas.openxmlformats.org/officeDocument/2006/relationships/hyperlink" Target="https://podminky.urs.cz/item/CS_URS_2026_02/131251106" TargetMode="External" /><Relationship Id="rId5" Type="http://schemas.openxmlformats.org/officeDocument/2006/relationships/hyperlink" Target="https://podminky.urs.cz/item/CS_URS_2026_02/131251206" TargetMode="External" /><Relationship Id="rId6" Type="http://schemas.openxmlformats.org/officeDocument/2006/relationships/hyperlink" Target="https://podminky.urs.cz/item/CS_URS_2026_02/132251253" TargetMode="External" /><Relationship Id="rId7" Type="http://schemas.openxmlformats.org/officeDocument/2006/relationships/hyperlink" Target="https://podminky.urs.cz/item/CS_URS_2026_02/134702102" TargetMode="External" /><Relationship Id="rId8" Type="http://schemas.openxmlformats.org/officeDocument/2006/relationships/hyperlink" Target="https://podminky.urs.cz/item/CS_URS_2026_02/151101401" TargetMode="External" /><Relationship Id="rId9" Type="http://schemas.openxmlformats.org/officeDocument/2006/relationships/hyperlink" Target="https://podminky.urs.cz/item/CS_URS_2026_02/151101411" TargetMode="External" /><Relationship Id="rId10" Type="http://schemas.openxmlformats.org/officeDocument/2006/relationships/hyperlink" Target="https://podminky.urs.cz/item/CS_URS_2026_02/151102201" TargetMode="External" /><Relationship Id="rId11" Type="http://schemas.openxmlformats.org/officeDocument/2006/relationships/hyperlink" Target="https://podminky.urs.cz/item/CS_URS_2026_02/151102211" TargetMode="External" /><Relationship Id="rId12" Type="http://schemas.openxmlformats.org/officeDocument/2006/relationships/hyperlink" Target="https://podminky.urs.cz/item/CS_URS_2026_02/162251101" TargetMode="External" /><Relationship Id="rId13" Type="http://schemas.openxmlformats.org/officeDocument/2006/relationships/hyperlink" Target="https://podminky.urs.cz/item/CS_URS_2026_02/162351103" TargetMode="External" /><Relationship Id="rId14" Type="http://schemas.openxmlformats.org/officeDocument/2006/relationships/hyperlink" Target="https://podminky.urs.cz/item/CS_URS_2026_02/162551108" TargetMode="External" /><Relationship Id="rId15" Type="http://schemas.openxmlformats.org/officeDocument/2006/relationships/hyperlink" Target="https://podminky.urs.cz/item/CS_URS_2026_02/171251201" TargetMode="External" /><Relationship Id="rId16" Type="http://schemas.openxmlformats.org/officeDocument/2006/relationships/hyperlink" Target="https://podminky.urs.cz/item/CS_URS_2026_02/174151101" TargetMode="External" /><Relationship Id="rId17" Type="http://schemas.openxmlformats.org/officeDocument/2006/relationships/hyperlink" Target="https://podminky.urs.cz/item/CS_URS_2026_02/181951112" TargetMode="External" /><Relationship Id="rId18" Type="http://schemas.openxmlformats.org/officeDocument/2006/relationships/hyperlink" Target="https://podminky.urs.cz/item/CS_URS_2026_02/183117315" TargetMode="External" /><Relationship Id="rId19" Type="http://schemas.openxmlformats.org/officeDocument/2006/relationships/hyperlink" Target="https://podminky.urs.cz/item/CS_URS_2026_02/242111111" TargetMode="External" /><Relationship Id="rId20" Type="http://schemas.openxmlformats.org/officeDocument/2006/relationships/hyperlink" Target="https://podminky.urs.cz/item/CS_URS_2026_02/271532212" TargetMode="External" /><Relationship Id="rId21" Type="http://schemas.openxmlformats.org/officeDocument/2006/relationships/hyperlink" Target="https://podminky.urs.cz/item/CS_URS_2026_02/271532213" TargetMode="External" /><Relationship Id="rId22" Type="http://schemas.openxmlformats.org/officeDocument/2006/relationships/hyperlink" Target="https://podminky.urs.cz/item/CS_URS_2026_02/311235145" TargetMode="External" /><Relationship Id="rId23" Type="http://schemas.openxmlformats.org/officeDocument/2006/relationships/hyperlink" Target="https://podminky.urs.cz/item/CS_URS_2026_02/311235161" TargetMode="External" /><Relationship Id="rId24" Type="http://schemas.openxmlformats.org/officeDocument/2006/relationships/hyperlink" Target="https://podminky.urs.cz/item/CS_URS_2026_02/311235211" TargetMode="External" /><Relationship Id="rId25" Type="http://schemas.openxmlformats.org/officeDocument/2006/relationships/hyperlink" Target="https://podminky.urs.cz/item/CS_URS_2026_02/311238935" TargetMode="External" /><Relationship Id="rId26" Type="http://schemas.openxmlformats.org/officeDocument/2006/relationships/hyperlink" Target="https://podminky.urs.cz/item/CS_URS_2026_02/311238937" TargetMode="External" /><Relationship Id="rId27" Type="http://schemas.openxmlformats.org/officeDocument/2006/relationships/hyperlink" Target="https://podminky.urs.cz/item/CS_URS_2026_02/311238941" TargetMode="External" /><Relationship Id="rId28" Type="http://schemas.openxmlformats.org/officeDocument/2006/relationships/hyperlink" Target="https://podminky.urs.cz/item/CS_URS_2026_02/317168051" TargetMode="External" /><Relationship Id="rId29" Type="http://schemas.openxmlformats.org/officeDocument/2006/relationships/hyperlink" Target="https://podminky.urs.cz/item/CS_URS_2026_02/317168052" TargetMode="External" /><Relationship Id="rId30" Type="http://schemas.openxmlformats.org/officeDocument/2006/relationships/hyperlink" Target="https://podminky.urs.cz/item/CS_URS_2026_02/317168053" TargetMode="External" /><Relationship Id="rId31" Type="http://schemas.openxmlformats.org/officeDocument/2006/relationships/hyperlink" Target="https://podminky.urs.cz/item/CS_URS_2026_02/317168055" TargetMode="External" /><Relationship Id="rId32" Type="http://schemas.openxmlformats.org/officeDocument/2006/relationships/hyperlink" Target="https://podminky.urs.cz/item/CS_URS_2026_02/317168056" TargetMode="External" /><Relationship Id="rId33" Type="http://schemas.openxmlformats.org/officeDocument/2006/relationships/hyperlink" Target="https://podminky.urs.cz/item/CS_URS_2026_02/317168059" TargetMode="External" /><Relationship Id="rId34" Type="http://schemas.openxmlformats.org/officeDocument/2006/relationships/hyperlink" Target="https://podminky.urs.cz/item/CS_URS_2026_02/317168060" TargetMode="External" /><Relationship Id="rId35" Type="http://schemas.openxmlformats.org/officeDocument/2006/relationships/hyperlink" Target="https://podminky.urs.cz/item/CS_URS_2026_02/317234410" TargetMode="External" /><Relationship Id="rId36" Type="http://schemas.openxmlformats.org/officeDocument/2006/relationships/hyperlink" Target="https://podminky.urs.cz/item/CS_URS_2026_02/317941121" TargetMode="External" /><Relationship Id="rId37" Type="http://schemas.openxmlformats.org/officeDocument/2006/relationships/hyperlink" Target="https://podminky.urs.cz/item/CS_URS_2026_02/317941123" TargetMode="External" /><Relationship Id="rId38" Type="http://schemas.openxmlformats.org/officeDocument/2006/relationships/hyperlink" Target="https://podminky.urs.cz/item/CS_URS_2026_02/332352111" TargetMode="External" /><Relationship Id="rId39" Type="http://schemas.openxmlformats.org/officeDocument/2006/relationships/hyperlink" Target="https://podminky.urs.cz/item/CS_URS_2026_02/332352191" TargetMode="External" /><Relationship Id="rId40" Type="http://schemas.openxmlformats.org/officeDocument/2006/relationships/hyperlink" Target="https://podminky.urs.cz/item/CS_URS_2026_02/341351311" TargetMode="External" /><Relationship Id="rId41" Type="http://schemas.openxmlformats.org/officeDocument/2006/relationships/hyperlink" Target="https://podminky.urs.cz/item/CS_URS_2026_02/341351312" TargetMode="External" /><Relationship Id="rId42" Type="http://schemas.openxmlformats.org/officeDocument/2006/relationships/hyperlink" Target="https://podminky.urs.cz/item/CS_URS_2026_02/342244111" TargetMode="External" /><Relationship Id="rId43" Type="http://schemas.openxmlformats.org/officeDocument/2006/relationships/hyperlink" Target="https://podminky.urs.cz/item/CS_URS_2026_02/342244121" TargetMode="External" /><Relationship Id="rId44" Type="http://schemas.openxmlformats.org/officeDocument/2006/relationships/hyperlink" Target="https://podminky.urs.cz/item/CS_URS_2026_02/342291121" TargetMode="External" /><Relationship Id="rId45" Type="http://schemas.openxmlformats.org/officeDocument/2006/relationships/hyperlink" Target="https://podminky.urs.cz/item/CS_URS_2026_02/342321610" TargetMode="External" /><Relationship Id="rId46" Type="http://schemas.openxmlformats.org/officeDocument/2006/relationships/hyperlink" Target="https://podminky.urs.cz/item/CS_URS_2026_02/341351411" TargetMode="External" /><Relationship Id="rId47" Type="http://schemas.openxmlformats.org/officeDocument/2006/relationships/hyperlink" Target="https://podminky.urs.cz/item/CS_URS_2026_02/341351412" TargetMode="External" /><Relationship Id="rId48" Type="http://schemas.openxmlformats.org/officeDocument/2006/relationships/hyperlink" Target="https://podminky.urs.cz/item/CS_URS_2026_02/341362021" TargetMode="External" /><Relationship Id="rId49" Type="http://schemas.openxmlformats.org/officeDocument/2006/relationships/hyperlink" Target="https://podminky.urs.cz/item/CS_URS_2026_02/346244381" TargetMode="External" /><Relationship Id="rId50" Type="http://schemas.openxmlformats.org/officeDocument/2006/relationships/hyperlink" Target="https://podminky.urs.cz/item/CS_URS_2026_02/346272256" TargetMode="External" /><Relationship Id="rId51" Type="http://schemas.openxmlformats.org/officeDocument/2006/relationships/hyperlink" Target="https://podminky.urs.cz/item/CS_URS_2026_02/622221011R08" TargetMode="External" /><Relationship Id="rId52" Type="http://schemas.openxmlformats.org/officeDocument/2006/relationships/hyperlink" Target="https://podminky.urs.cz/item/CS_URS_2026_02/611111001" TargetMode="External" /><Relationship Id="rId53" Type="http://schemas.openxmlformats.org/officeDocument/2006/relationships/hyperlink" Target="https://podminky.urs.cz/item/CS_URS_2026_02/611135011" TargetMode="External" /><Relationship Id="rId54" Type="http://schemas.openxmlformats.org/officeDocument/2006/relationships/hyperlink" Target="https://podminky.urs.cz/item/CS_URS_2026_02/611135095" TargetMode="External" /><Relationship Id="rId55" Type="http://schemas.openxmlformats.org/officeDocument/2006/relationships/hyperlink" Target="https://podminky.urs.cz/item/CS_URS_2026_02/611131121" TargetMode="External" /><Relationship Id="rId56" Type="http://schemas.openxmlformats.org/officeDocument/2006/relationships/hyperlink" Target="https://podminky.urs.cz/item/CS_URS_2026_02/611321141" TargetMode="External" /><Relationship Id="rId57" Type="http://schemas.openxmlformats.org/officeDocument/2006/relationships/hyperlink" Target="https://podminky.urs.cz/item/CS_URS_2026_02/611311141" TargetMode="External" /><Relationship Id="rId58" Type="http://schemas.openxmlformats.org/officeDocument/2006/relationships/hyperlink" Target="https://podminky.urs.cz/item/CS_URS_2026_02/612111001" TargetMode="External" /><Relationship Id="rId59" Type="http://schemas.openxmlformats.org/officeDocument/2006/relationships/hyperlink" Target="https://podminky.urs.cz/item/CS_URS_2026_02/612111111" TargetMode="External" /><Relationship Id="rId60" Type="http://schemas.openxmlformats.org/officeDocument/2006/relationships/hyperlink" Target="https://podminky.urs.cz/item/CS_URS_2026_02/612131101" TargetMode="External" /><Relationship Id="rId61" Type="http://schemas.openxmlformats.org/officeDocument/2006/relationships/hyperlink" Target="https://podminky.urs.cz/item/CS_URS_2026_02/612131321" TargetMode="External" /><Relationship Id="rId62" Type="http://schemas.openxmlformats.org/officeDocument/2006/relationships/hyperlink" Target="https://podminky.urs.cz/item/CS_URS_2026_02/612135101" TargetMode="External" /><Relationship Id="rId63" Type="http://schemas.openxmlformats.org/officeDocument/2006/relationships/hyperlink" Target="https://podminky.urs.cz/item/CS_URS_2026_02/612321321" TargetMode="External" /><Relationship Id="rId64" Type="http://schemas.openxmlformats.org/officeDocument/2006/relationships/hyperlink" Target="https://podminky.urs.cz/item/CS_URS_2026_02/612321391" TargetMode="External" /><Relationship Id="rId65" Type="http://schemas.openxmlformats.org/officeDocument/2006/relationships/hyperlink" Target="https://podminky.urs.cz/item/CS_URS_2026_02/612321131" TargetMode="External" /><Relationship Id="rId66" Type="http://schemas.openxmlformats.org/officeDocument/2006/relationships/hyperlink" Target="https://podminky.urs.cz/item/CS_URS_2026_02/619991001" TargetMode="External" /><Relationship Id="rId67" Type="http://schemas.openxmlformats.org/officeDocument/2006/relationships/hyperlink" Target="https://podminky.urs.cz/item/CS_URS_2026_02/619991011" TargetMode="External" /><Relationship Id="rId68" Type="http://schemas.openxmlformats.org/officeDocument/2006/relationships/hyperlink" Target="https://podminky.urs.cz/item/CS_URS_2026_02/622221235" TargetMode="External" /><Relationship Id="rId69" Type="http://schemas.openxmlformats.org/officeDocument/2006/relationships/hyperlink" Target="https://podminky.urs.cz/item/CS_URS_2026_02/622211011" TargetMode="External" /><Relationship Id="rId70" Type="http://schemas.openxmlformats.org/officeDocument/2006/relationships/hyperlink" Target="https://podminky.urs.cz/item/CS_URS_2026_02/622211031" TargetMode="External" /><Relationship Id="rId71" Type="http://schemas.openxmlformats.org/officeDocument/2006/relationships/hyperlink" Target="https://podminky.urs.cz/item/CS_URS_2026_02/622221031" TargetMode="External" /><Relationship Id="rId72" Type="http://schemas.openxmlformats.org/officeDocument/2006/relationships/hyperlink" Target="https://podminky.urs.cz/item/CS_URS_2026_02/622251101" TargetMode="External" /><Relationship Id="rId73" Type="http://schemas.openxmlformats.org/officeDocument/2006/relationships/hyperlink" Target="https://podminky.urs.cz/item/CS_URS_2026_02/622251105" TargetMode="External" /><Relationship Id="rId74" Type="http://schemas.openxmlformats.org/officeDocument/2006/relationships/hyperlink" Target="https://podminky.urs.cz/item/CS_URS_2026_02/622251201" TargetMode="External" /><Relationship Id="rId75" Type="http://schemas.openxmlformats.org/officeDocument/2006/relationships/hyperlink" Target="https://podminky.urs.cz/item/CS_URS_2026_02/622511112" TargetMode="External" /><Relationship Id="rId76" Type="http://schemas.openxmlformats.org/officeDocument/2006/relationships/hyperlink" Target="https://podminky.urs.cz/item/CS_URS_2026_02/622541002" TargetMode="External" /><Relationship Id="rId77" Type="http://schemas.openxmlformats.org/officeDocument/2006/relationships/hyperlink" Target="https://podminky.urs.cz/item/CS_URS_2026_02/629991001" TargetMode="External" /><Relationship Id="rId78" Type="http://schemas.openxmlformats.org/officeDocument/2006/relationships/hyperlink" Target="https://podminky.urs.cz/item/CS_URS_2026_02/629991011" TargetMode="External" /><Relationship Id="rId79" Type="http://schemas.openxmlformats.org/officeDocument/2006/relationships/hyperlink" Target="https://podminky.urs.cz/item/CS_URS_2026_02/622131121" TargetMode="External" /><Relationship Id="rId80" Type="http://schemas.openxmlformats.org/officeDocument/2006/relationships/hyperlink" Target="https://podminky.urs.cz/item/CS_URS_2026_02/631311114" TargetMode="External" /><Relationship Id="rId81" Type="http://schemas.openxmlformats.org/officeDocument/2006/relationships/hyperlink" Target="https://podminky.urs.cz/item/CS_URS_2026_02/631311125" TargetMode="External" /><Relationship Id="rId82" Type="http://schemas.openxmlformats.org/officeDocument/2006/relationships/hyperlink" Target="https://podminky.urs.cz/item/CS_URS_2026_02/631319199" TargetMode="External" /><Relationship Id="rId83" Type="http://schemas.openxmlformats.org/officeDocument/2006/relationships/hyperlink" Target="https://podminky.urs.cz/item/CS_URS_2026_02/632451457" TargetMode="External" /><Relationship Id="rId84" Type="http://schemas.openxmlformats.org/officeDocument/2006/relationships/hyperlink" Target="https://podminky.urs.cz/item/CS_URS_2026_02/632451492" TargetMode="External" /><Relationship Id="rId85" Type="http://schemas.openxmlformats.org/officeDocument/2006/relationships/hyperlink" Target="https://podminky.urs.cz/item/CS_URS_2026_02/631311135" TargetMode="External" /><Relationship Id="rId86" Type="http://schemas.openxmlformats.org/officeDocument/2006/relationships/hyperlink" Target="https://podminky.urs.cz/item/CS_URS_2026_02/635111115" TargetMode="External" /><Relationship Id="rId87" Type="http://schemas.openxmlformats.org/officeDocument/2006/relationships/hyperlink" Target="https://podminky.urs.cz/item/CS_URS_2026_02/635111141" TargetMode="External" /><Relationship Id="rId88" Type="http://schemas.openxmlformats.org/officeDocument/2006/relationships/hyperlink" Target="https://podminky.urs.cz/item/CS_URS_2026_02/631319011" TargetMode="External" /><Relationship Id="rId89" Type="http://schemas.openxmlformats.org/officeDocument/2006/relationships/hyperlink" Target="https://podminky.urs.cz/item/CS_URS_2026_02/631319013" TargetMode="External" /><Relationship Id="rId90" Type="http://schemas.openxmlformats.org/officeDocument/2006/relationships/hyperlink" Target="https://podminky.urs.cz/item/CS_URS_2026_02/631319171" TargetMode="External" /><Relationship Id="rId91" Type="http://schemas.openxmlformats.org/officeDocument/2006/relationships/hyperlink" Target="https://podminky.urs.cz/item/CS_URS_2026_02/631319185" TargetMode="External" /><Relationship Id="rId92" Type="http://schemas.openxmlformats.org/officeDocument/2006/relationships/hyperlink" Target="https://podminky.urs.cz/item/CS_URS_2026_02/631319197" TargetMode="External" /><Relationship Id="rId93" Type="http://schemas.openxmlformats.org/officeDocument/2006/relationships/hyperlink" Target="https://podminky.urs.cz/item/CS_URS_2026_02/631351101" TargetMode="External" /><Relationship Id="rId94" Type="http://schemas.openxmlformats.org/officeDocument/2006/relationships/hyperlink" Target="https://podminky.urs.cz/item/CS_URS_2026_02/631351102" TargetMode="External" /><Relationship Id="rId95" Type="http://schemas.openxmlformats.org/officeDocument/2006/relationships/hyperlink" Target="https://podminky.urs.cz/item/CS_URS_2026_02/631351111" TargetMode="External" /><Relationship Id="rId96" Type="http://schemas.openxmlformats.org/officeDocument/2006/relationships/hyperlink" Target="https://podminky.urs.cz/item/CS_URS_2026_02/631351112" TargetMode="External" /><Relationship Id="rId97" Type="http://schemas.openxmlformats.org/officeDocument/2006/relationships/hyperlink" Target="https://podminky.urs.cz/item/CS_URS_2026_02/631362021" TargetMode="External" /><Relationship Id="rId98" Type="http://schemas.openxmlformats.org/officeDocument/2006/relationships/hyperlink" Target="https://podminky.urs.cz/item/CS_URS_2026_02/632450131" TargetMode="External" /><Relationship Id="rId99" Type="http://schemas.openxmlformats.org/officeDocument/2006/relationships/hyperlink" Target="https://podminky.urs.cz/item/CS_URS_2026_02/634112113" TargetMode="External" /><Relationship Id="rId100" Type="http://schemas.openxmlformats.org/officeDocument/2006/relationships/hyperlink" Target="https://podminky.urs.cz/item/CS_URS_2026_02/637121111" TargetMode="External" /><Relationship Id="rId101" Type="http://schemas.openxmlformats.org/officeDocument/2006/relationships/hyperlink" Target="https://podminky.urs.cz/item/CS_URS_2026_02/941111131" TargetMode="External" /><Relationship Id="rId102" Type="http://schemas.openxmlformats.org/officeDocument/2006/relationships/hyperlink" Target="https://podminky.urs.cz/item/CS_URS_2026_02/941111231" TargetMode="External" /><Relationship Id="rId103" Type="http://schemas.openxmlformats.org/officeDocument/2006/relationships/hyperlink" Target="https://podminky.urs.cz/item/CS_URS_2026_02/941111831" TargetMode="External" /><Relationship Id="rId104" Type="http://schemas.openxmlformats.org/officeDocument/2006/relationships/hyperlink" Target="https://podminky.urs.cz/item/CS_URS_2026_02/944511111" TargetMode="External" /><Relationship Id="rId105" Type="http://schemas.openxmlformats.org/officeDocument/2006/relationships/hyperlink" Target="https://podminky.urs.cz/item/CS_URS_2026_02/944511211" TargetMode="External" /><Relationship Id="rId106" Type="http://schemas.openxmlformats.org/officeDocument/2006/relationships/hyperlink" Target="https://podminky.urs.cz/item/CS_URS_2026_02/944511811" TargetMode="External" /><Relationship Id="rId107" Type="http://schemas.openxmlformats.org/officeDocument/2006/relationships/hyperlink" Target="https://podminky.urs.cz/item/CS_URS_2026_02/949101111" TargetMode="External" /><Relationship Id="rId108" Type="http://schemas.openxmlformats.org/officeDocument/2006/relationships/hyperlink" Target="https://podminky.urs.cz/item/CS_URS_2026_02/949101112" TargetMode="External" /><Relationship Id="rId109" Type="http://schemas.openxmlformats.org/officeDocument/2006/relationships/hyperlink" Target="https://podminky.urs.cz/item/CS_URS_2026_02/949111113" TargetMode="External" /><Relationship Id="rId110" Type="http://schemas.openxmlformats.org/officeDocument/2006/relationships/hyperlink" Target="https://podminky.urs.cz/item/CS_URS_2026_02/949111213" TargetMode="External" /><Relationship Id="rId111" Type="http://schemas.openxmlformats.org/officeDocument/2006/relationships/hyperlink" Target="https://podminky.urs.cz/item/CS_URS_2026_02/949111813" TargetMode="External" /><Relationship Id="rId112" Type="http://schemas.openxmlformats.org/officeDocument/2006/relationships/hyperlink" Target="https://podminky.urs.cz/item/CS_URS_2026_02/919726122" TargetMode="External" /><Relationship Id="rId113" Type="http://schemas.openxmlformats.org/officeDocument/2006/relationships/hyperlink" Target="https://podminky.urs.cz/item/CS_URS_2026_02/952901111" TargetMode="External" /><Relationship Id="rId114" Type="http://schemas.openxmlformats.org/officeDocument/2006/relationships/hyperlink" Target="https://podminky.urs.cz/item/CS_URS_2026_02/953334118" TargetMode="External" /><Relationship Id="rId115" Type="http://schemas.openxmlformats.org/officeDocument/2006/relationships/hyperlink" Target="https://podminky.urs.cz/item/CS_URS_2026_02/985521211" TargetMode="External" /><Relationship Id="rId116" Type="http://schemas.openxmlformats.org/officeDocument/2006/relationships/hyperlink" Target="https://podminky.urs.cz/item/CS_URS_2026_02/953312125R21" TargetMode="External" /><Relationship Id="rId117" Type="http://schemas.openxmlformats.org/officeDocument/2006/relationships/hyperlink" Target="https://podminky.urs.cz/item/CS_URS_2026_02/953943124" TargetMode="External" /><Relationship Id="rId118" Type="http://schemas.openxmlformats.org/officeDocument/2006/relationships/hyperlink" Target="https://podminky.urs.cz/item/CS_URS_2026_02/953943125" TargetMode="External" /><Relationship Id="rId119" Type="http://schemas.openxmlformats.org/officeDocument/2006/relationships/hyperlink" Target="https://podminky.urs.cz/item/CS_URS_2026_02/967041112" TargetMode="External" /><Relationship Id="rId120" Type="http://schemas.openxmlformats.org/officeDocument/2006/relationships/hyperlink" Target="https://podminky.urs.cz/item/CS_URS_2026_02/971052651" TargetMode="External" /><Relationship Id="rId121" Type="http://schemas.openxmlformats.org/officeDocument/2006/relationships/hyperlink" Target="https://podminky.urs.cz/item/CS_URS_2026_02/977211115" TargetMode="External" /><Relationship Id="rId122" Type="http://schemas.openxmlformats.org/officeDocument/2006/relationships/hyperlink" Target="https://podminky.urs.cz/item/CS_URS_2026_02/997013151" TargetMode="External" /><Relationship Id="rId123" Type="http://schemas.openxmlformats.org/officeDocument/2006/relationships/hyperlink" Target="https://podminky.urs.cz/item/CS_URS_2026_02/997013501" TargetMode="External" /><Relationship Id="rId124" Type="http://schemas.openxmlformats.org/officeDocument/2006/relationships/hyperlink" Target="https://podminky.urs.cz/item/CS_URS_2026_02/997013509" TargetMode="External" /><Relationship Id="rId125" Type="http://schemas.openxmlformats.org/officeDocument/2006/relationships/hyperlink" Target="https://podminky.urs.cz/item/CS_URS_2026_02/997013631" TargetMode="External" /><Relationship Id="rId126" Type="http://schemas.openxmlformats.org/officeDocument/2006/relationships/hyperlink" Target="https://podminky.urs.cz/item/CS_URS_2026_02/998011001" TargetMode="External" /><Relationship Id="rId127" Type="http://schemas.openxmlformats.org/officeDocument/2006/relationships/hyperlink" Target="https://podminky.urs.cz/item/CS_URS_2026_02/998011008" TargetMode="External" /><Relationship Id="rId128" Type="http://schemas.openxmlformats.org/officeDocument/2006/relationships/hyperlink" Target="https://podminky.urs.cz/item/CS_URS_2026_02/711161223" TargetMode="External" /><Relationship Id="rId129" Type="http://schemas.openxmlformats.org/officeDocument/2006/relationships/hyperlink" Target="https://podminky.urs.cz/item/CS_URS_2026_02/711411001" TargetMode="External" /><Relationship Id="rId130" Type="http://schemas.openxmlformats.org/officeDocument/2006/relationships/hyperlink" Target="https://podminky.urs.cz/item/CS_URS_2026_02/711412001" TargetMode="External" /><Relationship Id="rId131" Type="http://schemas.openxmlformats.org/officeDocument/2006/relationships/hyperlink" Target="https://podminky.urs.cz/item/CS_URS_2026_02/711441559" TargetMode="External" /><Relationship Id="rId132" Type="http://schemas.openxmlformats.org/officeDocument/2006/relationships/hyperlink" Target="https://podminky.urs.cz/item/CS_URS_2026_02/711442559" TargetMode="External" /><Relationship Id="rId133" Type="http://schemas.openxmlformats.org/officeDocument/2006/relationships/hyperlink" Target="https://podminky.urs.cz/item/CS_URS_2026_02/998711211" TargetMode="External" /><Relationship Id="rId134" Type="http://schemas.openxmlformats.org/officeDocument/2006/relationships/hyperlink" Target="https://podminky.urs.cz/item/CS_URS_2026_02/712391172" TargetMode="External" /><Relationship Id="rId135" Type="http://schemas.openxmlformats.org/officeDocument/2006/relationships/hyperlink" Target="https://podminky.urs.cz/item/CS_URS_2026_02/712311101" TargetMode="External" /><Relationship Id="rId136" Type="http://schemas.openxmlformats.org/officeDocument/2006/relationships/hyperlink" Target="https://podminky.urs.cz/item/CS_URS_2026_02/712811101" TargetMode="External" /><Relationship Id="rId137" Type="http://schemas.openxmlformats.org/officeDocument/2006/relationships/hyperlink" Target="https://podminky.urs.cz/item/CS_URS_2026_02/712361703" TargetMode="External" /><Relationship Id="rId138" Type="http://schemas.openxmlformats.org/officeDocument/2006/relationships/hyperlink" Target="https://podminky.urs.cz/item/CS_URS_2026_02/712341559" TargetMode="External" /><Relationship Id="rId139" Type="http://schemas.openxmlformats.org/officeDocument/2006/relationships/hyperlink" Target="https://podminky.urs.cz/item/CS_URS_2026_02/712771203" TargetMode="External" /><Relationship Id="rId140" Type="http://schemas.openxmlformats.org/officeDocument/2006/relationships/hyperlink" Target="https://podminky.urs.cz/item/CS_URS_2026_02/712771613" TargetMode="External" /><Relationship Id="rId141" Type="http://schemas.openxmlformats.org/officeDocument/2006/relationships/hyperlink" Target="https://podminky.urs.cz/item/CS_URS_2026_02/712997001" TargetMode="External" /><Relationship Id="rId142" Type="http://schemas.openxmlformats.org/officeDocument/2006/relationships/hyperlink" Target="https://podminky.urs.cz/item/CS_URS_2026_02/712998202" TargetMode="External" /><Relationship Id="rId143" Type="http://schemas.openxmlformats.org/officeDocument/2006/relationships/hyperlink" Target="https://podminky.urs.cz/item/CS_URS_2026_02/998712211" TargetMode="External" /><Relationship Id="rId144" Type="http://schemas.openxmlformats.org/officeDocument/2006/relationships/hyperlink" Target="https://podminky.urs.cz/item/CS_URS_2026_02/713121111" TargetMode="External" /><Relationship Id="rId145" Type="http://schemas.openxmlformats.org/officeDocument/2006/relationships/hyperlink" Target="https://podminky.urs.cz/item/CS_URS_2026_02/713121131" TargetMode="External" /><Relationship Id="rId146" Type="http://schemas.openxmlformats.org/officeDocument/2006/relationships/hyperlink" Target="https://podminky.urs.cz/item/CS_URS_2026_02/713141151" TargetMode="External" /><Relationship Id="rId147" Type="http://schemas.openxmlformats.org/officeDocument/2006/relationships/hyperlink" Target="https://podminky.urs.cz/item/CS_URS_2026_02/713141311" TargetMode="External" /><Relationship Id="rId148" Type="http://schemas.openxmlformats.org/officeDocument/2006/relationships/hyperlink" Target="https://podminky.urs.cz/item/CS_URS_2026_02/713191132" TargetMode="External" /><Relationship Id="rId149" Type="http://schemas.openxmlformats.org/officeDocument/2006/relationships/hyperlink" Target="https://podminky.urs.cz/item/CS_URS_2026_02/998713211" TargetMode="External" /><Relationship Id="rId150" Type="http://schemas.openxmlformats.org/officeDocument/2006/relationships/hyperlink" Target="https://podminky.urs.cz/item/CS_URS_2026_02/998721211" TargetMode="External" /><Relationship Id="rId151" Type="http://schemas.openxmlformats.org/officeDocument/2006/relationships/hyperlink" Target="https://podminky.urs.cz/item/CS_URS_2026_02/725291653" TargetMode="External" /><Relationship Id="rId152" Type="http://schemas.openxmlformats.org/officeDocument/2006/relationships/hyperlink" Target="https://podminky.urs.cz/item/CS_URS_2026_02/725291654" TargetMode="External" /><Relationship Id="rId153" Type="http://schemas.openxmlformats.org/officeDocument/2006/relationships/hyperlink" Target="https://podminky.urs.cz/item/CS_URS_2026_02/998725211" TargetMode="External" /><Relationship Id="rId154" Type="http://schemas.openxmlformats.org/officeDocument/2006/relationships/hyperlink" Target="https://podminky.urs.cz/item/CS_URS_2026_02/762083122" TargetMode="External" /><Relationship Id="rId155" Type="http://schemas.openxmlformats.org/officeDocument/2006/relationships/hyperlink" Target="https://podminky.urs.cz/item/CS_URS_2026_02/762332642" TargetMode="External" /><Relationship Id="rId156" Type="http://schemas.openxmlformats.org/officeDocument/2006/relationships/hyperlink" Target="https://podminky.urs.cz/item/CS_URS_2026_02/762341260" TargetMode="External" /><Relationship Id="rId157" Type="http://schemas.openxmlformats.org/officeDocument/2006/relationships/hyperlink" Target="https://podminky.urs.cz/item/CS_URS_2026_02/762361312" TargetMode="External" /><Relationship Id="rId158" Type="http://schemas.openxmlformats.org/officeDocument/2006/relationships/hyperlink" Target="https://podminky.urs.cz/item/CS_URS_2026_02/762395000" TargetMode="External" /><Relationship Id="rId159" Type="http://schemas.openxmlformats.org/officeDocument/2006/relationships/hyperlink" Target="https://podminky.urs.cz/item/CS_URS_2026_02/762951013" TargetMode="External" /><Relationship Id="rId160" Type="http://schemas.openxmlformats.org/officeDocument/2006/relationships/hyperlink" Target="https://podminky.urs.cz/item/CS_URS_2026_02/762952044" TargetMode="External" /><Relationship Id="rId161" Type="http://schemas.openxmlformats.org/officeDocument/2006/relationships/hyperlink" Target="https://podminky.urs.cz/item/CS_URS_2026_02/762952111" TargetMode="External" /><Relationship Id="rId162" Type="http://schemas.openxmlformats.org/officeDocument/2006/relationships/hyperlink" Target="https://podminky.urs.cz/item/CS_URS_2026_02/775145121" TargetMode="External" /><Relationship Id="rId163" Type="http://schemas.openxmlformats.org/officeDocument/2006/relationships/hyperlink" Target="https://podminky.urs.cz/item/CS_URS_2026_02/998762211" TargetMode="External" /><Relationship Id="rId164" Type="http://schemas.openxmlformats.org/officeDocument/2006/relationships/hyperlink" Target="https://podminky.urs.cz/item/CS_URS_2026_02/763131411" TargetMode="External" /><Relationship Id="rId165" Type="http://schemas.openxmlformats.org/officeDocument/2006/relationships/hyperlink" Target="https://podminky.urs.cz/item/CS_URS_2026_02/763131451" TargetMode="External" /><Relationship Id="rId166" Type="http://schemas.openxmlformats.org/officeDocument/2006/relationships/hyperlink" Target="https://podminky.urs.cz/item/CS_URS_2026_02/763135201" TargetMode="External" /><Relationship Id="rId167" Type="http://schemas.openxmlformats.org/officeDocument/2006/relationships/hyperlink" Target="https://podminky.urs.cz/item/CS_URS_2026_02/763172324" TargetMode="External" /><Relationship Id="rId168" Type="http://schemas.openxmlformats.org/officeDocument/2006/relationships/hyperlink" Target="https://podminky.urs.cz/item/CS_URS_2026_02/763431031" TargetMode="External" /><Relationship Id="rId169" Type="http://schemas.openxmlformats.org/officeDocument/2006/relationships/hyperlink" Target="https://podminky.urs.cz/item/CS_URS_2026_02/763431201" TargetMode="External" /><Relationship Id="rId170" Type="http://schemas.openxmlformats.org/officeDocument/2006/relationships/hyperlink" Target="https://podminky.urs.cz/item/CS_URS_2026_02/998763411" TargetMode="External" /><Relationship Id="rId171" Type="http://schemas.openxmlformats.org/officeDocument/2006/relationships/hyperlink" Target="https://podminky.urs.cz/item/CS_URS_2026_02/764206107" TargetMode="External" /><Relationship Id="rId172" Type="http://schemas.openxmlformats.org/officeDocument/2006/relationships/hyperlink" Target="https://podminky.urs.cz/item/CS_URS_2026_02/764242430" TargetMode="External" /><Relationship Id="rId173" Type="http://schemas.openxmlformats.org/officeDocument/2006/relationships/hyperlink" Target="https://podminky.urs.cz/item/CS_URS_2026_02/764242433" TargetMode="External" /><Relationship Id="rId174" Type="http://schemas.openxmlformats.org/officeDocument/2006/relationships/hyperlink" Target="https://podminky.urs.cz/item/CS_URS_2026_02/764244411" TargetMode="External" /><Relationship Id="rId175" Type="http://schemas.openxmlformats.org/officeDocument/2006/relationships/hyperlink" Target="https://podminky.urs.cz/item/CS_URS_2026_02/764342405" TargetMode="External" /><Relationship Id="rId176" Type="http://schemas.openxmlformats.org/officeDocument/2006/relationships/hyperlink" Target="https://podminky.urs.cz/item/CS_URS_2026_02/764541405" TargetMode="External" /><Relationship Id="rId177" Type="http://schemas.openxmlformats.org/officeDocument/2006/relationships/hyperlink" Target="https://podminky.urs.cz/item/CS_URS_2026_02/764548423" TargetMode="External" /><Relationship Id="rId178" Type="http://schemas.openxmlformats.org/officeDocument/2006/relationships/hyperlink" Target="https://podminky.urs.cz/item/CS_URS_2026_02/998764211" TargetMode="External" /><Relationship Id="rId179" Type="http://schemas.openxmlformats.org/officeDocument/2006/relationships/hyperlink" Target="https://podminky.urs.cz/item/CS_URS_2026_02/766411821" TargetMode="External" /><Relationship Id="rId180" Type="http://schemas.openxmlformats.org/officeDocument/2006/relationships/hyperlink" Target="https://podminky.urs.cz/item/CS_URS_2026_02/766411822" TargetMode="External" /><Relationship Id="rId181" Type="http://schemas.openxmlformats.org/officeDocument/2006/relationships/hyperlink" Target="https://podminky.urs.cz/item/CS_URS_2026_02/766660001" TargetMode="External" /><Relationship Id="rId182" Type="http://schemas.openxmlformats.org/officeDocument/2006/relationships/hyperlink" Target="https://podminky.urs.cz/item/CS_URS_2026_02/766660002" TargetMode="External" /><Relationship Id="rId183" Type="http://schemas.openxmlformats.org/officeDocument/2006/relationships/hyperlink" Target="https://podminky.urs.cz/item/CS_URS_2026_02/766663912" TargetMode="External" /><Relationship Id="rId184" Type="http://schemas.openxmlformats.org/officeDocument/2006/relationships/hyperlink" Target="https://podminky.urs.cz/item/CS_URS_2026_02/766694116" TargetMode="External" /><Relationship Id="rId185" Type="http://schemas.openxmlformats.org/officeDocument/2006/relationships/hyperlink" Target="https://podminky.urs.cz/item/CS_URS_2026_02/998766211" TargetMode="External" /><Relationship Id="rId186" Type="http://schemas.openxmlformats.org/officeDocument/2006/relationships/hyperlink" Target="https://podminky.urs.cz/item/CS_URS_2026_02/767316310" TargetMode="External" /><Relationship Id="rId187" Type="http://schemas.openxmlformats.org/officeDocument/2006/relationships/hyperlink" Target="https://podminky.urs.cz/item/CS_URS_2026_02/767620252" TargetMode="External" /><Relationship Id="rId188" Type="http://schemas.openxmlformats.org/officeDocument/2006/relationships/hyperlink" Target="https://podminky.urs.cz/item/CS_URS_2026_02/767620253" TargetMode="External" /><Relationship Id="rId189" Type="http://schemas.openxmlformats.org/officeDocument/2006/relationships/hyperlink" Target="https://podminky.urs.cz/item/CS_URS_2026_02/767620254" TargetMode="External" /><Relationship Id="rId190" Type="http://schemas.openxmlformats.org/officeDocument/2006/relationships/hyperlink" Target="https://podminky.urs.cz/item/CS_URS_2026_02/767627306" TargetMode="External" /><Relationship Id="rId191" Type="http://schemas.openxmlformats.org/officeDocument/2006/relationships/hyperlink" Target="https://podminky.urs.cz/item/CS_URS_2026_02/767627307" TargetMode="External" /><Relationship Id="rId192" Type="http://schemas.openxmlformats.org/officeDocument/2006/relationships/hyperlink" Target="https://podminky.urs.cz/item/CS_URS_2026_02/767627310" TargetMode="External" /><Relationship Id="rId193" Type="http://schemas.openxmlformats.org/officeDocument/2006/relationships/hyperlink" Target="https://podminky.urs.cz/item/CS_URS_2026_02/767646411" TargetMode="External" /><Relationship Id="rId194" Type="http://schemas.openxmlformats.org/officeDocument/2006/relationships/hyperlink" Target="https://podminky.urs.cz/item/CS_URS_2026_02/767881115" TargetMode="External" /><Relationship Id="rId195" Type="http://schemas.openxmlformats.org/officeDocument/2006/relationships/hyperlink" Target="https://podminky.urs.cz/item/CS_URS_2026_02/767881161" TargetMode="External" /><Relationship Id="rId196" Type="http://schemas.openxmlformats.org/officeDocument/2006/relationships/hyperlink" Target="https://podminky.urs.cz/item/CS_URS_2026_02/767995112" TargetMode="External" /><Relationship Id="rId197" Type="http://schemas.openxmlformats.org/officeDocument/2006/relationships/hyperlink" Target="https://podminky.urs.cz/item/CS_URS_2026_02/767995114" TargetMode="External" /><Relationship Id="rId198" Type="http://schemas.openxmlformats.org/officeDocument/2006/relationships/hyperlink" Target="https://podminky.urs.cz/item/CS_URS_2026_02/767995117" TargetMode="External" /><Relationship Id="rId199" Type="http://schemas.openxmlformats.org/officeDocument/2006/relationships/hyperlink" Target="https://podminky.urs.cz/item/CS_URS_2026_02/998767211" TargetMode="External" /><Relationship Id="rId200" Type="http://schemas.openxmlformats.org/officeDocument/2006/relationships/hyperlink" Target="https://podminky.urs.cz/item/CS_URS_2026_02/771161011" TargetMode="External" /><Relationship Id="rId201" Type="http://schemas.openxmlformats.org/officeDocument/2006/relationships/hyperlink" Target="https://podminky.urs.cz/item/CS_URS_2026_02/998771211" TargetMode="External" /><Relationship Id="rId202" Type="http://schemas.openxmlformats.org/officeDocument/2006/relationships/hyperlink" Target="https://podminky.urs.cz/item/CS_URS_2026_02/7811210ST53" TargetMode="External" /><Relationship Id="rId203" Type="http://schemas.openxmlformats.org/officeDocument/2006/relationships/hyperlink" Target="https://podminky.urs.cz/item/CS_URS_2026_02/7811510ST54" TargetMode="External" /><Relationship Id="rId204" Type="http://schemas.openxmlformats.org/officeDocument/2006/relationships/hyperlink" Target="https://podminky.urs.cz/item/CS_URS_2026_02/998781211" TargetMode="External" /><Relationship Id="rId205" Type="http://schemas.openxmlformats.org/officeDocument/2006/relationships/hyperlink" Target="https://podminky.urs.cz/item/CS_URS_2026_02/783801403" TargetMode="External" /><Relationship Id="rId206" Type="http://schemas.openxmlformats.org/officeDocument/2006/relationships/hyperlink" Target="https://podminky.urs.cz/item/CS_URS_2026_02/783801503" TargetMode="External" /><Relationship Id="rId207" Type="http://schemas.openxmlformats.org/officeDocument/2006/relationships/hyperlink" Target="https://podminky.urs.cz/item/CS_URS_2026_02/783801505" TargetMode="External" /><Relationship Id="rId208" Type="http://schemas.openxmlformats.org/officeDocument/2006/relationships/hyperlink" Target="https://podminky.urs.cz/item/CS_URS_2026_02/783813101" TargetMode="External" /><Relationship Id="rId209" Type="http://schemas.openxmlformats.org/officeDocument/2006/relationships/hyperlink" Target="https://podminky.urs.cz/item/CS_URS_2026_02/783813151" TargetMode="External" /><Relationship Id="rId210" Type="http://schemas.openxmlformats.org/officeDocument/2006/relationships/hyperlink" Target="https://podminky.urs.cz/item/CS_URS_2026_02/783822213" TargetMode="External" /><Relationship Id="rId211" Type="http://schemas.openxmlformats.org/officeDocument/2006/relationships/hyperlink" Target="https://podminky.urs.cz/item/CS_URS_2026_02/783826675" TargetMode="External" /><Relationship Id="rId212" Type="http://schemas.openxmlformats.org/officeDocument/2006/relationships/hyperlink" Target="https://podminky.urs.cz/item/CS_URS_2026_02/783823109" TargetMode="External" /><Relationship Id="rId213" Type="http://schemas.openxmlformats.org/officeDocument/2006/relationships/hyperlink" Target="https://podminky.urs.cz/item/CS_URS_2026_02/783827405" TargetMode="External" /><Relationship Id="rId214" Type="http://schemas.openxmlformats.org/officeDocument/2006/relationships/hyperlink" Target="https://podminky.urs.cz/item/CS_URS_2026_02/784171101" TargetMode="External" /><Relationship Id="rId215" Type="http://schemas.openxmlformats.org/officeDocument/2006/relationships/hyperlink" Target="https://podminky.urs.cz/item/CS_URS_2026_02/784171111" TargetMode="External" /><Relationship Id="rId216" Type="http://schemas.openxmlformats.org/officeDocument/2006/relationships/hyperlink" Target="https://podminky.urs.cz/item/CS_URS_2026_02/784181121" TargetMode="External" /><Relationship Id="rId217" Type="http://schemas.openxmlformats.org/officeDocument/2006/relationships/hyperlink" Target="https://podminky.urs.cz/item/CS_URS_2026_02/784211101" TargetMode="External" /><Relationship Id="rId218" Type="http://schemas.openxmlformats.org/officeDocument/2006/relationships/hyperlink" Target="https://podminky.urs.cz/item/CS_URS_2026_02/784211163" TargetMode="External" /><Relationship Id="rId219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2/270002113" TargetMode="External" /><Relationship Id="rId2" Type="http://schemas.openxmlformats.org/officeDocument/2006/relationships/hyperlink" Target="https://podminky.urs.cz/item/CS_URS_2026_02/279113154" TargetMode="External" /><Relationship Id="rId3" Type="http://schemas.openxmlformats.org/officeDocument/2006/relationships/hyperlink" Target="https://podminky.urs.cz/item/CS_URS_2026_02/279113156" TargetMode="External" /><Relationship Id="rId4" Type="http://schemas.openxmlformats.org/officeDocument/2006/relationships/hyperlink" Target="https://podminky.urs.cz/item/CS_URS_2026_02/273322611" TargetMode="External" /><Relationship Id="rId5" Type="http://schemas.openxmlformats.org/officeDocument/2006/relationships/hyperlink" Target="https://podminky.urs.cz/item/CS_URS_2026_02/273351121" TargetMode="External" /><Relationship Id="rId6" Type="http://schemas.openxmlformats.org/officeDocument/2006/relationships/hyperlink" Target="https://podminky.urs.cz/item/CS_URS_2026_02/273351122" TargetMode="External" /><Relationship Id="rId7" Type="http://schemas.openxmlformats.org/officeDocument/2006/relationships/hyperlink" Target="https://podminky.urs.cz/item/CS_URS_2026_02/273361821" TargetMode="External" /><Relationship Id="rId8" Type="http://schemas.openxmlformats.org/officeDocument/2006/relationships/hyperlink" Target="https://podminky.urs.cz/item/CS_URS_2026_02/273362021" TargetMode="External" /><Relationship Id="rId9" Type="http://schemas.openxmlformats.org/officeDocument/2006/relationships/hyperlink" Target="https://podminky.urs.cz/item/CS_URS_2026_02/274313511" TargetMode="External" /><Relationship Id="rId10" Type="http://schemas.openxmlformats.org/officeDocument/2006/relationships/hyperlink" Target="https://podminky.urs.cz/item/CS_URS_2026_02/274322511" TargetMode="External" /><Relationship Id="rId11" Type="http://schemas.openxmlformats.org/officeDocument/2006/relationships/hyperlink" Target="https://podminky.urs.cz/item/CS_URS_2026_02/274351121" TargetMode="External" /><Relationship Id="rId12" Type="http://schemas.openxmlformats.org/officeDocument/2006/relationships/hyperlink" Target="https://podminky.urs.cz/item/CS_URS_2026_02/274351122" TargetMode="External" /><Relationship Id="rId13" Type="http://schemas.openxmlformats.org/officeDocument/2006/relationships/hyperlink" Target="https://podminky.urs.cz/item/CS_URS_2026_02/274361821" TargetMode="External" /><Relationship Id="rId14" Type="http://schemas.openxmlformats.org/officeDocument/2006/relationships/hyperlink" Target="https://podminky.urs.cz/item/CS_URS_2026_02/274362021" TargetMode="External" /><Relationship Id="rId15" Type="http://schemas.openxmlformats.org/officeDocument/2006/relationships/hyperlink" Target="https://podminky.urs.cz/item/CS_URS_2026_02/279322512" TargetMode="External" /><Relationship Id="rId16" Type="http://schemas.openxmlformats.org/officeDocument/2006/relationships/hyperlink" Target="https://podminky.urs.cz/item/CS_URS_2026_02/279351121" TargetMode="External" /><Relationship Id="rId17" Type="http://schemas.openxmlformats.org/officeDocument/2006/relationships/hyperlink" Target="https://podminky.urs.cz/item/CS_URS_2026_02/279351122" TargetMode="External" /><Relationship Id="rId18" Type="http://schemas.openxmlformats.org/officeDocument/2006/relationships/hyperlink" Target="https://podminky.urs.cz/item/CS_URS_2026_02/279361821" TargetMode="External" /><Relationship Id="rId19" Type="http://schemas.openxmlformats.org/officeDocument/2006/relationships/hyperlink" Target="https://podminky.urs.cz/item/CS_URS_2026_02/279362021" TargetMode="External" /><Relationship Id="rId20" Type="http://schemas.openxmlformats.org/officeDocument/2006/relationships/hyperlink" Target="https://podminky.urs.cz/item/CS_URS_2026_02/330321512" TargetMode="External" /><Relationship Id="rId21" Type="http://schemas.openxmlformats.org/officeDocument/2006/relationships/hyperlink" Target="https://podminky.urs.cz/item/CS_URS_2026_02/331351325" TargetMode="External" /><Relationship Id="rId22" Type="http://schemas.openxmlformats.org/officeDocument/2006/relationships/hyperlink" Target="https://podminky.urs.cz/item/CS_URS_2026_02/331351326" TargetMode="External" /><Relationship Id="rId23" Type="http://schemas.openxmlformats.org/officeDocument/2006/relationships/hyperlink" Target="https://podminky.urs.cz/item/CS_URS_2026_02/331361821" TargetMode="External" /><Relationship Id="rId24" Type="http://schemas.openxmlformats.org/officeDocument/2006/relationships/hyperlink" Target="https://podminky.urs.cz/item/CS_URS_2026_02/411121121" TargetMode="External" /><Relationship Id="rId25" Type="http://schemas.openxmlformats.org/officeDocument/2006/relationships/hyperlink" Target="https://podminky.urs.cz/item/CS_URS_2026_02/411121125" TargetMode="External" /><Relationship Id="rId26" Type="http://schemas.openxmlformats.org/officeDocument/2006/relationships/hyperlink" Target="https://podminky.urs.cz/item/CS_URS_2026_02/411388531" TargetMode="External" /><Relationship Id="rId27" Type="http://schemas.openxmlformats.org/officeDocument/2006/relationships/hyperlink" Target="https://podminky.urs.cz/item/CS_URS_2026_02/413321414" TargetMode="External" /><Relationship Id="rId28" Type="http://schemas.openxmlformats.org/officeDocument/2006/relationships/hyperlink" Target="https://podminky.urs.cz/item/CS_URS_2026_02/413351121" TargetMode="External" /><Relationship Id="rId29" Type="http://schemas.openxmlformats.org/officeDocument/2006/relationships/hyperlink" Target="https://podminky.urs.cz/item/CS_URS_2026_02/413351122" TargetMode="External" /><Relationship Id="rId30" Type="http://schemas.openxmlformats.org/officeDocument/2006/relationships/hyperlink" Target="https://podminky.urs.cz/item/CS_URS_2026_02/413352115" TargetMode="External" /><Relationship Id="rId31" Type="http://schemas.openxmlformats.org/officeDocument/2006/relationships/hyperlink" Target="https://podminky.urs.cz/item/CS_URS_2026_02/413352116" TargetMode="External" /><Relationship Id="rId32" Type="http://schemas.openxmlformats.org/officeDocument/2006/relationships/hyperlink" Target="https://podminky.urs.cz/item/CS_URS_2026_02/413361821" TargetMode="External" /><Relationship Id="rId33" Type="http://schemas.openxmlformats.org/officeDocument/2006/relationships/hyperlink" Target="https://podminky.urs.cz/item/CS_URS_2026_02/417321515" TargetMode="External" /><Relationship Id="rId34" Type="http://schemas.openxmlformats.org/officeDocument/2006/relationships/hyperlink" Target="https://podminky.urs.cz/item/CS_URS_2026_02/417351115" TargetMode="External" /><Relationship Id="rId35" Type="http://schemas.openxmlformats.org/officeDocument/2006/relationships/hyperlink" Target="https://podminky.urs.cz/item/CS_URS_2026_02/417351116" TargetMode="External" /><Relationship Id="rId36" Type="http://schemas.openxmlformats.org/officeDocument/2006/relationships/hyperlink" Target="https://podminky.urs.cz/item/CS_URS_2026_02/417361821" TargetMode="External" /><Relationship Id="rId37" Type="http://schemas.openxmlformats.org/officeDocument/2006/relationships/hyperlink" Target="https://podminky.urs.cz/item/CS_URS_2026_02/998011001" TargetMode="External" /><Relationship Id="rId38" Type="http://schemas.openxmlformats.org/officeDocument/2006/relationships/hyperlink" Target="https://podminky.urs.cz/item/CS_URS_2026_02/998011008" TargetMode="External" /><Relationship Id="rId39" Type="http://schemas.openxmlformats.org/officeDocument/2006/relationships/drawing" Target="../drawings/drawing11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2/113107023" TargetMode="External" /><Relationship Id="rId2" Type="http://schemas.openxmlformats.org/officeDocument/2006/relationships/hyperlink" Target="https://podminky.urs.cz/item/CS_URS_2026_02/113107044" TargetMode="External" /><Relationship Id="rId3" Type="http://schemas.openxmlformats.org/officeDocument/2006/relationships/hyperlink" Target="https://podminky.urs.cz/item/CS_URS_2026_02/113202111" TargetMode="External" /><Relationship Id="rId4" Type="http://schemas.openxmlformats.org/officeDocument/2006/relationships/hyperlink" Target="https://podminky.urs.cz/item/CS_URS_2026_02/121151117" TargetMode="External" /><Relationship Id="rId5" Type="http://schemas.openxmlformats.org/officeDocument/2006/relationships/hyperlink" Target="https://podminky.urs.cz/item/CS_URS_2026_02/133212811" TargetMode="External" /><Relationship Id="rId6" Type="http://schemas.openxmlformats.org/officeDocument/2006/relationships/hyperlink" Target="https://podminky.urs.cz/item/CS_URS_2026_02/162551108" TargetMode="External" /><Relationship Id="rId7" Type="http://schemas.openxmlformats.org/officeDocument/2006/relationships/hyperlink" Target="https://podminky.urs.cz/item/CS_URS_2026_02/171251201" TargetMode="External" /><Relationship Id="rId8" Type="http://schemas.openxmlformats.org/officeDocument/2006/relationships/hyperlink" Target="https://podminky.urs.cz/item/CS_URS_2026_02/174111101" TargetMode="External" /><Relationship Id="rId9" Type="http://schemas.openxmlformats.org/officeDocument/2006/relationships/hyperlink" Target="https://podminky.urs.cz/item/CS_URS_2026_02/181951112" TargetMode="External" /><Relationship Id="rId10" Type="http://schemas.openxmlformats.org/officeDocument/2006/relationships/hyperlink" Target="https://podminky.urs.cz/item/CS_URS_2026_02/271532212" TargetMode="External" /><Relationship Id="rId11" Type="http://schemas.openxmlformats.org/officeDocument/2006/relationships/hyperlink" Target="https://podminky.urs.cz/item/CS_URS_2026_02/271532213" TargetMode="External" /><Relationship Id="rId12" Type="http://schemas.openxmlformats.org/officeDocument/2006/relationships/hyperlink" Target="https://podminky.urs.cz/item/CS_URS_2026_02/338171123" TargetMode="External" /><Relationship Id="rId13" Type="http://schemas.openxmlformats.org/officeDocument/2006/relationships/hyperlink" Target="https://podminky.urs.cz/item/CS_URS_2026_02/348401130" TargetMode="External" /><Relationship Id="rId14" Type="http://schemas.openxmlformats.org/officeDocument/2006/relationships/hyperlink" Target="https://podminky.urs.cz/item/CS_URS_2026_02/564661111" TargetMode="External" /><Relationship Id="rId15" Type="http://schemas.openxmlformats.org/officeDocument/2006/relationships/hyperlink" Target="https://podminky.urs.cz/item/CS_URS_2026_02/596211110" TargetMode="External" /><Relationship Id="rId16" Type="http://schemas.openxmlformats.org/officeDocument/2006/relationships/hyperlink" Target="https://podminky.urs.cz/item/CS_URS_2026_02/577134031" TargetMode="External" /><Relationship Id="rId17" Type="http://schemas.openxmlformats.org/officeDocument/2006/relationships/hyperlink" Target="https://podminky.urs.cz/item/CS_URS_2026_02/564851111" TargetMode="External" /><Relationship Id="rId18" Type="http://schemas.openxmlformats.org/officeDocument/2006/relationships/hyperlink" Target="https://podminky.urs.cz/item/CS_URS_2026_02/565155001" TargetMode="External" /><Relationship Id="rId19" Type="http://schemas.openxmlformats.org/officeDocument/2006/relationships/hyperlink" Target="https://podminky.urs.cz/item/CS_URS_2026_02/573211106" TargetMode="External" /><Relationship Id="rId20" Type="http://schemas.openxmlformats.org/officeDocument/2006/relationships/hyperlink" Target="https://podminky.urs.cz/item/CS_URS_2026_02/564730012" TargetMode="External" /><Relationship Id="rId21" Type="http://schemas.openxmlformats.org/officeDocument/2006/relationships/hyperlink" Target="https://podminky.urs.cz/item/CS_URS_2026_02/916131213" TargetMode="External" /><Relationship Id="rId22" Type="http://schemas.openxmlformats.org/officeDocument/2006/relationships/hyperlink" Target="https://podminky.urs.cz/item/CS_URS_2026_02/919726122" TargetMode="External" /><Relationship Id="rId23" Type="http://schemas.openxmlformats.org/officeDocument/2006/relationships/hyperlink" Target="https://podminky.urs.cz/item/CS_URS_2026_02/919735114" TargetMode="External" /><Relationship Id="rId24" Type="http://schemas.openxmlformats.org/officeDocument/2006/relationships/hyperlink" Target="https://podminky.urs.cz/item/CS_URS_2026_02/966071711" TargetMode="External" /><Relationship Id="rId25" Type="http://schemas.openxmlformats.org/officeDocument/2006/relationships/hyperlink" Target="https://podminky.urs.cz/item/CS_URS_2026_02/966071822" TargetMode="External" /><Relationship Id="rId26" Type="http://schemas.openxmlformats.org/officeDocument/2006/relationships/hyperlink" Target="https://podminky.urs.cz/item/CS_URS_2026_02/997013151" TargetMode="External" /><Relationship Id="rId27" Type="http://schemas.openxmlformats.org/officeDocument/2006/relationships/hyperlink" Target="https://podminky.urs.cz/item/CS_URS_2026_02/997013501" TargetMode="External" /><Relationship Id="rId28" Type="http://schemas.openxmlformats.org/officeDocument/2006/relationships/hyperlink" Target="https://podminky.urs.cz/item/CS_URS_2026_02/997013509" TargetMode="External" /><Relationship Id="rId29" Type="http://schemas.openxmlformats.org/officeDocument/2006/relationships/hyperlink" Target="https://podminky.urs.cz/item/CS_URS_2026_02/997013847" TargetMode="External" /><Relationship Id="rId30" Type="http://schemas.openxmlformats.org/officeDocument/2006/relationships/hyperlink" Target="https://podminky.urs.cz/item/CS_URS_2026_02/997013869" TargetMode="External" /><Relationship Id="rId31" Type="http://schemas.openxmlformats.org/officeDocument/2006/relationships/hyperlink" Target="https://podminky.urs.cz/item/CS_URS_2026_02/998229111" TargetMode="External" /><Relationship Id="rId32" Type="http://schemas.openxmlformats.org/officeDocument/2006/relationships/drawing" Target="../drawings/drawing12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2/111211101" TargetMode="External" /><Relationship Id="rId2" Type="http://schemas.openxmlformats.org/officeDocument/2006/relationships/hyperlink" Target="https://podminky.urs.cz/item/CS_URS_2026_02/121151123" TargetMode="External" /><Relationship Id="rId3" Type="http://schemas.openxmlformats.org/officeDocument/2006/relationships/hyperlink" Target="https://podminky.urs.cz/item/CS_URS_2026_02/162251102" TargetMode="External" /><Relationship Id="rId4" Type="http://schemas.openxmlformats.org/officeDocument/2006/relationships/hyperlink" Target="https://podminky.urs.cz/item/CS_URS_2026_02/162551108" TargetMode="External" /><Relationship Id="rId5" Type="http://schemas.openxmlformats.org/officeDocument/2006/relationships/hyperlink" Target="https://podminky.urs.cz/item/CS_URS_2026_02/171251201" TargetMode="External" /><Relationship Id="rId6" Type="http://schemas.openxmlformats.org/officeDocument/2006/relationships/hyperlink" Target="https://podminky.urs.cz/item/CS_URS_2026_02/181151311" TargetMode="External" /><Relationship Id="rId7" Type="http://schemas.openxmlformats.org/officeDocument/2006/relationships/hyperlink" Target="https://podminky.urs.cz/item/CS_URS_2026_02/181111113" TargetMode="External" /><Relationship Id="rId8" Type="http://schemas.openxmlformats.org/officeDocument/2006/relationships/hyperlink" Target="https://podminky.urs.cz/item/CS_URS_2026_02/181351113" TargetMode="External" /><Relationship Id="rId9" Type="http://schemas.openxmlformats.org/officeDocument/2006/relationships/hyperlink" Target="https://podminky.urs.cz/item/CS_URS_2026_02/182311123" TargetMode="External" /><Relationship Id="rId10" Type="http://schemas.openxmlformats.org/officeDocument/2006/relationships/hyperlink" Target="https://podminky.urs.cz/item/CS_URS_2026_02/181411131" TargetMode="External" /><Relationship Id="rId11" Type="http://schemas.openxmlformats.org/officeDocument/2006/relationships/hyperlink" Target="https://podminky.urs.cz/item/CS_URS_2026_02/181411133" TargetMode="External" /><Relationship Id="rId12" Type="http://schemas.openxmlformats.org/officeDocument/2006/relationships/hyperlink" Target="https://podminky.urs.cz/item/CS_URS_2026_02/183101321" TargetMode="External" /><Relationship Id="rId13" Type="http://schemas.openxmlformats.org/officeDocument/2006/relationships/hyperlink" Target="https://podminky.urs.cz/item/CS_URS_2026_02/183101324" TargetMode="External" /><Relationship Id="rId14" Type="http://schemas.openxmlformats.org/officeDocument/2006/relationships/hyperlink" Target="https://podminky.urs.cz/item/CS_URS_2026_02/183205112" TargetMode="External" /><Relationship Id="rId15" Type="http://schemas.openxmlformats.org/officeDocument/2006/relationships/hyperlink" Target="https://podminky.urs.cz/item/CS_URS_2026_02/183402121" TargetMode="External" /><Relationship Id="rId16" Type="http://schemas.openxmlformats.org/officeDocument/2006/relationships/hyperlink" Target="https://podminky.urs.cz/item/CS_URS_2026_02/184102111" TargetMode="External" /><Relationship Id="rId17" Type="http://schemas.openxmlformats.org/officeDocument/2006/relationships/hyperlink" Target="https://podminky.urs.cz/item/CS_URS_2026_02/184102117" TargetMode="External" /><Relationship Id="rId18" Type="http://schemas.openxmlformats.org/officeDocument/2006/relationships/hyperlink" Target="https://podminky.urs.cz/item/CS_URS_2026_02/184215132" TargetMode="External" /><Relationship Id="rId19" Type="http://schemas.openxmlformats.org/officeDocument/2006/relationships/hyperlink" Target="https://podminky.urs.cz/item/CS_URS_2026_02/184813212" TargetMode="External" /><Relationship Id="rId20" Type="http://schemas.openxmlformats.org/officeDocument/2006/relationships/hyperlink" Target="https://podminky.urs.cz/item/CS_URS_2026_02/184502114" TargetMode="External" /><Relationship Id="rId21" Type="http://schemas.openxmlformats.org/officeDocument/2006/relationships/hyperlink" Target="https://podminky.urs.cz/item/CS_URS_2026_02/184813252" TargetMode="External" /><Relationship Id="rId22" Type="http://schemas.openxmlformats.org/officeDocument/2006/relationships/hyperlink" Target="https://podminky.urs.cz/item/CS_URS_2026_02/184911421" TargetMode="External" /><Relationship Id="rId23" Type="http://schemas.openxmlformats.org/officeDocument/2006/relationships/hyperlink" Target="https://podminky.urs.cz/item/CS_URS_2026_02/998231411" TargetMode="External" /><Relationship Id="rId24" Type="http://schemas.openxmlformats.org/officeDocument/2006/relationships/drawing" Target="../drawings/drawing13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2/121151107" TargetMode="External" /><Relationship Id="rId2" Type="http://schemas.openxmlformats.org/officeDocument/2006/relationships/hyperlink" Target="https://podminky.urs.cz/item/CS_URS_2026_02/131251104" TargetMode="External" /><Relationship Id="rId3" Type="http://schemas.openxmlformats.org/officeDocument/2006/relationships/hyperlink" Target="https://podminky.urs.cz/item/CS_URS_2026_02/162251102" TargetMode="External" /><Relationship Id="rId4" Type="http://schemas.openxmlformats.org/officeDocument/2006/relationships/hyperlink" Target="https://podminky.urs.cz/item/CS_URS_2026_02/162551108" TargetMode="External" /><Relationship Id="rId5" Type="http://schemas.openxmlformats.org/officeDocument/2006/relationships/hyperlink" Target="https://podminky.urs.cz/item/CS_URS_2026_02/171251201" TargetMode="External" /><Relationship Id="rId6" Type="http://schemas.openxmlformats.org/officeDocument/2006/relationships/hyperlink" Target="https://podminky.urs.cz/item/CS_URS_2026_02/174151101" TargetMode="External" /><Relationship Id="rId7" Type="http://schemas.openxmlformats.org/officeDocument/2006/relationships/hyperlink" Target="https://podminky.urs.cz/item/CS_URS_2026_02/181951112" TargetMode="External" /><Relationship Id="rId8" Type="http://schemas.openxmlformats.org/officeDocument/2006/relationships/hyperlink" Target="https://podminky.urs.cz/item/CS_URS_2026_02/273321211" TargetMode="External" /><Relationship Id="rId9" Type="http://schemas.openxmlformats.org/officeDocument/2006/relationships/hyperlink" Target="https://podminky.urs.cz/item/CS_URS_2026_02/273351121" TargetMode="External" /><Relationship Id="rId10" Type="http://schemas.openxmlformats.org/officeDocument/2006/relationships/hyperlink" Target="https://podminky.urs.cz/item/CS_URS_2026_02/273351122" TargetMode="External" /><Relationship Id="rId11" Type="http://schemas.openxmlformats.org/officeDocument/2006/relationships/hyperlink" Target="https://podminky.urs.cz/item/CS_URS_2026_02/273361821" TargetMode="External" /><Relationship Id="rId12" Type="http://schemas.openxmlformats.org/officeDocument/2006/relationships/hyperlink" Target="https://podminky.urs.cz/item/CS_URS_2026_02/279351121" TargetMode="External" /><Relationship Id="rId13" Type="http://schemas.openxmlformats.org/officeDocument/2006/relationships/hyperlink" Target="https://podminky.urs.cz/item/CS_URS_2026_02/279351122" TargetMode="External" /><Relationship Id="rId14" Type="http://schemas.openxmlformats.org/officeDocument/2006/relationships/hyperlink" Target="https://podminky.urs.cz/item/CS_URS_2026_02/279361821" TargetMode="External" /><Relationship Id="rId15" Type="http://schemas.openxmlformats.org/officeDocument/2006/relationships/hyperlink" Target="https://podminky.urs.cz/item/CS_URS_2026_02/279362021" TargetMode="External" /><Relationship Id="rId16" Type="http://schemas.openxmlformats.org/officeDocument/2006/relationships/hyperlink" Target="https://podminky.urs.cz/item/CS_URS_2026_02/388129220" TargetMode="External" /><Relationship Id="rId17" Type="http://schemas.openxmlformats.org/officeDocument/2006/relationships/hyperlink" Target="https://podminky.urs.cz/item/CS_URS_2026_02/388129230" TargetMode="External" /><Relationship Id="rId18" Type="http://schemas.openxmlformats.org/officeDocument/2006/relationships/hyperlink" Target="https://podminky.urs.cz/item/CS_URS_2026_02/388129730" TargetMode="External" /><Relationship Id="rId19" Type="http://schemas.openxmlformats.org/officeDocument/2006/relationships/hyperlink" Target="https://podminky.urs.cz/item/CS_URS_2026_02/411354239" TargetMode="External" /><Relationship Id="rId20" Type="http://schemas.openxmlformats.org/officeDocument/2006/relationships/hyperlink" Target="https://podminky.urs.cz/item/CS_URS_2026_02/411354271" TargetMode="External" /><Relationship Id="rId21" Type="http://schemas.openxmlformats.org/officeDocument/2006/relationships/hyperlink" Target="https://podminky.urs.cz/item/CS_URS_2026_02/411354311" TargetMode="External" /><Relationship Id="rId22" Type="http://schemas.openxmlformats.org/officeDocument/2006/relationships/hyperlink" Target="https://podminky.urs.cz/item/CS_URS_2026_02/411354312" TargetMode="External" /><Relationship Id="rId23" Type="http://schemas.openxmlformats.org/officeDocument/2006/relationships/hyperlink" Target="https://podminky.urs.cz/item/CS_URS_2026_02/411362021" TargetMode="External" /><Relationship Id="rId24" Type="http://schemas.openxmlformats.org/officeDocument/2006/relationships/hyperlink" Target="https://podminky.urs.cz/item/CS_URS_2026_02/411388531" TargetMode="External" /><Relationship Id="rId25" Type="http://schemas.openxmlformats.org/officeDocument/2006/relationships/hyperlink" Target="https://podminky.urs.cz/item/CS_URS_2026_02/413941123" TargetMode="External" /><Relationship Id="rId26" Type="http://schemas.openxmlformats.org/officeDocument/2006/relationships/hyperlink" Target="https://podminky.urs.cz/item/CS_URS_2026_02/612111111" TargetMode="External" /><Relationship Id="rId27" Type="http://schemas.openxmlformats.org/officeDocument/2006/relationships/hyperlink" Target="https://podminky.urs.cz/item/CS_URS_2026_02/612335301" TargetMode="External" /><Relationship Id="rId28" Type="http://schemas.openxmlformats.org/officeDocument/2006/relationships/hyperlink" Target="https://podminky.urs.cz/item/CS_URS_2026_02/899511112" TargetMode="External" /><Relationship Id="rId29" Type="http://schemas.openxmlformats.org/officeDocument/2006/relationships/hyperlink" Target="https://podminky.urs.cz/item/CS_URS_2026_02/919726123" TargetMode="External" /><Relationship Id="rId30" Type="http://schemas.openxmlformats.org/officeDocument/2006/relationships/hyperlink" Target="https://podminky.urs.cz/item/CS_URS_2026_02/953171002" TargetMode="External" /><Relationship Id="rId31" Type="http://schemas.openxmlformats.org/officeDocument/2006/relationships/hyperlink" Target="https://podminky.urs.cz/item/CS_URS_2026_02/971052671" TargetMode="External" /><Relationship Id="rId32" Type="http://schemas.openxmlformats.org/officeDocument/2006/relationships/hyperlink" Target="https://podminky.urs.cz/item/CS_URS_2026_02/997013151" TargetMode="External" /><Relationship Id="rId33" Type="http://schemas.openxmlformats.org/officeDocument/2006/relationships/hyperlink" Target="https://podminky.urs.cz/item/CS_URS_2026_02/997013501" TargetMode="External" /><Relationship Id="rId34" Type="http://schemas.openxmlformats.org/officeDocument/2006/relationships/hyperlink" Target="https://podminky.urs.cz/item/CS_URS_2026_02/997013509" TargetMode="External" /><Relationship Id="rId35" Type="http://schemas.openxmlformats.org/officeDocument/2006/relationships/hyperlink" Target="https://podminky.urs.cz/item/CS_URS_2026_02/997013862" TargetMode="External" /><Relationship Id="rId36" Type="http://schemas.openxmlformats.org/officeDocument/2006/relationships/hyperlink" Target="https://podminky.urs.cz/item/CS_URS_2026_02/998253010" TargetMode="External" /><Relationship Id="rId37" Type="http://schemas.openxmlformats.org/officeDocument/2006/relationships/hyperlink" Target="https://podminky.urs.cz/item/CS_URS_2026_02/998253092" TargetMode="External" /><Relationship Id="rId38" Type="http://schemas.openxmlformats.org/officeDocument/2006/relationships/hyperlink" Target="https://podminky.urs.cz/item/CS_URS_2026_02/711111001" TargetMode="External" /><Relationship Id="rId39" Type="http://schemas.openxmlformats.org/officeDocument/2006/relationships/hyperlink" Target="https://podminky.urs.cz/item/CS_URS_2026_02/711112001" TargetMode="External" /><Relationship Id="rId40" Type="http://schemas.openxmlformats.org/officeDocument/2006/relationships/hyperlink" Target="https://podminky.urs.cz/item/CS_URS_2026_02/711141559" TargetMode="External" /><Relationship Id="rId41" Type="http://schemas.openxmlformats.org/officeDocument/2006/relationships/hyperlink" Target="https://podminky.urs.cz/item/CS_URS_2026_02/711142559" TargetMode="External" /><Relationship Id="rId42" Type="http://schemas.openxmlformats.org/officeDocument/2006/relationships/hyperlink" Target="https://podminky.urs.cz/item/CS_URS_2026_02/998711211" TargetMode="External" /><Relationship Id="rId43" Type="http://schemas.openxmlformats.org/officeDocument/2006/relationships/hyperlink" Target="https://podminky.urs.cz/item/CS_URS_2026_02/998767211" TargetMode="External" /><Relationship Id="rId44" Type="http://schemas.openxmlformats.org/officeDocument/2006/relationships/drawing" Target="../drawings/drawing16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2/460161282" TargetMode="External" /><Relationship Id="rId2" Type="http://schemas.openxmlformats.org/officeDocument/2006/relationships/hyperlink" Target="https://podminky.urs.cz/item/CS_URS_2026_02/460431212" TargetMode="External" /><Relationship Id="rId3" Type="http://schemas.openxmlformats.org/officeDocument/2006/relationships/hyperlink" Target="https://podminky.urs.cz/item/CS_URS_2026_02/460661214" TargetMode="External" /><Relationship Id="rId4" Type="http://schemas.openxmlformats.org/officeDocument/2006/relationships/drawing" Target="../drawings/drawing18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2/113107341" TargetMode="External" /><Relationship Id="rId2" Type="http://schemas.openxmlformats.org/officeDocument/2006/relationships/hyperlink" Target="https://podminky.urs.cz/item/CS_URS_2026_02/132312131" TargetMode="External" /><Relationship Id="rId3" Type="http://schemas.openxmlformats.org/officeDocument/2006/relationships/hyperlink" Target="https://podminky.urs.cz/item/CS_URS_2026_02/162751137" TargetMode="External" /><Relationship Id="rId4" Type="http://schemas.openxmlformats.org/officeDocument/2006/relationships/hyperlink" Target="https://podminky.urs.cz/item/CS_URS_2026_02/162751139" TargetMode="External" /><Relationship Id="rId5" Type="http://schemas.openxmlformats.org/officeDocument/2006/relationships/hyperlink" Target="https://podminky.urs.cz/item/CS_URS_2026_02/171201231" TargetMode="External" /><Relationship Id="rId6" Type="http://schemas.openxmlformats.org/officeDocument/2006/relationships/hyperlink" Target="https://podminky.urs.cz/item/CS_URS_2026_02/171251201" TargetMode="External" /><Relationship Id="rId7" Type="http://schemas.openxmlformats.org/officeDocument/2006/relationships/hyperlink" Target="https://podminky.urs.cz/item/CS_URS_2026_02/174111101" TargetMode="External" /><Relationship Id="rId8" Type="http://schemas.openxmlformats.org/officeDocument/2006/relationships/hyperlink" Target="https://podminky.urs.cz/item/CS_URS_2026_02/174111109" TargetMode="External" /><Relationship Id="rId9" Type="http://schemas.openxmlformats.org/officeDocument/2006/relationships/hyperlink" Target="https://podminky.urs.cz/item/CS_URS_2026_02/180501111" TargetMode="External" /><Relationship Id="rId10" Type="http://schemas.openxmlformats.org/officeDocument/2006/relationships/hyperlink" Target="https://podminky.urs.cz/item/CS_URS_2026_02/181951114" TargetMode="External" /><Relationship Id="rId11" Type="http://schemas.openxmlformats.org/officeDocument/2006/relationships/hyperlink" Target="https://podminky.urs.cz/item/CS_URS_2026_02/564231011" TargetMode="External" /><Relationship Id="rId12" Type="http://schemas.openxmlformats.org/officeDocument/2006/relationships/hyperlink" Target="https://podminky.urs.cz/item/CS_URS_2026_02/977151121" TargetMode="External" /><Relationship Id="rId13" Type="http://schemas.openxmlformats.org/officeDocument/2006/relationships/hyperlink" Target="https://podminky.urs.cz/item/CS_URS_2026_02/961044111" TargetMode="External" /><Relationship Id="rId14" Type="http://schemas.openxmlformats.org/officeDocument/2006/relationships/hyperlink" Target="https://podminky.urs.cz/item/CS_URS_2026_02/997221151" TargetMode="External" /><Relationship Id="rId15" Type="http://schemas.openxmlformats.org/officeDocument/2006/relationships/hyperlink" Target="https://podminky.urs.cz/item/CS_URS_2026_02/997221561" TargetMode="External" /><Relationship Id="rId16" Type="http://schemas.openxmlformats.org/officeDocument/2006/relationships/hyperlink" Target="https://podminky.urs.cz/item/CS_URS_2026_02/997221569" TargetMode="External" /><Relationship Id="rId17" Type="http://schemas.openxmlformats.org/officeDocument/2006/relationships/hyperlink" Target="https://podminky.urs.cz/item/CS_URS_2026_02/997221861" TargetMode="External" /><Relationship Id="rId18" Type="http://schemas.openxmlformats.org/officeDocument/2006/relationships/hyperlink" Target="https://podminky.urs.cz/item/CS_URS_2026_02/998011008" TargetMode="External" /><Relationship Id="rId19" Type="http://schemas.openxmlformats.org/officeDocument/2006/relationships/hyperlink" Target="https://podminky.urs.cz/item/CS_URS_2026_02/998741201" TargetMode="External" /><Relationship Id="rId20" Type="http://schemas.openxmlformats.org/officeDocument/2006/relationships/hyperlink" Target="https://podminky.urs.cz/item/CS_URS_2026_02/460010023" TargetMode="External" /><Relationship Id="rId21" Type="http://schemas.openxmlformats.org/officeDocument/2006/relationships/hyperlink" Target="https://podminky.urs.cz/item/CS_URS_2026_02/460661113" TargetMode="External" /><Relationship Id="rId22" Type="http://schemas.openxmlformats.org/officeDocument/2006/relationships/hyperlink" Target="https://podminky.urs.cz/item/CS_URS_2026_02/460661512" TargetMode="External" /><Relationship Id="rId23" Type="http://schemas.openxmlformats.org/officeDocument/2006/relationships/hyperlink" Target="https://podminky.urs.cz/item/CS_URS_2026_02/469981111" TargetMode="External" /><Relationship Id="rId24" Type="http://schemas.openxmlformats.org/officeDocument/2006/relationships/drawing" Target="../drawings/drawing19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2/011514000" TargetMode="External" /><Relationship Id="rId2" Type="http://schemas.openxmlformats.org/officeDocument/2006/relationships/drawing" Target="../drawings/drawing20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9" t="s">
        <v>0</v>
      </c>
      <c r="AZ1" s="19" t="s">
        <v>1</v>
      </c>
      <c r="BA1" s="19" t="s">
        <v>2</v>
      </c>
      <c r="BB1" s="19" t="s">
        <v>3</v>
      </c>
      <c r="BT1" s="19" t="s">
        <v>4</v>
      </c>
      <c r="BU1" s="19" t="s">
        <v>4</v>
      </c>
      <c r="BV1" s="19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20" t="s">
        <v>6</v>
      </c>
      <c r="BT2" s="20" t="s">
        <v>7</v>
      </c>
    </row>
    <row r="3" s="1" customFormat="1" ht="6.96" customHeight="1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3"/>
      <c r="BS3" s="20" t="s">
        <v>6</v>
      </c>
      <c r="BT3" s="20" t="s">
        <v>8</v>
      </c>
    </row>
    <row r="4" s="1" customFormat="1" ht="24.96" customHeight="1">
      <c r="B4" s="24"/>
      <c r="C4" s="25"/>
      <c r="D4" s="26" t="s">
        <v>9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3"/>
      <c r="AS4" s="27" t="s">
        <v>10</v>
      </c>
      <c r="BE4" s="28" t="s">
        <v>11</v>
      </c>
      <c r="BS4" s="20" t="s">
        <v>12</v>
      </c>
    </row>
    <row r="5" s="1" customFormat="1" ht="12" customHeight="1">
      <c r="B5" s="24"/>
      <c r="C5" s="25"/>
      <c r="D5" s="29" t="s">
        <v>13</v>
      </c>
      <c r="E5" s="25"/>
      <c r="F5" s="25"/>
      <c r="G5" s="25"/>
      <c r="H5" s="25"/>
      <c r="I5" s="25"/>
      <c r="J5" s="25"/>
      <c r="K5" s="30" t="s">
        <v>14</v>
      </c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3"/>
      <c r="BE5" s="31" t="s">
        <v>15</v>
      </c>
      <c r="BS5" s="20" t="s">
        <v>6</v>
      </c>
    </row>
    <row r="6" s="1" customFormat="1" ht="36.96" customHeight="1">
      <c r="B6" s="24"/>
      <c r="C6" s="25"/>
      <c r="D6" s="32" t="s">
        <v>16</v>
      </c>
      <c r="E6" s="25"/>
      <c r="F6" s="25"/>
      <c r="G6" s="25"/>
      <c r="H6" s="25"/>
      <c r="I6" s="25"/>
      <c r="J6" s="25"/>
      <c r="K6" s="33" t="s">
        <v>17</v>
      </c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3"/>
      <c r="BE6" s="34"/>
      <c r="BS6" s="20" t="s">
        <v>6</v>
      </c>
    </row>
    <row r="7" s="1" customFormat="1" ht="12" customHeight="1">
      <c r="B7" s="24"/>
      <c r="C7" s="25"/>
      <c r="D7" s="35" t="s">
        <v>18</v>
      </c>
      <c r="E7" s="25"/>
      <c r="F7" s="25"/>
      <c r="G7" s="25"/>
      <c r="H7" s="25"/>
      <c r="I7" s="25"/>
      <c r="J7" s="25"/>
      <c r="K7" s="30" t="s">
        <v>19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35" t="s">
        <v>20</v>
      </c>
      <c r="AL7" s="25"/>
      <c r="AM7" s="25"/>
      <c r="AN7" s="30" t="s">
        <v>21</v>
      </c>
      <c r="AO7" s="25"/>
      <c r="AP7" s="25"/>
      <c r="AQ7" s="25"/>
      <c r="AR7" s="23"/>
      <c r="BE7" s="34"/>
      <c r="BS7" s="20" t="s">
        <v>6</v>
      </c>
    </row>
    <row r="8" s="1" customFormat="1" ht="12" customHeight="1">
      <c r="B8" s="24"/>
      <c r="C8" s="25"/>
      <c r="D8" s="35" t="s">
        <v>22</v>
      </c>
      <c r="E8" s="25"/>
      <c r="F8" s="25"/>
      <c r="G8" s="25"/>
      <c r="H8" s="25"/>
      <c r="I8" s="25"/>
      <c r="J8" s="25"/>
      <c r="K8" s="30" t="s">
        <v>23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35" t="s">
        <v>24</v>
      </c>
      <c r="AL8" s="25"/>
      <c r="AM8" s="25"/>
      <c r="AN8" s="36" t="s">
        <v>25</v>
      </c>
      <c r="AO8" s="25"/>
      <c r="AP8" s="25"/>
      <c r="AQ8" s="25"/>
      <c r="AR8" s="23"/>
      <c r="BE8" s="34"/>
      <c r="BS8" s="20" t="s">
        <v>6</v>
      </c>
    </row>
    <row r="9" s="1" customFormat="1" ht="14.4" customHeight="1">
      <c r="B9" s="24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3"/>
      <c r="BE9" s="34"/>
      <c r="BS9" s="20" t="s">
        <v>6</v>
      </c>
    </row>
    <row r="10" s="1" customFormat="1" ht="12" customHeight="1">
      <c r="B10" s="24"/>
      <c r="C10" s="25"/>
      <c r="D10" s="35" t="s">
        <v>26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35" t="s">
        <v>27</v>
      </c>
      <c r="AL10" s="25"/>
      <c r="AM10" s="25"/>
      <c r="AN10" s="30" t="s">
        <v>21</v>
      </c>
      <c r="AO10" s="25"/>
      <c r="AP10" s="25"/>
      <c r="AQ10" s="25"/>
      <c r="AR10" s="23"/>
      <c r="BE10" s="34"/>
      <c r="BS10" s="20" t="s">
        <v>6</v>
      </c>
    </row>
    <row r="11" s="1" customFormat="1" ht="18.48" customHeight="1">
      <c r="B11" s="24"/>
      <c r="C11" s="25"/>
      <c r="D11" s="25"/>
      <c r="E11" s="30" t="s">
        <v>28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35" t="s">
        <v>29</v>
      </c>
      <c r="AL11" s="25"/>
      <c r="AM11" s="25"/>
      <c r="AN11" s="30" t="s">
        <v>21</v>
      </c>
      <c r="AO11" s="25"/>
      <c r="AP11" s="25"/>
      <c r="AQ11" s="25"/>
      <c r="AR11" s="23"/>
      <c r="BE11" s="34"/>
      <c r="BS11" s="20" t="s">
        <v>6</v>
      </c>
    </row>
    <row r="12" s="1" customFormat="1" ht="6.96" customHeight="1"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3"/>
      <c r="BE12" s="34"/>
      <c r="BS12" s="20" t="s">
        <v>6</v>
      </c>
    </row>
    <row r="13" s="1" customFormat="1" ht="12" customHeight="1">
      <c r="B13" s="24"/>
      <c r="C13" s="25"/>
      <c r="D13" s="35" t="s">
        <v>30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35" t="s">
        <v>27</v>
      </c>
      <c r="AL13" s="25"/>
      <c r="AM13" s="25"/>
      <c r="AN13" s="37" t="s">
        <v>31</v>
      </c>
      <c r="AO13" s="25"/>
      <c r="AP13" s="25"/>
      <c r="AQ13" s="25"/>
      <c r="AR13" s="23"/>
      <c r="BE13" s="34"/>
      <c r="BS13" s="20" t="s">
        <v>6</v>
      </c>
    </row>
    <row r="14">
      <c r="B14" s="24"/>
      <c r="C14" s="25"/>
      <c r="D14" s="25"/>
      <c r="E14" s="37" t="s">
        <v>31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 t="s">
        <v>29</v>
      </c>
      <c r="AL14" s="25"/>
      <c r="AM14" s="25"/>
      <c r="AN14" s="37" t="s">
        <v>31</v>
      </c>
      <c r="AO14" s="25"/>
      <c r="AP14" s="25"/>
      <c r="AQ14" s="25"/>
      <c r="AR14" s="23"/>
      <c r="BE14" s="34"/>
      <c r="BS14" s="20" t="s">
        <v>6</v>
      </c>
    </row>
    <row r="15" s="1" customFormat="1" ht="6.96" customHeight="1"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3"/>
      <c r="BE15" s="34"/>
      <c r="BS15" s="20" t="s">
        <v>4</v>
      </c>
    </row>
    <row r="16" s="1" customFormat="1" ht="12" customHeight="1">
      <c r="B16" s="24"/>
      <c r="C16" s="25"/>
      <c r="D16" s="35" t="s">
        <v>32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35" t="s">
        <v>27</v>
      </c>
      <c r="AL16" s="25"/>
      <c r="AM16" s="25"/>
      <c r="AN16" s="30" t="s">
        <v>21</v>
      </c>
      <c r="AO16" s="25"/>
      <c r="AP16" s="25"/>
      <c r="AQ16" s="25"/>
      <c r="AR16" s="23"/>
      <c r="BE16" s="34"/>
      <c r="BS16" s="20" t="s">
        <v>4</v>
      </c>
    </row>
    <row r="17" s="1" customFormat="1" ht="18.48" customHeight="1">
      <c r="B17" s="24"/>
      <c r="C17" s="25"/>
      <c r="D17" s="25"/>
      <c r="E17" s="30" t="s">
        <v>33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35" t="s">
        <v>29</v>
      </c>
      <c r="AL17" s="25"/>
      <c r="AM17" s="25"/>
      <c r="AN17" s="30" t="s">
        <v>21</v>
      </c>
      <c r="AO17" s="25"/>
      <c r="AP17" s="25"/>
      <c r="AQ17" s="25"/>
      <c r="AR17" s="23"/>
      <c r="BE17" s="34"/>
      <c r="BS17" s="20" t="s">
        <v>34</v>
      </c>
    </row>
    <row r="18" s="1" customFormat="1" ht="6.96" customHeight="1"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3"/>
      <c r="BE18" s="34"/>
      <c r="BS18" s="20" t="s">
        <v>6</v>
      </c>
    </row>
    <row r="19" s="1" customFormat="1" ht="12" customHeight="1">
      <c r="B19" s="24"/>
      <c r="C19" s="25"/>
      <c r="D19" s="35" t="s">
        <v>35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35" t="s">
        <v>27</v>
      </c>
      <c r="AL19" s="25"/>
      <c r="AM19" s="25"/>
      <c r="AN19" s="30" t="s">
        <v>21</v>
      </c>
      <c r="AO19" s="25"/>
      <c r="AP19" s="25"/>
      <c r="AQ19" s="25"/>
      <c r="AR19" s="23"/>
      <c r="BE19" s="34"/>
      <c r="BS19" s="20" t="s">
        <v>6</v>
      </c>
    </row>
    <row r="20" s="1" customFormat="1" ht="18.48" customHeight="1">
      <c r="B20" s="24"/>
      <c r="C20" s="25"/>
      <c r="D20" s="25"/>
      <c r="E20" s="30" t="s">
        <v>33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35" t="s">
        <v>29</v>
      </c>
      <c r="AL20" s="25"/>
      <c r="AM20" s="25"/>
      <c r="AN20" s="30" t="s">
        <v>21</v>
      </c>
      <c r="AO20" s="25"/>
      <c r="AP20" s="25"/>
      <c r="AQ20" s="25"/>
      <c r="AR20" s="23"/>
      <c r="BE20" s="34"/>
      <c r="BS20" s="20" t="s">
        <v>4</v>
      </c>
    </row>
    <row r="21" s="1" customFormat="1" ht="6.96" customHeight="1"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3"/>
      <c r="BE21" s="34"/>
    </row>
    <row r="22" s="1" customFormat="1" ht="12" customHeight="1">
      <c r="B22" s="24"/>
      <c r="C22" s="25"/>
      <c r="D22" s="35" t="s">
        <v>36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3"/>
      <c r="BE22" s="34"/>
    </row>
    <row r="23" s="1" customFormat="1" ht="47.25" customHeight="1">
      <c r="B23" s="24"/>
      <c r="C23" s="25"/>
      <c r="D23" s="25"/>
      <c r="E23" s="39" t="s">
        <v>37</v>
      </c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25"/>
      <c r="AP23" s="25"/>
      <c r="AQ23" s="25"/>
      <c r="AR23" s="23"/>
      <c r="BE23" s="34"/>
    </row>
    <row r="24" s="1" customFormat="1" ht="6.96" customHeight="1"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3"/>
      <c r="BE24" s="34"/>
    </row>
    <row r="25" s="1" customFormat="1" ht="6.96" customHeight="1">
      <c r="B25" s="24"/>
      <c r="C25" s="25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25"/>
      <c r="AQ25" s="25"/>
      <c r="AR25" s="23"/>
      <c r="BE25" s="34"/>
    </row>
    <row r="26" s="2" customFormat="1" ht="25.92" customHeight="1">
      <c r="A26" s="41"/>
      <c r="B26" s="42"/>
      <c r="C26" s="43"/>
      <c r="D26" s="44" t="s">
        <v>38</v>
      </c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6">
        <f>ROUND(AG54,2)</f>
        <v>0</v>
      </c>
      <c r="AL26" s="45"/>
      <c r="AM26" s="45"/>
      <c r="AN26" s="45"/>
      <c r="AO26" s="45"/>
      <c r="AP26" s="43"/>
      <c r="AQ26" s="43"/>
      <c r="AR26" s="47"/>
      <c r="BE26" s="34"/>
    </row>
    <row r="27" s="2" customFormat="1" ht="6.96" customHeight="1">
      <c r="A27" s="41"/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7"/>
      <c r="BE27" s="34"/>
    </row>
    <row r="28" s="2" customFormat="1">
      <c r="A28" s="41"/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8" t="s">
        <v>39</v>
      </c>
      <c r="M28" s="48"/>
      <c r="N28" s="48"/>
      <c r="O28" s="48"/>
      <c r="P28" s="48"/>
      <c r="Q28" s="43"/>
      <c r="R28" s="43"/>
      <c r="S28" s="43"/>
      <c r="T28" s="43"/>
      <c r="U28" s="43"/>
      <c r="V28" s="43"/>
      <c r="W28" s="48" t="s">
        <v>40</v>
      </c>
      <c r="X28" s="48"/>
      <c r="Y28" s="48"/>
      <c r="Z28" s="48"/>
      <c r="AA28" s="48"/>
      <c r="AB28" s="48"/>
      <c r="AC28" s="48"/>
      <c r="AD28" s="48"/>
      <c r="AE28" s="48"/>
      <c r="AF28" s="43"/>
      <c r="AG28" s="43"/>
      <c r="AH28" s="43"/>
      <c r="AI28" s="43"/>
      <c r="AJ28" s="43"/>
      <c r="AK28" s="48" t="s">
        <v>41</v>
      </c>
      <c r="AL28" s="48"/>
      <c r="AM28" s="48"/>
      <c r="AN28" s="48"/>
      <c r="AO28" s="48"/>
      <c r="AP28" s="43"/>
      <c r="AQ28" s="43"/>
      <c r="AR28" s="47"/>
      <c r="BE28" s="34"/>
    </row>
    <row r="29" s="3" customFormat="1" ht="14.4" customHeight="1">
      <c r="A29" s="3"/>
      <c r="B29" s="49"/>
      <c r="C29" s="50"/>
      <c r="D29" s="35" t="s">
        <v>42</v>
      </c>
      <c r="E29" s="50"/>
      <c r="F29" s="35" t="s">
        <v>43</v>
      </c>
      <c r="G29" s="50"/>
      <c r="H29" s="50"/>
      <c r="I29" s="50"/>
      <c r="J29" s="50"/>
      <c r="K29" s="50"/>
      <c r="L29" s="51">
        <v>0.20999999999999999</v>
      </c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2">
        <f>ROUND(AZ54, 2)</f>
        <v>0</v>
      </c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2">
        <f>ROUND(AV54, 2)</f>
        <v>0</v>
      </c>
      <c r="AL29" s="50"/>
      <c r="AM29" s="50"/>
      <c r="AN29" s="50"/>
      <c r="AO29" s="50"/>
      <c r="AP29" s="50"/>
      <c r="AQ29" s="50"/>
      <c r="AR29" s="53"/>
      <c r="BE29" s="54"/>
    </row>
    <row r="30" s="3" customFormat="1" ht="14.4" customHeight="1">
      <c r="A30" s="3"/>
      <c r="B30" s="49"/>
      <c r="C30" s="50"/>
      <c r="D30" s="50"/>
      <c r="E30" s="50"/>
      <c r="F30" s="35" t="s">
        <v>44</v>
      </c>
      <c r="G30" s="50"/>
      <c r="H30" s="50"/>
      <c r="I30" s="50"/>
      <c r="J30" s="50"/>
      <c r="K30" s="50"/>
      <c r="L30" s="51">
        <v>0.14999999999999999</v>
      </c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2">
        <f>ROUND(BA54, 2)</f>
        <v>0</v>
      </c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2">
        <f>ROUND(AW54, 2)</f>
        <v>0</v>
      </c>
      <c r="AL30" s="50"/>
      <c r="AM30" s="50"/>
      <c r="AN30" s="50"/>
      <c r="AO30" s="50"/>
      <c r="AP30" s="50"/>
      <c r="AQ30" s="50"/>
      <c r="AR30" s="53"/>
      <c r="BE30" s="54"/>
    </row>
    <row r="31" hidden="1" s="3" customFormat="1" ht="14.4" customHeight="1">
      <c r="A31" s="3"/>
      <c r="B31" s="49"/>
      <c r="C31" s="50"/>
      <c r="D31" s="50"/>
      <c r="E31" s="50"/>
      <c r="F31" s="35" t="s">
        <v>45</v>
      </c>
      <c r="G31" s="50"/>
      <c r="H31" s="50"/>
      <c r="I31" s="50"/>
      <c r="J31" s="50"/>
      <c r="K31" s="50"/>
      <c r="L31" s="51">
        <v>0.20999999999999999</v>
      </c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2">
        <f>ROUND(BB54, 2)</f>
        <v>0</v>
      </c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2">
        <v>0</v>
      </c>
      <c r="AL31" s="50"/>
      <c r="AM31" s="50"/>
      <c r="AN31" s="50"/>
      <c r="AO31" s="50"/>
      <c r="AP31" s="50"/>
      <c r="AQ31" s="50"/>
      <c r="AR31" s="53"/>
      <c r="BE31" s="54"/>
    </row>
    <row r="32" hidden="1" s="3" customFormat="1" ht="14.4" customHeight="1">
      <c r="A32" s="3"/>
      <c r="B32" s="49"/>
      <c r="C32" s="50"/>
      <c r="D32" s="50"/>
      <c r="E32" s="50"/>
      <c r="F32" s="35" t="s">
        <v>46</v>
      </c>
      <c r="G32" s="50"/>
      <c r="H32" s="50"/>
      <c r="I32" s="50"/>
      <c r="J32" s="50"/>
      <c r="K32" s="50"/>
      <c r="L32" s="51">
        <v>0.14999999999999999</v>
      </c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2">
        <f>ROUND(BC54, 2)</f>
        <v>0</v>
      </c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2">
        <v>0</v>
      </c>
      <c r="AL32" s="50"/>
      <c r="AM32" s="50"/>
      <c r="AN32" s="50"/>
      <c r="AO32" s="50"/>
      <c r="AP32" s="50"/>
      <c r="AQ32" s="50"/>
      <c r="AR32" s="53"/>
      <c r="BE32" s="54"/>
    </row>
    <row r="33" hidden="1" s="3" customFormat="1" ht="14.4" customHeight="1">
      <c r="A33" s="3"/>
      <c r="B33" s="49"/>
      <c r="C33" s="50"/>
      <c r="D33" s="50"/>
      <c r="E33" s="50"/>
      <c r="F33" s="35" t="s">
        <v>47</v>
      </c>
      <c r="G33" s="50"/>
      <c r="H33" s="50"/>
      <c r="I33" s="50"/>
      <c r="J33" s="50"/>
      <c r="K33" s="50"/>
      <c r="L33" s="51">
        <v>0</v>
      </c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2">
        <f>ROUND(BD54, 2)</f>
        <v>0</v>
      </c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2">
        <v>0</v>
      </c>
      <c r="AL33" s="50"/>
      <c r="AM33" s="50"/>
      <c r="AN33" s="50"/>
      <c r="AO33" s="50"/>
      <c r="AP33" s="50"/>
      <c r="AQ33" s="50"/>
      <c r="AR33" s="53"/>
      <c r="BE33" s="3"/>
    </row>
    <row r="34" s="2" customFormat="1" ht="6.96" customHeight="1">
      <c r="A34" s="41"/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7"/>
      <c r="BE34" s="41"/>
    </row>
    <row r="35" s="2" customFormat="1" ht="25.92" customHeight="1">
      <c r="A35" s="41"/>
      <c r="B35" s="42"/>
      <c r="C35" s="55"/>
      <c r="D35" s="56" t="s">
        <v>48</v>
      </c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8" t="s">
        <v>49</v>
      </c>
      <c r="U35" s="57"/>
      <c r="V35" s="57"/>
      <c r="W35" s="57"/>
      <c r="X35" s="59" t="s">
        <v>50</v>
      </c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60">
        <f>SUM(AK26:AK33)</f>
        <v>0</v>
      </c>
      <c r="AL35" s="57"/>
      <c r="AM35" s="57"/>
      <c r="AN35" s="57"/>
      <c r="AO35" s="61"/>
      <c r="AP35" s="55"/>
      <c r="AQ35" s="55"/>
      <c r="AR35" s="47"/>
      <c r="BE35" s="41"/>
    </row>
    <row r="36" s="2" customFormat="1" ht="6.96" customHeight="1">
      <c r="A36" s="41"/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7"/>
      <c r="BE36" s="41"/>
    </row>
    <row r="37" s="2" customFormat="1" ht="6.96" customHeight="1">
      <c r="A37" s="41"/>
      <c r="B37" s="62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47"/>
      <c r="BE37" s="41"/>
    </row>
    <row r="41" s="2" customFormat="1" ht="6.96" customHeight="1">
      <c r="A41" s="41"/>
      <c r="B41" s="64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47"/>
      <c r="BE41" s="41"/>
    </row>
    <row r="42" s="2" customFormat="1" ht="24.96" customHeight="1">
      <c r="A42" s="41"/>
      <c r="B42" s="42"/>
      <c r="C42" s="26" t="s">
        <v>51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7"/>
      <c r="BE42" s="41"/>
    </row>
    <row r="43" s="2" customFormat="1" ht="6.96" customHeight="1">
      <c r="A43" s="41"/>
      <c r="B43" s="42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7"/>
      <c r="BE43" s="41"/>
    </row>
    <row r="44" s="4" customFormat="1" ht="12" customHeight="1">
      <c r="A44" s="4"/>
      <c r="B44" s="66"/>
      <c r="C44" s="35" t="s">
        <v>13</v>
      </c>
      <c r="D44" s="67"/>
      <c r="E44" s="67"/>
      <c r="F44" s="67"/>
      <c r="G44" s="67"/>
      <c r="H44" s="67"/>
      <c r="I44" s="67"/>
      <c r="J44" s="67"/>
      <c r="K44" s="67"/>
      <c r="L44" s="67" t="str">
        <f>K5</f>
        <v>EM2026-03/Z7</v>
      </c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8"/>
      <c r="BE44" s="4"/>
    </row>
    <row r="45" s="5" customFormat="1" ht="36.96" customHeight="1">
      <c r="A45" s="5"/>
      <c r="B45" s="69"/>
      <c r="C45" s="70" t="s">
        <v>16</v>
      </c>
      <c r="D45" s="71"/>
      <c r="E45" s="71"/>
      <c r="F45" s="71"/>
      <c r="G45" s="71"/>
      <c r="H45" s="71"/>
      <c r="I45" s="71"/>
      <c r="J45" s="71"/>
      <c r="K45" s="71"/>
      <c r="L45" s="72" t="str">
        <f>K6</f>
        <v>PŘÍSTAVBA SAUNOVÉ ZÓNY K WELLNESS CENTRU BRUNTÁL I.ETAPA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3"/>
      <c r="BE45" s="5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7"/>
      <c r="BE46" s="41"/>
    </row>
    <row r="47" s="2" customFormat="1" ht="12" customHeight="1">
      <c r="A47" s="41"/>
      <c r="B47" s="42"/>
      <c r="C47" s="35" t="s">
        <v>22</v>
      </c>
      <c r="D47" s="43"/>
      <c r="E47" s="43"/>
      <c r="F47" s="43"/>
      <c r="G47" s="43"/>
      <c r="H47" s="43"/>
      <c r="I47" s="43"/>
      <c r="J47" s="43"/>
      <c r="K47" s="43"/>
      <c r="L47" s="74" t="str">
        <f>IF(K8="","",K8)</f>
        <v>Obec Bruntál</v>
      </c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35" t="s">
        <v>24</v>
      </c>
      <c r="AJ47" s="43"/>
      <c r="AK47" s="43"/>
      <c r="AL47" s="43"/>
      <c r="AM47" s="75" t="str">
        <f>IF(AN8= "","",AN8)</f>
        <v>13. 7. 2026</v>
      </c>
      <c r="AN47" s="75"/>
      <c r="AO47" s="43"/>
      <c r="AP47" s="43"/>
      <c r="AQ47" s="43"/>
      <c r="AR47" s="47"/>
      <c r="B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7"/>
      <c r="BE48" s="41"/>
    </row>
    <row r="49" s="2" customFormat="1" ht="15.15" customHeight="1">
      <c r="A49" s="41"/>
      <c r="B49" s="42"/>
      <c r="C49" s="35" t="s">
        <v>26</v>
      </c>
      <c r="D49" s="43"/>
      <c r="E49" s="43"/>
      <c r="F49" s="43"/>
      <c r="G49" s="43"/>
      <c r="H49" s="43"/>
      <c r="I49" s="43"/>
      <c r="J49" s="43"/>
      <c r="K49" s="43"/>
      <c r="L49" s="67" t="str">
        <f>IF(E11= "","",E11)</f>
        <v>Město Bruntál, Nádražní 944/20, 79201</v>
      </c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35" t="s">
        <v>32</v>
      </c>
      <c r="AJ49" s="43"/>
      <c r="AK49" s="43"/>
      <c r="AL49" s="43"/>
      <c r="AM49" s="76" t="str">
        <f>IF(E17="","",E17)</f>
        <v>Ateliér EMMET s.r.o.</v>
      </c>
      <c r="AN49" s="67"/>
      <c r="AO49" s="67"/>
      <c r="AP49" s="67"/>
      <c r="AQ49" s="43"/>
      <c r="AR49" s="47"/>
      <c r="AS49" s="77" t="s">
        <v>52</v>
      </c>
      <c r="AT49" s="78"/>
      <c r="AU49" s="79"/>
      <c r="AV49" s="79"/>
      <c r="AW49" s="79"/>
      <c r="AX49" s="79"/>
      <c r="AY49" s="79"/>
      <c r="AZ49" s="79"/>
      <c r="BA49" s="79"/>
      <c r="BB49" s="79"/>
      <c r="BC49" s="79"/>
      <c r="BD49" s="80"/>
      <c r="BE49" s="41"/>
    </row>
    <row r="50" s="2" customFormat="1" ht="15.15" customHeight="1">
      <c r="A50" s="41"/>
      <c r="B50" s="42"/>
      <c r="C50" s="35" t="s">
        <v>30</v>
      </c>
      <c r="D50" s="43"/>
      <c r="E50" s="43"/>
      <c r="F50" s="43"/>
      <c r="G50" s="43"/>
      <c r="H50" s="43"/>
      <c r="I50" s="43"/>
      <c r="J50" s="43"/>
      <c r="K50" s="43"/>
      <c r="L50" s="67" t="str">
        <f>IF(E14= "Vyplň údaj","",E14)</f>
        <v/>
      </c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35" t="s">
        <v>35</v>
      </c>
      <c r="AJ50" s="43"/>
      <c r="AK50" s="43"/>
      <c r="AL50" s="43"/>
      <c r="AM50" s="76" t="str">
        <f>IF(E20="","",E20)</f>
        <v>Ateliér EMMET s.r.o.</v>
      </c>
      <c r="AN50" s="67"/>
      <c r="AO50" s="67"/>
      <c r="AP50" s="67"/>
      <c r="AQ50" s="43"/>
      <c r="AR50" s="47"/>
      <c r="AS50" s="81"/>
      <c r="AT50" s="82"/>
      <c r="AU50" s="83"/>
      <c r="AV50" s="83"/>
      <c r="AW50" s="83"/>
      <c r="AX50" s="83"/>
      <c r="AY50" s="83"/>
      <c r="AZ50" s="83"/>
      <c r="BA50" s="83"/>
      <c r="BB50" s="83"/>
      <c r="BC50" s="83"/>
      <c r="BD50" s="84"/>
      <c r="BE50" s="41"/>
    </row>
    <row r="51" s="2" customFormat="1" ht="10.8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7"/>
      <c r="AS51" s="85"/>
      <c r="AT51" s="86"/>
      <c r="AU51" s="87"/>
      <c r="AV51" s="87"/>
      <c r="AW51" s="87"/>
      <c r="AX51" s="87"/>
      <c r="AY51" s="87"/>
      <c r="AZ51" s="87"/>
      <c r="BA51" s="87"/>
      <c r="BB51" s="87"/>
      <c r="BC51" s="87"/>
      <c r="BD51" s="88"/>
      <c r="BE51" s="41"/>
    </row>
    <row r="52" s="2" customFormat="1" ht="29.28" customHeight="1">
      <c r="A52" s="41"/>
      <c r="B52" s="42"/>
      <c r="C52" s="89" t="s">
        <v>53</v>
      </c>
      <c r="D52" s="90"/>
      <c r="E52" s="90"/>
      <c r="F52" s="90"/>
      <c r="G52" s="90"/>
      <c r="H52" s="91"/>
      <c r="I52" s="92" t="s">
        <v>54</v>
      </c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3" t="s">
        <v>55</v>
      </c>
      <c r="AH52" s="90"/>
      <c r="AI52" s="90"/>
      <c r="AJ52" s="90"/>
      <c r="AK52" s="90"/>
      <c r="AL52" s="90"/>
      <c r="AM52" s="90"/>
      <c r="AN52" s="92" t="s">
        <v>56</v>
      </c>
      <c r="AO52" s="90"/>
      <c r="AP52" s="90"/>
      <c r="AQ52" s="94" t="s">
        <v>57</v>
      </c>
      <c r="AR52" s="47"/>
      <c r="AS52" s="95" t="s">
        <v>58</v>
      </c>
      <c r="AT52" s="96" t="s">
        <v>59</v>
      </c>
      <c r="AU52" s="96" t="s">
        <v>60</v>
      </c>
      <c r="AV52" s="96" t="s">
        <v>61</v>
      </c>
      <c r="AW52" s="96" t="s">
        <v>62</v>
      </c>
      <c r="AX52" s="96" t="s">
        <v>63</v>
      </c>
      <c r="AY52" s="96" t="s">
        <v>64</v>
      </c>
      <c r="AZ52" s="96" t="s">
        <v>65</v>
      </c>
      <c r="BA52" s="96" t="s">
        <v>66</v>
      </c>
      <c r="BB52" s="96" t="s">
        <v>67</v>
      </c>
      <c r="BC52" s="96" t="s">
        <v>68</v>
      </c>
      <c r="BD52" s="97" t="s">
        <v>69</v>
      </c>
      <c r="BE52" s="41"/>
    </row>
    <row r="53" s="2" customFormat="1" ht="10.8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7"/>
      <c r="AS53" s="98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100"/>
      <c r="BE53" s="41"/>
    </row>
    <row r="54" s="6" customFormat="1" ht="32.4" customHeight="1">
      <c r="A54" s="6"/>
      <c r="B54" s="101"/>
      <c r="C54" s="102" t="s">
        <v>70</v>
      </c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4">
        <f>ROUND(AG55+AG57,2)</f>
        <v>0</v>
      </c>
      <c r="AH54" s="104"/>
      <c r="AI54" s="104"/>
      <c r="AJ54" s="104"/>
      <c r="AK54" s="104"/>
      <c r="AL54" s="104"/>
      <c r="AM54" s="104"/>
      <c r="AN54" s="105">
        <f>SUM(AG54,AT54)</f>
        <v>0</v>
      </c>
      <c r="AO54" s="105"/>
      <c r="AP54" s="105"/>
      <c r="AQ54" s="106" t="s">
        <v>21</v>
      </c>
      <c r="AR54" s="107"/>
      <c r="AS54" s="108">
        <f>ROUND(AS55+AS57,2)</f>
        <v>0</v>
      </c>
      <c r="AT54" s="109">
        <f>ROUND(SUM(AV54:AW54),2)</f>
        <v>0</v>
      </c>
      <c r="AU54" s="110">
        <f>ROUND(AU55+AU57,5)</f>
        <v>0</v>
      </c>
      <c r="AV54" s="109">
        <f>ROUND(AZ54*L29,2)</f>
        <v>0</v>
      </c>
      <c r="AW54" s="109">
        <f>ROUND(BA54*L30,2)</f>
        <v>0</v>
      </c>
      <c r="AX54" s="109">
        <f>ROUND(BB54*L29,2)</f>
        <v>0</v>
      </c>
      <c r="AY54" s="109">
        <f>ROUND(BC54*L30,2)</f>
        <v>0</v>
      </c>
      <c r="AZ54" s="109">
        <f>ROUND(AZ55+AZ57,2)</f>
        <v>0</v>
      </c>
      <c r="BA54" s="109">
        <f>ROUND(BA55+BA57,2)</f>
        <v>0</v>
      </c>
      <c r="BB54" s="109">
        <f>ROUND(BB55+BB57,2)</f>
        <v>0</v>
      </c>
      <c r="BC54" s="109">
        <f>ROUND(BC55+BC57,2)</f>
        <v>0</v>
      </c>
      <c r="BD54" s="111">
        <f>ROUND(BD55+BD57,2)</f>
        <v>0</v>
      </c>
      <c r="BE54" s="6"/>
      <c r="BS54" s="112" t="s">
        <v>71</v>
      </c>
      <c r="BT54" s="112" t="s">
        <v>72</v>
      </c>
      <c r="BU54" s="113" t="s">
        <v>73</v>
      </c>
      <c r="BV54" s="112" t="s">
        <v>74</v>
      </c>
      <c r="BW54" s="112" t="s">
        <v>5</v>
      </c>
      <c r="BX54" s="112" t="s">
        <v>75</v>
      </c>
      <c r="CL54" s="112" t="s">
        <v>19</v>
      </c>
    </row>
    <row r="55" s="7" customFormat="1" ht="16.5" customHeight="1">
      <c r="A55" s="7"/>
      <c r="B55" s="114"/>
      <c r="C55" s="115"/>
      <c r="D55" s="116" t="s">
        <v>76</v>
      </c>
      <c r="E55" s="116"/>
      <c r="F55" s="116"/>
      <c r="G55" s="116"/>
      <c r="H55" s="116"/>
      <c r="I55" s="117"/>
      <c r="J55" s="116" t="s">
        <v>77</v>
      </c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8">
        <f>ROUND(AG56,2)</f>
        <v>0</v>
      </c>
      <c r="AH55" s="117"/>
      <c r="AI55" s="117"/>
      <c r="AJ55" s="117"/>
      <c r="AK55" s="117"/>
      <c r="AL55" s="117"/>
      <c r="AM55" s="117"/>
      <c r="AN55" s="119">
        <f>SUM(AG55,AT55)</f>
        <v>0</v>
      </c>
      <c r="AO55" s="117"/>
      <c r="AP55" s="117"/>
      <c r="AQ55" s="120" t="s">
        <v>78</v>
      </c>
      <c r="AR55" s="121"/>
      <c r="AS55" s="122">
        <f>ROUND(AS56,2)</f>
        <v>0</v>
      </c>
      <c r="AT55" s="123">
        <f>ROUND(SUM(AV55:AW55),2)</f>
        <v>0</v>
      </c>
      <c r="AU55" s="124">
        <f>ROUND(AU56,5)</f>
        <v>0</v>
      </c>
      <c r="AV55" s="123">
        <f>ROUND(AZ55*L29,2)</f>
        <v>0</v>
      </c>
      <c r="AW55" s="123">
        <f>ROUND(BA55*L30,2)</f>
        <v>0</v>
      </c>
      <c r="AX55" s="123">
        <f>ROUND(BB55*L29,2)</f>
        <v>0</v>
      </c>
      <c r="AY55" s="123">
        <f>ROUND(BC55*L30,2)</f>
        <v>0</v>
      </c>
      <c r="AZ55" s="123">
        <f>ROUND(AZ56,2)</f>
        <v>0</v>
      </c>
      <c r="BA55" s="123">
        <f>ROUND(BA56,2)</f>
        <v>0</v>
      </c>
      <c r="BB55" s="123">
        <f>ROUND(BB56,2)</f>
        <v>0</v>
      </c>
      <c r="BC55" s="123">
        <f>ROUND(BC56,2)</f>
        <v>0</v>
      </c>
      <c r="BD55" s="125">
        <f>ROUND(BD56,2)</f>
        <v>0</v>
      </c>
      <c r="BE55" s="7"/>
      <c r="BS55" s="126" t="s">
        <v>71</v>
      </c>
      <c r="BT55" s="126" t="s">
        <v>79</v>
      </c>
      <c r="BU55" s="126" t="s">
        <v>73</v>
      </c>
      <c r="BV55" s="126" t="s">
        <v>74</v>
      </c>
      <c r="BW55" s="126" t="s">
        <v>80</v>
      </c>
      <c r="BX55" s="126" t="s">
        <v>5</v>
      </c>
      <c r="CL55" s="126" t="s">
        <v>19</v>
      </c>
      <c r="CM55" s="126" t="s">
        <v>81</v>
      </c>
    </row>
    <row r="56" s="4" customFormat="1" ht="16.5" customHeight="1">
      <c r="A56" s="127" t="s">
        <v>82</v>
      </c>
      <c r="B56" s="66"/>
      <c r="C56" s="128"/>
      <c r="D56" s="128"/>
      <c r="E56" s="129" t="s">
        <v>83</v>
      </c>
      <c r="F56" s="129"/>
      <c r="G56" s="129"/>
      <c r="H56" s="129"/>
      <c r="I56" s="129"/>
      <c r="J56" s="128"/>
      <c r="K56" s="129" t="s">
        <v>84</v>
      </c>
      <c r="L56" s="129"/>
      <c r="M56" s="129"/>
      <c r="N56" s="129"/>
      <c r="O56" s="129"/>
      <c r="P56" s="129"/>
      <c r="Q56" s="129"/>
      <c r="R56" s="129"/>
      <c r="S56" s="129"/>
      <c r="T56" s="129"/>
      <c r="U56" s="129"/>
      <c r="V56" s="129"/>
      <c r="W56" s="129"/>
      <c r="X56" s="129"/>
      <c r="Y56" s="129"/>
      <c r="Z56" s="129"/>
      <c r="AA56" s="129"/>
      <c r="AB56" s="129"/>
      <c r="AC56" s="129"/>
      <c r="AD56" s="129"/>
      <c r="AE56" s="129"/>
      <c r="AF56" s="129"/>
      <c r="AG56" s="130">
        <f>'PS 01 - FVE'!J32</f>
        <v>0</v>
      </c>
      <c r="AH56" s="128"/>
      <c r="AI56" s="128"/>
      <c r="AJ56" s="128"/>
      <c r="AK56" s="128"/>
      <c r="AL56" s="128"/>
      <c r="AM56" s="128"/>
      <c r="AN56" s="130">
        <f>SUM(AG56,AT56)</f>
        <v>0</v>
      </c>
      <c r="AO56" s="128"/>
      <c r="AP56" s="128"/>
      <c r="AQ56" s="131" t="s">
        <v>85</v>
      </c>
      <c r="AR56" s="68"/>
      <c r="AS56" s="132">
        <v>0</v>
      </c>
      <c r="AT56" s="133">
        <f>ROUND(SUM(AV56:AW56),2)</f>
        <v>0</v>
      </c>
      <c r="AU56" s="134">
        <f>'PS 01 - FVE'!P88</f>
        <v>0</v>
      </c>
      <c r="AV56" s="133">
        <f>'PS 01 - FVE'!J35</f>
        <v>0</v>
      </c>
      <c r="AW56" s="133">
        <f>'PS 01 - FVE'!J36</f>
        <v>0</v>
      </c>
      <c r="AX56" s="133">
        <f>'PS 01 - FVE'!J37</f>
        <v>0</v>
      </c>
      <c r="AY56" s="133">
        <f>'PS 01 - FVE'!J38</f>
        <v>0</v>
      </c>
      <c r="AZ56" s="133">
        <f>'PS 01 - FVE'!F35</f>
        <v>0</v>
      </c>
      <c r="BA56" s="133">
        <f>'PS 01 - FVE'!F36</f>
        <v>0</v>
      </c>
      <c r="BB56" s="133">
        <f>'PS 01 - FVE'!F37</f>
        <v>0</v>
      </c>
      <c r="BC56" s="133">
        <f>'PS 01 - FVE'!F38</f>
        <v>0</v>
      </c>
      <c r="BD56" s="135">
        <f>'PS 01 - FVE'!F39</f>
        <v>0</v>
      </c>
      <c r="BE56" s="4"/>
      <c r="BT56" s="136" t="s">
        <v>81</v>
      </c>
      <c r="BV56" s="136" t="s">
        <v>74</v>
      </c>
      <c r="BW56" s="136" t="s">
        <v>86</v>
      </c>
      <c r="BX56" s="136" t="s">
        <v>80</v>
      </c>
      <c r="CL56" s="136" t="s">
        <v>19</v>
      </c>
    </row>
    <row r="57" s="7" customFormat="1" ht="16.5" customHeight="1">
      <c r="A57" s="7"/>
      <c r="B57" s="114"/>
      <c r="C57" s="115"/>
      <c r="D57" s="116" t="s">
        <v>87</v>
      </c>
      <c r="E57" s="116"/>
      <c r="F57" s="116"/>
      <c r="G57" s="116"/>
      <c r="H57" s="116"/>
      <c r="I57" s="117"/>
      <c r="J57" s="116" t="s">
        <v>88</v>
      </c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116"/>
      <c r="AE57" s="116"/>
      <c r="AF57" s="116"/>
      <c r="AG57" s="118">
        <f>ROUND(AG58+SUM(AG69:AG73)+SUM(AG76:AG78),2)</f>
        <v>0</v>
      </c>
      <c r="AH57" s="117"/>
      <c r="AI57" s="117"/>
      <c r="AJ57" s="117"/>
      <c r="AK57" s="117"/>
      <c r="AL57" s="117"/>
      <c r="AM57" s="117"/>
      <c r="AN57" s="119">
        <f>SUM(AG57,AT57)</f>
        <v>0</v>
      </c>
      <c r="AO57" s="117"/>
      <c r="AP57" s="117"/>
      <c r="AQ57" s="120" t="s">
        <v>78</v>
      </c>
      <c r="AR57" s="121"/>
      <c r="AS57" s="122">
        <f>ROUND(AS58+SUM(AS69:AS73)+SUM(AS76:AS78),2)</f>
        <v>0</v>
      </c>
      <c r="AT57" s="123">
        <f>ROUND(SUM(AV57:AW57),2)</f>
        <v>0</v>
      </c>
      <c r="AU57" s="124">
        <f>ROUND(AU58+SUM(AU69:AU73)+SUM(AU76:AU78),5)</f>
        <v>0</v>
      </c>
      <c r="AV57" s="123">
        <f>ROUND(AZ57*L29,2)</f>
        <v>0</v>
      </c>
      <c r="AW57" s="123">
        <f>ROUND(BA57*L30,2)</f>
        <v>0</v>
      </c>
      <c r="AX57" s="123">
        <f>ROUND(BB57*L29,2)</f>
        <v>0</v>
      </c>
      <c r="AY57" s="123">
        <f>ROUND(BC57*L30,2)</f>
        <v>0</v>
      </c>
      <c r="AZ57" s="123">
        <f>ROUND(AZ58+SUM(AZ69:AZ73)+SUM(AZ76:AZ78),2)</f>
        <v>0</v>
      </c>
      <c r="BA57" s="123">
        <f>ROUND(BA58+SUM(BA69:BA73)+SUM(BA76:BA78),2)</f>
        <v>0</v>
      </c>
      <c r="BB57" s="123">
        <f>ROUND(BB58+SUM(BB69:BB73)+SUM(BB76:BB78),2)</f>
        <v>0</v>
      </c>
      <c r="BC57" s="123">
        <f>ROUND(BC58+SUM(BC69:BC73)+SUM(BC76:BC78),2)</f>
        <v>0</v>
      </c>
      <c r="BD57" s="125">
        <f>ROUND(BD58+SUM(BD69:BD73)+SUM(BD76:BD78),2)</f>
        <v>0</v>
      </c>
      <c r="BE57" s="7"/>
      <c r="BS57" s="126" t="s">
        <v>71</v>
      </c>
      <c r="BT57" s="126" t="s">
        <v>79</v>
      </c>
      <c r="BU57" s="126" t="s">
        <v>73</v>
      </c>
      <c r="BV57" s="126" t="s">
        <v>74</v>
      </c>
      <c r="BW57" s="126" t="s">
        <v>89</v>
      </c>
      <c r="BX57" s="126" t="s">
        <v>5</v>
      </c>
      <c r="CL57" s="126" t="s">
        <v>19</v>
      </c>
      <c r="CM57" s="126" t="s">
        <v>81</v>
      </c>
    </row>
    <row r="58" s="4" customFormat="1" ht="16.5" customHeight="1">
      <c r="A58" s="4"/>
      <c r="B58" s="66"/>
      <c r="C58" s="128"/>
      <c r="D58" s="128"/>
      <c r="E58" s="129" t="s">
        <v>90</v>
      </c>
      <c r="F58" s="129"/>
      <c r="G58" s="129"/>
      <c r="H58" s="129"/>
      <c r="I58" s="129"/>
      <c r="J58" s="128"/>
      <c r="K58" s="129" t="s">
        <v>91</v>
      </c>
      <c r="L58" s="129"/>
      <c r="M58" s="129"/>
      <c r="N58" s="129"/>
      <c r="O58" s="129"/>
      <c r="P58" s="129"/>
      <c r="Q58" s="129"/>
      <c r="R58" s="129"/>
      <c r="S58" s="129"/>
      <c r="T58" s="129"/>
      <c r="U58" s="129"/>
      <c r="V58" s="129"/>
      <c r="W58" s="129"/>
      <c r="X58" s="129"/>
      <c r="Y58" s="129"/>
      <c r="Z58" s="129"/>
      <c r="AA58" s="129"/>
      <c r="AB58" s="129"/>
      <c r="AC58" s="129"/>
      <c r="AD58" s="129"/>
      <c r="AE58" s="129"/>
      <c r="AF58" s="129"/>
      <c r="AG58" s="137">
        <f>ROUND(AG59+AG68,2)</f>
        <v>0</v>
      </c>
      <c r="AH58" s="128"/>
      <c r="AI58" s="128"/>
      <c r="AJ58" s="128"/>
      <c r="AK58" s="128"/>
      <c r="AL58" s="128"/>
      <c r="AM58" s="128"/>
      <c r="AN58" s="130">
        <f>SUM(AG58,AT58)</f>
        <v>0</v>
      </c>
      <c r="AO58" s="128"/>
      <c r="AP58" s="128"/>
      <c r="AQ58" s="131" t="s">
        <v>85</v>
      </c>
      <c r="AR58" s="68"/>
      <c r="AS58" s="132">
        <f>ROUND(AS59+AS68,2)</f>
        <v>0</v>
      </c>
      <c r="AT58" s="133">
        <f>ROUND(SUM(AV58:AW58),2)</f>
        <v>0</v>
      </c>
      <c r="AU58" s="134">
        <f>ROUND(AU59+AU68,5)</f>
        <v>0</v>
      </c>
      <c r="AV58" s="133">
        <f>ROUND(AZ58*L29,2)</f>
        <v>0</v>
      </c>
      <c r="AW58" s="133">
        <f>ROUND(BA58*L30,2)</f>
        <v>0</v>
      </c>
      <c r="AX58" s="133">
        <f>ROUND(BB58*L29,2)</f>
        <v>0</v>
      </c>
      <c r="AY58" s="133">
        <f>ROUND(BC58*L30,2)</f>
        <v>0</v>
      </c>
      <c r="AZ58" s="133">
        <f>ROUND(AZ59+AZ68,2)</f>
        <v>0</v>
      </c>
      <c r="BA58" s="133">
        <f>ROUND(BA59+BA68,2)</f>
        <v>0</v>
      </c>
      <c r="BB58" s="133">
        <f>ROUND(BB59+BB68,2)</f>
        <v>0</v>
      </c>
      <c r="BC58" s="133">
        <f>ROUND(BC59+BC68,2)</f>
        <v>0</v>
      </c>
      <c r="BD58" s="135">
        <f>ROUND(BD59+BD68,2)</f>
        <v>0</v>
      </c>
      <c r="BE58" s="4"/>
      <c r="BS58" s="136" t="s">
        <v>71</v>
      </c>
      <c r="BT58" s="136" t="s">
        <v>81</v>
      </c>
      <c r="BU58" s="136" t="s">
        <v>73</v>
      </c>
      <c r="BV58" s="136" t="s">
        <v>74</v>
      </c>
      <c r="BW58" s="136" t="s">
        <v>92</v>
      </c>
      <c r="BX58" s="136" t="s">
        <v>89</v>
      </c>
      <c r="CL58" s="136" t="s">
        <v>19</v>
      </c>
    </row>
    <row r="59" s="4" customFormat="1" ht="16.5" customHeight="1">
      <c r="A59" s="4"/>
      <c r="B59" s="66"/>
      <c r="C59" s="128"/>
      <c r="D59" s="128"/>
      <c r="E59" s="128"/>
      <c r="F59" s="129" t="s">
        <v>93</v>
      </c>
      <c r="G59" s="129"/>
      <c r="H59" s="129"/>
      <c r="I59" s="129"/>
      <c r="J59" s="129"/>
      <c r="K59" s="128"/>
      <c r="L59" s="129" t="s">
        <v>94</v>
      </c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29"/>
      <c r="AC59" s="129"/>
      <c r="AD59" s="129"/>
      <c r="AE59" s="129"/>
      <c r="AF59" s="129"/>
      <c r="AG59" s="137">
        <f>ROUND(SUM(AG60:AG67),2)</f>
        <v>0</v>
      </c>
      <c r="AH59" s="128"/>
      <c r="AI59" s="128"/>
      <c r="AJ59" s="128"/>
      <c r="AK59" s="128"/>
      <c r="AL59" s="128"/>
      <c r="AM59" s="128"/>
      <c r="AN59" s="130">
        <f>SUM(AG59,AT59)</f>
        <v>0</v>
      </c>
      <c r="AO59" s="128"/>
      <c r="AP59" s="128"/>
      <c r="AQ59" s="131" t="s">
        <v>85</v>
      </c>
      <c r="AR59" s="68"/>
      <c r="AS59" s="132">
        <f>ROUND(SUM(AS60:AS67),2)</f>
        <v>0</v>
      </c>
      <c r="AT59" s="133">
        <f>ROUND(SUM(AV59:AW59),2)</f>
        <v>0</v>
      </c>
      <c r="AU59" s="134">
        <f>ROUND(SUM(AU60:AU67),5)</f>
        <v>0</v>
      </c>
      <c r="AV59" s="133">
        <f>ROUND(AZ59*L29,2)</f>
        <v>0</v>
      </c>
      <c r="AW59" s="133">
        <f>ROUND(BA59*L30,2)</f>
        <v>0</v>
      </c>
      <c r="AX59" s="133">
        <f>ROUND(BB59*L29,2)</f>
        <v>0</v>
      </c>
      <c r="AY59" s="133">
        <f>ROUND(BC59*L30,2)</f>
        <v>0</v>
      </c>
      <c r="AZ59" s="133">
        <f>ROUND(SUM(AZ60:AZ67),2)</f>
        <v>0</v>
      </c>
      <c r="BA59" s="133">
        <f>ROUND(SUM(BA60:BA67),2)</f>
        <v>0</v>
      </c>
      <c r="BB59" s="133">
        <f>ROUND(SUM(BB60:BB67),2)</f>
        <v>0</v>
      </c>
      <c r="BC59" s="133">
        <f>ROUND(SUM(BC60:BC67),2)</f>
        <v>0</v>
      </c>
      <c r="BD59" s="135">
        <f>ROUND(SUM(BD60:BD67),2)</f>
        <v>0</v>
      </c>
      <c r="BE59" s="4"/>
      <c r="BS59" s="136" t="s">
        <v>71</v>
      </c>
      <c r="BT59" s="136" t="s">
        <v>95</v>
      </c>
      <c r="BV59" s="136" t="s">
        <v>74</v>
      </c>
      <c r="BW59" s="136" t="s">
        <v>96</v>
      </c>
      <c r="BX59" s="136" t="s">
        <v>92</v>
      </c>
      <c r="CL59" s="136" t="s">
        <v>19</v>
      </c>
    </row>
    <row r="60" s="4" customFormat="1" ht="16.5" customHeight="1">
      <c r="A60" s="127" t="s">
        <v>82</v>
      </c>
      <c r="B60" s="66"/>
      <c r="C60" s="128"/>
      <c r="D60" s="128"/>
      <c r="E60" s="128"/>
      <c r="F60" s="128"/>
      <c r="G60" s="129" t="s">
        <v>93</v>
      </c>
      <c r="H60" s="129"/>
      <c r="I60" s="129"/>
      <c r="J60" s="129"/>
      <c r="K60" s="129"/>
      <c r="L60" s="128"/>
      <c r="M60" s="129" t="s">
        <v>94</v>
      </c>
      <c r="N60" s="129"/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29"/>
      <c r="Z60" s="129"/>
      <c r="AA60" s="129"/>
      <c r="AB60" s="129"/>
      <c r="AC60" s="129"/>
      <c r="AD60" s="129"/>
      <c r="AE60" s="129"/>
      <c r="AF60" s="129"/>
      <c r="AG60" s="130">
        <f>'SO 01.1 - Stavební část'!J34</f>
        <v>0</v>
      </c>
      <c r="AH60" s="128"/>
      <c r="AI60" s="128"/>
      <c r="AJ60" s="128"/>
      <c r="AK60" s="128"/>
      <c r="AL60" s="128"/>
      <c r="AM60" s="128"/>
      <c r="AN60" s="130">
        <f>SUM(AG60,AT60)</f>
        <v>0</v>
      </c>
      <c r="AO60" s="128"/>
      <c r="AP60" s="128"/>
      <c r="AQ60" s="131" t="s">
        <v>85</v>
      </c>
      <c r="AR60" s="68"/>
      <c r="AS60" s="132">
        <v>0</v>
      </c>
      <c r="AT60" s="133">
        <f>ROUND(SUM(AV60:AW60),2)</f>
        <v>0</v>
      </c>
      <c r="AU60" s="134">
        <f>'SO 01.1 - Stavební část'!P121</f>
        <v>0</v>
      </c>
      <c r="AV60" s="133">
        <f>'SO 01.1 - Stavební část'!J37</f>
        <v>0</v>
      </c>
      <c r="AW60" s="133">
        <f>'SO 01.1 - Stavební část'!J38</f>
        <v>0</v>
      </c>
      <c r="AX60" s="133">
        <f>'SO 01.1 - Stavební část'!J39</f>
        <v>0</v>
      </c>
      <c r="AY60" s="133">
        <f>'SO 01.1 - Stavební část'!J40</f>
        <v>0</v>
      </c>
      <c r="AZ60" s="133">
        <f>'SO 01.1 - Stavební část'!F37</f>
        <v>0</v>
      </c>
      <c r="BA60" s="133">
        <f>'SO 01.1 - Stavební část'!F38</f>
        <v>0</v>
      </c>
      <c r="BB60" s="133">
        <f>'SO 01.1 - Stavební část'!F39</f>
        <v>0</v>
      </c>
      <c r="BC60" s="133">
        <f>'SO 01.1 - Stavební část'!F40</f>
        <v>0</v>
      </c>
      <c r="BD60" s="135">
        <f>'SO 01.1 - Stavební část'!F41</f>
        <v>0</v>
      </c>
      <c r="BE60" s="4"/>
      <c r="BT60" s="136" t="s">
        <v>97</v>
      </c>
      <c r="BU60" s="136" t="s">
        <v>98</v>
      </c>
      <c r="BV60" s="136" t="s">
        <v>74</v>
      </c>
      <c r="BW60" s="136" t="s">
        <v>96</v>
      </c>
      <c r="BX60" s="136" t="s">
        <v>92</v>
      </c>
      <c r="CL60" s="136" t="s">
        <v>19</v>
      </c>
    </row>
    <row r="61" s="4" customFormat="1" ht="23.25" customHeight="1">
      <c r="A61" s="127" t="s">
        <v>82</v>
      </c>
      <c r="B61" s="66"/>
      <c r="C61" s="128"/>
      <c r="D61" s="128"/>
      <c r="E61" s="128"/>
      <c r="F61" s="128"/>
      <c r="G61" s="129" t="s">
        <v>99</v>
      </c>
      <c r="H61" s="129"/>
      <c r="I61" s="129"/>
      <c r="J61" s="129"/>
      <c r="K61" s="129"/>
      <c r="L61" s="128"/>
      <c r="M61" s="129" t="s">
        <v>100</v>
      </c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30">
        <f>'SO 1.4.01 - TZB - Zdravot...'!J34</f>
        <v>0</v>
      </c>
      <c r="AH61" s="128"/>
      <c r="AI61" s="128"/>
      <c r="AJ61" s="128"/>
      <c r="AK61" s="128"/>
      <c r="AL61" s="128"/>
      <c r="AM61" s="128"/>
      <c r="AN61" s="130">
        <f>SUM(AG61,AT61)</f>
        <v>0</v>
      </c>
      <c r="AO61" s="128"/>
      <c r="AP61" s="128"/>
      <c r="AQ61" s="131" t="s">
        <v>85</v>
      </c>
      <c r="AR61" s="68"/>
      <c r="AS61" s="132">
        <v>0</v>
      </c>
      <c r="AT61" s="133">
        <f>ROUND(SUM(AV61:AW61),2)</f>
        <v>0</v>
      </c>
      <c r="AU61" s="134">
        <f>'SO 1.4.01 - TZB - Zdravot...'!P101</f>
        <v>0</v>
      </c>
      <c r="AV61" s="133">
        <f>'SO 1.4.01 - TZB - Zdravot...'!J37</f>
        <v>0</v>
      </c>
      <c r="AW61" s="133">
        <f>'SO 1.4.01 - TZB - Zdravot...'!J38</f>
        <v>0</v>
      </c>
      <c r="AX61" s="133">
        <f>'SO 1.4.01 - TZB - Zdravot...'!J39</f>
        <v>0</v>
      </c>
      <c r="AY61" s="133">
        <f>'SO 1.4.01 - TZB - Zdravot...'!J40</f>
        <v>0</v>
      </c>
      <c r="AZ61" s="133">
        <f>'SO 1.4.01 - TZB - Zdravot...'!F37</f>
        <v>0</v>
      </c>
      <c r="BA61" s="133">
        <f>'SO 1.4.01 - TZB - Zdravot...'!F38</f>
        <v>0</v>
      </c>
      <c r="BB61" s="133">
        <f>'SO 1.4.01 - TZB - Zdravot...'!F39</f>
        <v>0</v>
      </c>
      <c r="BC61" s="133">
        <f>'SO 1.4.01 - TZB - Zdravot...'!F40</f>
        <v>0</v>
      </c>
      <c r="BD61" s="135">
        <f>'SO 1.4.01 - TZB - Zdravot...'!F41</f>
        <v>0</v>
      </c>
      <c r="BE61" s="4"/>
      <c r="BT61" s="136" t="s">
        <v>97</v>
      </c>
      <c r="BV61" s="136" t="s">
        <v>74</v>
      </c>
      <c r="BW61" s="136" t="s">
        <v>101</v>
      </c>
      <c r="BX61" s="136" t="s">
        <v>96</v>
      </c>
      <c r="CL61" s="136" t="s">
        <v>19</v>
      </c>
    </row>
    <row r="62" s="4" customFormat="1" ht="23.25" customHeight="1">
      <c r="A62" s="127" t="s">
        <v>82</v>
      </c>
      <c r="B62" s="66"/>
      <c r="C62" s="128"/>
      <c r="D62" s="128"/>
      <c r="E62" s="128"/>
      <c r="F62" s="128"/>
      <c r="G62" s="129" t="s">
        <v>102</v>
      </c>
      <c r="H62" s="129"/>
      <c r="I62" s="129"/>
      <c r="J62" s="129"/>
      <c r="K62" s="129"/>
      <c r="L62" s="128"/>
      <c r="M62" s="129" t="s">
        <v>103</v>
      </c>
      <c r="N62" s="129"/>
      <c r="O62" s="129"/>
      <c r="P62" s="129"/>
      <c r="Q62" s="129"/>
      <c r="R62" s="129"/>
      <c r="S62" s="129"/>
      <c r="T62" s="129"/>
      <c r="U62" s="129"/>
      <c r="V62" s="129"/>
      <c r="W62" s="129"/>
      <c r="X62" s="129"/>
      <c r="Y62" s="129"/>
      <c r="Z62" s="129"/>
      <c r="AA62" s="129"/>
      <c r="AB62" s="129"/>
      <c r="AC62" s="129"/>
      <c r="AD62" s="129"/>
      <c r="AE62" s="129"/>
      <c r="AF62" s="129"/>
      <c r="AG62" s="130">
        <f>'SO 1.4.02 - TZB - Vzducho...'!J34</f>
        <v>0</v>
      </c>
      <c r="AH62" s="128"/>
      <c r="AI62" s="128"/>
      <c r="AJ62" s="128"/>
      <c r="AK62" s="128"/>
      <c r="AL62" s="128"/>
      <c r="AM62" s="128"/>
      <c r="AN62" s="130">
        <f>SUM(AG62,AT62)</f>
        <v>0</v>
      </c>
      <c r="AO62" s="128"/>
      <c r="AP62" s="128"/>
      <c r="AQ62" s="131" t="s">
        <v>85</v>
      </c>
      <c r="AR62" s="68"/>
      <c r="AS62" s="132">
        <v>0</v>
      </c>
      <c r="AT62" s="133">
        <f>ROUND(SUM(AV62:AW62),2)</f>
        <v>0</v>
      </c>
      <c r="AU62" s="134">
        <f>'SO 1.4.02 - TZB - Vzducho...'!P94</f>
        <v>0</v>
      </c>
      <c r="AV62" s="133">
        <f>'SO 1.4.02 - TZB - Vzducho...'!J37</f>
        <v>0</v>
      </c>
      <c r="AW62" s="133">
        <f>'SO 1.4.02 - TZB - Vzducho...'!J38</f>
        <v>0</v>
      </c>
      <c r="AX62" s="133">
        <f>'SO 1.4.02 - TZB - Vzducho...'!J39</f>
        <v>0</v>
      </c>
      <c r="AY62" s="133">
        <f>'SO 1.4.02 - TZB - Vzducho...'!J40</f>
        <v>0</v>
      </c>
      <c r="AZ62" s="133">
        <f>'SO 1.4.02 - TZB - Vzducho...'!F37</f>
        <v>0</v>
      </c>
      <c r="BA62" s="133">
        <f>'SO 1.4.02 - TZB - Vzducho...'!F38</f>
        <v>0</v>
      </c>
      <c r="BB62" s="133">
        <f>'SO 1.4.02 - TZB - Vzducho...'!F39</f>
        <v>0</v>
      </c>
      <c r="BC62" s="133">
        <f>'SO 1.4.02 - TZB - Vzducho...'!F40</f>
        <v>0</v>
      </c>
      <c r="BD62" s="135">
        <f>'SO 1.4.02 - TZB - Vzducho...'!F41</f>
        <v>0</v>
      </c>
      <c r="BE62" s="4"/>
      <c r="BT62" s="136" t="s">
        <v>97</v>
      </c>
      <c r="BV62" s="136" t="s">
        <v>74</v>
      </c>
      <c r="BW62" s="136" t="s">
        <v>104</v>
      </c>
      <c r="BX62" s="136" t="s">
        <v>96</v>
      </c>
      <c r="CL62" s="136" t="s">
        <v>19</v>
      </c>
    </row>
    <row r="63" s="4" customFormat="1" ht="23.25" customHeight="1">
      <c r="A63" s="127" t="s">
        <v>82</v>
      </c>
      <c r="B63" s="66"/>
      <c r="C63" s="128"/>
      <c r="D63" s="128"/>
      <c r="E63" s="128"/>
      <c r="F63" s="128"/>
      <c r="G63" s="129" t="s">
        <v>105</v>
      </c>
      <c r="H63" s="129"/>
      <c r="I63" s="129"/>
      <c r="J63" s="129"/>
      <c r="K63" s="129"/>
      <c r="L63" s="128"/>
      <c r="M63" s="129" t="s">
        <v>106</v>
      </c>
      <c r="N63" s="129"/>
      <c r="O63" s="129"/>
      <c r="P63" s="129"/>
      <c r="Q63" s="129"/>
      <c r="R63" s="129"/>
      <c r="S63" s="129"/>
      <c r="T63" s="129"/>
      <c r="U63" s="129"/>
      <c r="V63" s="129"/>
      <c r="W63" s="129"/>
      <c r="X63" s="129"/>
      <c r="Y63" s="129"/>
      <c r="Z63" s="129"/>
      <c r="AA63" s="129"/>
      <c r="AB63" s="129"/>
      <c r="AC63" s="129"/>
      <c r="AD63" s="129"/>
      <c r="AE63" s="129"/>
      <c r="AF63" s="129"/>
      <c r="AG63" s="130">
        <f>'SO 1.4.03 - TZB - Vytápění'!J34</f>
        <v>0</v>
      </c>
      <c r="AH63" s="128"/>
      <c r="AI63" s="128"/>
      <c r="AJ63" s="128"/>
      <c r="AK63" s="128"/>
      <c r="AL63" s="128"/>
      <c r="AM63" s="128"/>
      <c r="AN63" s="130">
        <f>SUM(AG63,AT63)</f>
        <v>0</v>
      </c>
      <c r="AO63" s="128"/>
      <c r="AP63" s="128"/>
      <c r="AQ63" s="131" t="s">
        <v>85</v>
      </c>
      <c r="AR63" s="68"/>
      <c r="AS63" s="132">
        <v>0</v>
      </c>
      <c r="AT63" s="133">
        <f>ROUND(SUM(AV63:AW63),2)</f>
        <v>0</v>
      </c>
      <c r="AU63" s="134">
        <f>'SO 1.4.03 - TZB - Vytápění'!P95</f>
        <v>0</v>
      </c>
      <c r="AV63" s="133">
        <f>'SO 1.4.03 - TZB - Vytápění'!J37</f>
        <v>0</v>
      </c>
      <c r="AW63" s="133">
        <f>'SO 1.4.03 - TZB - Vytápění'!J38</f>
        <v>0</v>
      </c>
      <c r="AX63" s="133">
        <f>'SO 1.4.03 - TZB - Vytápění'!J39</f>
        <v>0</v>
      </c>
      <c r="AY63" s="133">
        <f>'SO 1.4.03 - TZB - Vytápění'!J40</f>
        <v>0</v>
      </c>
      <c r="AZ63" s="133">
        <f>'SO 1.4.03 - TZB - Vytápění'!F37</f>
        <v>0</v>
      </c>
      <c r="BA63" s="133">
        <f>'SO 1.4.03 - TZB - Vytápění'!F38</f>
        <v>0</v>
      </c>
      <c r="BB63" s="133">
        <f>'SO 1.4.03 - TZB - Vytápění'!F39</f>
        <v>0</v>
      </c>
      <c r="BC63" s="133">
        <f>'SO 1.4.03 - TZB - Vytápění'!F40</f>
        <v>0</v>
      </c>
      <c r="BD63" s="135">
        <f>'SO 1.4.03 - TZB - Vytápění'!F41</f>
        <v>0</v>
      </c>
      <c r="BE63" s="4"/>
      <c r="BT63" s="136" t="s">
        <v>97</v>
      </c>
      <c r="BV63" s="136" t="s">
        <v>74</v>
      </c>
      <c r="BW63" s="136" t="s">
        <v>107</v>
      </c>
      <c r="BX63" s="136" t="s">
        <v>96</v>
      </c>
      <c r="CL63" s="136" t="s">
        <v>19</v>
      </c>
    </row>
    <row r="64" s="4" customFormat="1" ht="23.25" customHeight="1">
      <c r="A64" s="127" t="s">
        <v>82</v>
      </c>
      <c r="B64" s="66"/>
      <c r="C64" s="128"/>
      <c r="D64" s="128"/>
      <c r="E64" s="128"/>
      <c r="F64" s="128"/>
      <c r="G64" s="129" t="s">
        <v>108</v>
      </c>
      <c r="H64" s="129"/>
      <c r="I64" s="129"/>
      <c r="J64" s="129"/>
      <c r="K64" s="129"/>
      <c r="L64" s="128"/>
      <c r="M64" s="129" t="s">
        <v>109</v>
      </c>
      <c r="N64" s="129"/>
      <c r="O64" s="129"/>
      <c r="P64" s="129"/>
      <c r="Q64" s="129"/>
      <c r="R64" s="129"/>
      <c r="S64" s="129"/>
      <c r="T64" s="129"/>
      <c r="U64" s="129"/>
      <c r="V64" s="129"/>
      <c r="W64" s="129"/>
      <c r="X64" s="129"/>
      <c r="Y64" s="129"/>
      <c r="Z64" s="129"/>
      <c r="AA64" s="129"/>
      <c r="AB64" s="129"/>
      <c r="AC64" s="129"/>
      <c r="AD64" s="129"/>
      <c r="AE64" s="129"/>
      <c r="AF64" s="129"/>
      <c r="AG64" s="130">
        <f>'SO 1.4.04 - TZB - Silnopr...'!J34</f>
        <v>0</v>
      </c>
      <c r="AH64" s="128"/>
      <c r="AI64" s="128"/>
      <c r="AJ64" s="128"/>
      <c r="AK64" s="128"/>
      <c r="AL64" s="128"/>
      <c r="AM64" s="128"/>
      <c r="AN64" s="130">
        <f>SUM(AG64,AT64)</f>
        <v>0</v>
      </c>
      <c r="AO64" s="128"/>
      <c r="AP64" s="128"/>
      <c r="AQ64" s="131" t="s">
        <v>85</v>
      </c>
      <c r="AR64" s="68"/>
      <c r="AS64" s="132">
        <v>0</v>
      </c>
      <c r="AT64" s="133">
        <f>ROUND(SUM(AV64:AW64),2)</f>
        <v>0</v>
      </c>
      <c r="AU64" s="134">
        <f>'SO 1.4.04 - TZB - Silnopr...'!P105</f>
        <v>0</v>
      </c>
      <c r="AV64" s="133">
        <f>'SO 1.4.04 - TZB - Silnopr...'!J37</f>
        <v>0</v>
      </c>
      <c r="AW64" s="133">
        <f>'SO 1.4.04 - TZB - Silnopr...'!J38</f>
        <v>0</v>
      </c>
      <c r="AX64" s="133">
        <f>'SO 1.4.04 - TZB - Silnopr...'!J39</f>
        <v>0</v>
      </c>
      <c r="AY64" s="133">
        <f>'SO 1.4.04 - TZB - Silnopr...'!J40</f>
        <v>0</v>
      </c>
      <c r="AZ64" s="133">
        <f>'SO 1.4.04 - TZB - Silnopr...'!F37</f>
        <v>0</v>
      </c>
      <c r="BA64" s="133">
        <f>'SO 1.4.04 - TZB - Silnopr...'!F38</f>
        <v>0</v>
      </c>
      <c r="BB64" s="133">
        <f>'SO 1.4.04 - TZB - Silnopr...'!F39</f>
        <v>0</v>
      </c>
      <c r="BC64" s="133">
        <f>'SO 1.4.04 - TZB - Silnopr...'!F40</f>
        <v>0</v>
      </c>
      <c r="BD64" s="135">
        <f>'SO 1.4.04 - TZB - Silnopr...'!F41</f>
        <v>0</v>
      </c>
      <c r="BE64" s="4"/>
      <c r="BT64" s="136" t="s">
        <v>97</v>
      </c>
      <c r="BV64" s="136" t="s">
        <v>74</v>
      </c>
      <c r="BW64" s="136" t="s">
        <v>110</v>
      </c>
      <c r="BX64" s="136" t="s">
        <v>96</v>
      </c>
      <c r="CL64" s="136" t="s">
        <v>19</v>
      </c>
    </row>
    <row r="65" s="4" customFormat="1" ht="23.25" customHeight="1">
      <c r="A65" s="127" t="s">
        <v>82</v>
      </c>
      <c r="B65" s="66"/>
      <c r="C65" s="128"/>
      <c r="D65" s="128"/>
      <c r="E65" s="128"/>
      <c r="F65" s="128"/>
      <c r="G65" s="129" t="s">
        <v>111</v>
      </c>
      <c r="H65" s="129"/>
      <c r="I65" s="129"/>
      <c r="J65" s="129"/>
      <c r="K65" s="129"/>
      <c r="L65" s="128"/>
      <c r="M65" s="129" t="s">
        <v>112</v>
      </c>
      <c r="N65" s="129"/>
      <c r="O65" s="129"/>
      <c r="P65" s="129"/>
      <c r="Q65" s="129"/>
      <c r="R65" s="129"/>
      <c r="S65" s="129"/>
      <c r="T65" s="129"/>
      <c r="U65" s="129"/>
      <c r="V65" s="129"/>
      <c r="W65" s="129"/>
      <c r="X65" s="129"/>
      <c r="Y65" s="129"/>
      <c r="Z65" s="129"/>
      <c r="AA65" s="129"/>
      <c r="AB65" s="129"/>
      <c r="AC65" s="129"/>
      <c r="AD65" s="129"/>
      <c r="AE65" s="129"/>
      <c r="AF65" s="129"/>
      <c r="AG65" s="130">
        <f>'SO 1.4.05 - TZB - Slabopr...'!J34</f>
        <v>0</v>
      </c>
      <c r="AH65" s="128"/>
      <c r="AI65" s="128"/>
      <c r="AJ65" s="128"/>
      <c r="AK65" s="128"/>
      <c r="AL65" s="128"/>
      <c r="AM65" s="128"/>
      <c r="AN65" s="130">
        <f>SUM(AG65,AT65)</f>
        <v>0</v>
      </c>
      <c r="AO65" s="128"/>
      <c r="AP65" s="128"/>
      <c r="AQ65" s="131" t="s">
        <v>85</v>
      </c>
      <c r="AR65" s="68"/>
      <c r="AS65" s="132">
        <v>0</v>
      </c>
      <c r="AT65" s="133">
        <f>ROUND(SUM(AV65:AW65),2)</f>
        <v>0</v>
      </c>
      <c r="AU65" s="134">
        <f>'SO 1.4.05 - TZB - Slabopr...'!P100</f>
        <v>0</v>
      </c>
      <c r="AV65" s="133">
        <f>'SO 1.4.05 - TZB - Slabopr...'!J37</f>
        <v>0</v>
      </c>
      <c r="AW65" s="133">
        <f>'SO 1.4.05 - TZB - Slabopr...'!J38</f>
        <v>0</v>
      </c>
      <c r="AX65" s="133">
        <f>'SO 1.4.05 - TZB - Slabopr...'!J39</f>
        <v>0</v>
      </c>
      <c r="AY65" s="133">
        <f>'SO 1.4.05 - TZB - Slabopr...'!J40</f>
        <v>0</v>
      </c>
      <c r="AZ65" s="133">
        <f>'SO 1.4.05 - TZB - Slabopr...'!F37</f>
        <v>0</v>
      </c>
      <c r="BA65" s="133">
        <f>'SO 1.4.05 - TZB - Slabopr...'!F38</f>
        <v>0</v>
      </c>
      <c r="BB65" s="133">
        <f>'SO 1.4.05 - TZB - Slabopr...'!F39</f>
        <v>0</v>
      </c>
      <c r="BC65" s="133">
        <f>'SO 1.4.05 - TZB - Slabopr...'!F40</f>
        <v>0</v>
      </c>
      <c r="BD65" s="135">
        <f>'SO 1.4.05 - TZB - Slabopr...'!F41</f>
        <v>0</v>
      </c>
      <c r="BE65" s="4"/>
      <c r="BT65" s="136" t="s">
        <v>97</v>
      </c>
      <c r="BV65" s="136" t="s">
        <v>74</v>
      </c>
      <c r="BW65" s="136" t="s">
        <v>113</v>
      </c>
      <c r="BX65" s="136" t="s">
        <v>96</v>
      </c>
      <c r="CL65" s="136" t="s">
        <v>19</v>
      </c>
    </row>
    <row r="66" s="4" customFormat="1" ht="23.25" customHeight="1">
      <c r="A66" s="127" t="s">
        <v>82</v>
      </c>
      <c r="B66" s="66"/>
      <c r="C66" s="128"/>
      <c r="D66" s="128"/>
      <c r="E66" s="128"/>
      <c r="F66" s="128"/>
      <c r="G66" s="129" t="s">
        <v>114</v>
      </c>
      <c r="H66" s="129"/>
      <c r="I66" s="129"/>
      <c r="J66" s="129"/>
      <c r="K66" s="129"/>
      <c r="L66" s="128"/>
      <c r="M66" s="129" t="s">
        <v>115</v>
      </c>
      <c r="N66" s="129"/>
      <c r="O66" s="129"/>
      <c r="P66" s="129"/>
      <c r="Q66" s="129"/>
      <c r="R66" s="129"/>
      <c r="S66" s="129"/>
      <c r="T66" s="129"/>
      <c r="U66" s="129"/>
      <c r="V66" s="129"/>
      <c r="W66" s="129"/>
      <c r="X66" s="129"/>
      <c r="Y66" s="129"/>
      <c r="Z66" s="129"/>
      <c r="AA66" s="129"/>
      <c r="AB66" s="129"/>
      <c r="AC66" s="129"/>
      <c r="AD66" s="129"/>
      <c r="AE66" s="129"/>
      <c r="AF66" s="129"/>
      <c r="AG66" s="130">
        <f>'SO 1.4.06 - TZB - MaR'!J34</f>
        <v>0</v>
      </c>
      <c r="AH66" s="128"/>
      <c r="AI66" s="128"/>
      <c r="AJ66" s="128"/>
      <c r="AK66" s="128"/>
      <c r="AL66" s="128"/>
      <c r="AM66" s="128"/>
      <c r="AN66" s="130">
        <f>SUM(AG66,AT66)</f>
        <v>0</v>
      </c>
      <c r="AO66" s="128"/>
      <c r="AP66" s="128"/>
      <c r="AQ66" s="131" t="s">
        <v>85</v>
      </c>
      <c r="AR66" s="68"/>
      <c r="AS66" s="132">
        <v>0</v>
      </c>
      <c r="AT66" s="133">
        <f>ROUND(SUM(AV66:AW66),2)</f>
        <v>0</v>
      </c>
      <c r="AU66" s="134">
        <f>'SO 1.4.06 - TZB - MaR'!P97</f>
        <v>0</v>
      </c>
      <c r="AV66" s="133">
        <f>'SO 1.4.06 - TZB - MaR'!J37</f>
        <v>0</v>
      </c>
      <c r="AW66" s="133">
        <f>'SO 1.4.06 - TZB - MaR'!J38</f>
        <v>0</v>
      </c>
      <c r="AX66" s="133">
        <f>'SO 1.4.06 - TZB - MaR'!J39</f>
        <v>0</v>
      </c>
      <c r="AY66" s="133">
        <f>'SO 1.4.06 - TZB - MaR'!J40</f>
        <v>0</v>
      </c>
      <c r="AZ66" s="133">
        <f>'SO 1.4.06 - TZB - MaR'!F37</f>
        <v>0</v>
      </c>
      <c r="BA66" s="133">
        <f>'SO 1.4.06 - TZB - MaR'!F38</f>
        <v>0</v>
      </c>
      <c r="BB66" s="133">
        <f>'SO 1.4.06 - TZB - MaR'!F39</f>
        <v>0</v>
      </c>
      <c r="BC66" s="133">
        <f>'SO 1.4.06 - TZB - MaR'!F40</f>
        <v>0</v>
      </c>
      <c r="BD66" s="135">
        <f>'SO 1.4.06 - TZB - MaR'!F41</f>
        <v>0</v>
      </c>
      <c r="BE66" s="4"/>
      <c r="BT66" s="136" t="s">
        <v>97</v>
      </c>
      <c r="BV66" s="136" t="s">
        <v>74</v>
      </c>
      <c r="BW66" s="136" t="s">
        <v>116</v>
      </c>
      <c r="BX66" s="136" t="s">
        <v>96</v>
      </c>
      <c r="CL66" s="136" t="s">
        <v>19</v>
      </c>
    </row>
    <row r="67" s="4" customFormat="1" ht="23.25" customHeight="1">
      <c r="A67" s="127" t="s">
        <v>82</v>
      </c>
      <c r="B67" s="66"/>
      <c r="C67" s="128"/>
      <c r="D67" s="128"/>
      <c r="E67" s="128"/>
      <c r="F67" s="128"/>
      <c r="G67" s="129" t="s">
        <v>117</v>
      </c>
      <c r="H67" s="129"/>
      <c r="I67" s="129"/>
      <c r="J67" s="129"/>
      <c r="K67" s="129"/>
      <c r="L67" s="128"/>
      <c r="M67" s="129" t="s">
        <v>118</v>
      </c>
      <c r="N67" s="129"/>
      <c r="O67" s="129"/>
      <c r="P67" s="129"/>
      <c r="Q67" s="129"/>
      <c r="R67" s="129"/>
      <c r="S67" s="129"/>
      <c r="T67" s="129"/>
      <c r="U67" s="129"/>
      <c r="V67" s="129"/>
      <c r="W67" s="129"/>
      <c r="X67" s="129"/>
      <c r="Y67" s="129"/>
      <c r="Z67" s="129"/>
      <c r="AA67" s="129"/>
      <c r="AB67" s="129"/>
      <c r="AC67" s="129"/>
      <c r="AD67" s="129"/>
      <c r="AE67" s="129"/>
      <c r="AF67" s="129"/>
      <c r="AG67" s="130">
        <f>'SO 1.4.07 - TZB - Technol...'!J34</f>
        <v>0</v>
      </c>
      <c r="AH67" s="128"/>
      <c r="AI67" s="128"/>
      <c r="AJ67" s="128"/>
      <c r="AK67" s="128"/>
      <c r="AL67" s="128"/>
      <c r="AM67" s="128"/>
      <c r="AN67" s="130">
        <f>SUM(AG67,AT67)</f>
        <v>0</v>
      </c>
      <c r="AO67" s="128"/>
      <c r="AP67" s="128"/>
      <c r="AQ67" s="131" t="s">
        <v>85</v>
      </c>
      <c r="AR67" s="68"/>
      <c r="AS67" s="132">
        <v>0</v>
      </c>
      <c r="AT67" s="133">
        <f>ROUND(SUM(AV67:AW67),2)</f>
        <v>0</v>
      </c>
      <c r="AU67" s="134">
        <f>'SO 1.4.07 - TZB - Technol...'!P100</f>
        <v>0</v>
      </c>
      <c r="AV67" s="133">
        <f>'SO 1.4.07 - TZB - Technol...'!J37</f>
        <v>0</v>
      </c>
      <c r="AW67" s="133">
        <f>'SO 1.4.07 - TZB - Technol...'!J38</f>
        <v>0</v>
      </c>
      <c r="AX67" s="133">
        <f>'SO 1.4.07 - TZB - Technol...'!J39</f>
        <v>0</v>
      </c>
      <c r="AY67" s="133">
        <f>'SO 1.4.07 - TZB - Technol...'!J40</f>
        <v>0</v>
      </c>
      <c r="AZ67" s="133">
        <f>'SO 1.4.07 - TZB - Technol...'!F37</f>
        <v>0</v>
      </c>
      <c r="BA67" s="133">
        <f>'SO 1.4.07 - TZB - Technol...'!F38</f>
        <v>0</v>
      </c>
      <c r="BB67" s="133">
        <f>'SO 1.4.07 - TZB - Technol...'!F39</f>
        <v>0</v>
      </c>
      <c r="BC67" s="133">
        <f>'SO 1.4.07 - TZB - Technol...'!F40</f>
        <v>0</v>
      </c>
      <c r="BD67" s="135">
        <f>'SO 1.4.07 - TZB - Technol...'!F41</f>
        <v>0</v>
      </c>
      <c r="BE67" s="4"/>
      <c r="BT67" s="136" t="s">
        <v>97</v>
      </c>
      <c r="BV67" s="136" t="s">
        <v>74</v>
      </c>
      <c r="BW67" s="136" t="s">
        <v>119</v>
      </c>
      <c r="BX67" s="136" t="s">
        <v>96</v>
      </c>
      <c r="CL67" s="136" t="s">
        <v>19</v>
      </c>
    </row>
    <row r="68" s="4" customFormat="1" ht="16.5" customHeight="1">
      <c r="A68" s="127" t="s">
        <v>82</v>
      </c>
      <c r="B68" s="66"/>
      <c r="C68" s="128"/>
      <c r="D68" s="128"/>
      <c r="E68" s="128"/>
      <c r="F68" s="129" t="s">
        <v>120</v>
      </c>
      <c r="G68" s="129"/>
      <c r="H68" s="129"/>
      <c r="I68" s="129"/>
      <c r="J68" s="129"/>
      <c r="K68" s="128"/>
      <c r="L68" s="129" t="s">
        <v>121</v>
      </c>
      <c r="M68" s="129"/>
      <c r="N68" s="129"/>
      <c r="O68" s="129"/>
      <c r="P68" s="129"/>
      <c r="Q68" s="129"/>
      <c r="R68" s="129"/>
      <c r="S68" s="129"/>
      <c r="T68" s="129"/>
      <c r="U68" s="129"/>
      <c r="V68" s="129"/>
      <c r="W68" s="129"/>
      <c r="X68" s="129"/>
      <c r="Y68" s="129"/>
      <c r="Z68" s="129"/>
      <c r="AA68" s="129"/>
      <c r="AB68" s="129"/>
      <c r="AC68" s="129"/>
      <c r="AD68" s="129"/>
      <c r="AE68" s="129"/>
      <c r="AF68" s="129"/>
      <c r="AG68" s="130">
        <f>'SO 01.2 - Konstrukční část'!J34</f>
        <v>0</v>
      </c>
      <c r="AH68" s="128"/>
      <c r="AI68" s="128"/>
      <c r="AJ68" s="128"/>
      <c r="AK68" s="128"/>
      <c r="AL68" s="128"/>
      <c r="AM68" s="128"/>
      <c r="AN68" s="130">
        <f>SUM(AG68,AT68)</f>
        <v>0</v>
      </c>
      <c r="AO68" s="128"/>
      <c r="AP68" s="128"/>
      <c r="AQ68" s="131" t="s">
        <v>85</v>
      </c>
      <c r="AR68" s="68"/>
      <c r="AS68" s="132">
        <v>0</v>
      </c>
      <c r="AT68" s="133">
        <f>ROUND(SUM(AV68:AW68),2)</f>
        <v>0</v>
      </c>
      <c r="AU68" s="134">
        <f>'SO 01.2 - Konstrukční část'!P96</f>
        <v>0</v>
      </c>
      <c r="AV68" s="133">
        <f>'SO 01.2 - Konstrukční část'!J37</f>
        <v>0</v>
      </c>
      <c r="AW68" s="133">
        <f>'SO 01.2 - Konstrukční část'!J38</f>
        <v>0</v>
      </c>
      <c r="AX68" s="133">
        <f>'SO 01.2 - Konstrukční část'!J39</f>
        <v>0</v>
      </c>
      <c r="AY68" s="133">
        <f>'SO 01.2 - Konstrukční část'!J40</f>
        <v>0</v>
      </c>
      <c r="AZ68" s="133">
        <f>'SO 01.2 - Konstrukční část'!F37</f>
        <v>0</v>
      </c>
      <c r="BA68" s="133">
        <f>'SO 01.2 - Konstrukční část'!F38</f>
        <v>0</v>
      </c>
      <c r="BB68" s="133">
        <f>'SO 01.2 - Konstrukční část'!F39</f>
        <v>0</v>
      </c>
      <c r="BC68" s="133">
        <f>'SO 01.2 - Konstrukční část'!F40</f>
        <v>0</v>
      </c>
      <c r="BD68" s="135">
        <f>'SO 01.2 - Konstrukční část'!F41</f>
        <v>0</v>
      </c>
      <c r="BE68" s="4"/>
      <c r="BT68" s="136" t="s">
        <v>95</v>
      </c>
      <c r="BV68" s="136" t="s">
        <v>74</v>
      </c>
      <c r="BW68" s="136" t="s">
        <v>122</v>
      </c>
      <c r="BX68" s="136" t="s">
        <v>92</v>
      </c>
      <c r="CL68" s="136" t="s">
        <v>19</v>
      </c>
    </row>
    <row r="69" s="4" customFormat="1" ht="16.5" customHeight="1">
      <c r="A69" s="127" t="s">
        <v>82</v>
      </c>
      <c r="B69" s="66"/>
      <c r="C69" s="128"/>
      <c r="D69" s="128"/>
      <c r="E69" s="129" t="s">
        <v>123</v>
      </c>
      <c r="F69" s="129"/>
      <c r="G69" s="129"/>
      <c r="H69" s="129"/>
      <c r="I69" s="129"/>
      <c r="J69" s="128"/>
      <c r="K69" s="129" t="s">
        <v>124</v>
      </c>
      <c r="L69" s="129"/>
      <c r="M69" s="129"/>
      <c r="N69" s="129"/>
      <c r="O69" s="129"/>
      <c r="P69" s="129"/>
      <c r="Q69" s="129"/>
      <c r="R69" s="129"/>
      <c r="S69" s="129"/>
      <c r="T69" s="129"/>
      <c r="U69" s="129"/>
      <c r="V69" s="129"/>
      <c r="W69" s="129"/>
      <c r="X69" s="129"/>
      <c r="Y69" s="129"/>
      <c r="Z69" s="129"/>
      <c r="AA69" s="129"/>
      <c r="AB69" s="129"/>
      <c r="AC69" s="129"/>
      <c r="AD69" s="129"/>
      <c r="AE69" s="129"/>
      <c r="AF69" s="129"/>
      <c r="AG69" s="130">
        <f>'SO 03 - Zpevněné plochy'!J32</f>
        <v>0</v>
      </c>
      <c r="AH69" s="128"/>
      <c r="AI69" s="128"/>
      <c r="AJ69" s="128"/>
      <c r="AK69" s="128"/>
      <c r="AL69" s="128"/>
      <c r="AM69" s="128"/>
      <c r="AN69" s="130">
        <f>SUM(AG69,AT69)</f>
        <v>0</v>
      </c>
      <c r="AO69" s="128"/>
      <c r="AP69" s="128"/>
      <c r="AQ69" s="131" t="s">
        <v>85</v>
      </c>
      <c r="AR69" s="68"/>
      <c r="AS69" s="132">
        <v>0</v>
      </c>
      <c r="AT69" s="133">
        <f>ROUND(SUM(AV69:AW69),2)</f>
        <v>0</v>
      </c>
      <c r="AU69" s="134">
        <f>'SO 03 - Zpevněné plochy'!P93</f>
        <v>0</v>
      </c>
      <c r="AV69" s="133">
        <f>'SO 03 - Zpevněné plochy'!J35</f>
        <v>0</v>
      </c>
      <c r="AW69" s="133">
        <f>'SO 03 - Zpevněné plochy'!J36</f>
        <v>0</v>
      </c>
      <c r="AX69" s="133">
        <f>'SO 03 - Zpevněné plochy'!J37</f>
        <v>0</v>
      </c>
      <c r="AY69" s="133">
        <f>'SO 03 - Zpevněné plochy'!J38</f>
        <v>0</v>
      </c>
      <c r="AZ69" s="133">
        <f>'SO 03 - Zpevněné plochy'!F35</f>
        <v>0</v>
      </c>
      <c r="BA69" s="133">
        <f>'SO 03 - Zpevněné plochy'!F36</f>
        <v>0</v>
      </c>
      <c r="BB69" s="133">
        <f>'SO 03 - Zpevněné plochy'!F37</f>
        <v>0</v>
      </c>
      <c r="BC69" s="133">
        <f>'SO 03 - Zpevněné plochy'!F38</f>
        <v>0</v>
      </c>
      <c r="BD69" s="135">
        <f>'SO 03 - Zpevněné plochy'!F39</f>
        <v>0</v>
      </c>
      <c r="BE69" s="4"/>
      <c r="BT69" s="136" t="s">
        <v>81</v>
      </c>
      <c r="BV69" s="136" t="s">
        <v>74</v>
      </c>
      <c r="BW69" s="136" t="s">
        <v>125</v>
      </c>
      <c r="BX69" s="136" t="s">
        <v>89</v>
      </c>
      <c r="CL69" s="136" t="s">
        <v>19</v>
      </c>
    </row>
    <row r="70" s="4" customFormat="1" ht="16.5" customHeight="1">
      <c r="A70" s="127" t="s">
        <v>82</v>
      </c>
      <c r="B70" s="66"/>
      <c r="C70" s="128"/>
      <c r="D70" s="128"/>
      <c r="E70" s="129" t="s">
        <v>126</v>
      </c>
      <c r="F70" s="129"/>
      <c r="G70" s="129"/>
      <c r="H70" s="129"/>
      <c r="I70" s="129"/>
      <c r="J70" s="128"/>
      <c r="K70" s="129" t="s">
        <v>127</v>
      </c>
      <c r="L70" s="129"/>
      <c r="M70" s="129"/>
      <c r="N70" s="129"/>
      <c r="O70" s="129"/>
      <c r="P70" s="129"/>
      <c r="Q70" s="129"/>
      <c r="R70" s="129"/>
      <c r="S70" s="129"/>
      <c r="T70" s="129"/>
      <c r="U70" s="129"/>
      <c r="V70" s="129"/>
      <c r="W70" s="129"/>
      <c r="X70" s="129"/>
      <c r="Y70" s="129"/>
      <c r="Z70" s="129"/>
      <c r="AA70" s="129"/>
      <c r="AB70" s="129"/>
      <c r="AC70" s="129"/>
      <c r="AD70" s="129"/>
      <c r="AE70" s="129"/>
      <c r="AF70" s="129"/>
      <c r="AG70" s="130">
        <f>'SO 04 - Terénní a sadové ...'!J32</f>
        <v>0</v>
      </c>
      <c r="AH70" s="128"/>
      <c r="AI70" s="128"/>
      <c r="AJ70" s="128"/>
      <c r="AK70" s="128"/>
      <c r="AL70" s="128"/>
      <c r="AM70" s="128"/>
      <c r="AN70" s="130">
        <f>SUM(AG70,AT70)</f>
        <v>0</v>
      </c>
      <c r="AO70" s="128"/>
      <c r="AP70" s="128"/>
      <c r="AQ70" s="131" t="s">
        <v>85</v>
      </c>
      <c r="AR70" s="68"/>
      <c r="AS70" s="132">
        <v>0</v>
      </c>
      <c r="AT70" s="133">
        <f>ROUND(SUM(AV70:AW70),2)</f>
        <v>0</v>
      </c>
      <c r="AU70" s="134">
        <f>'SO 04 - Terénní a sadové ...'!P88</f>
        <v>0</v>
      </c>
      <c r="AV70" s="133">
        <f>'SO 04 - Terénní a sadové ...'!J35</f>
        <v>0</v>
      </c>
      <c r="AW70" s="133">
        <f>'SO 04 - Terénní a sadové ...'!J36</f>
        <v>0</v>
      </c>
      <c r="AX70" s="133">
        <f>'SO 04 - Terénní a sadové ...'!J37</f>
        <v>0</v>
      </c>
      <c r="AY70" s="133">
        <f>'SO 04 - Terénní a sadové ...'!J38</f>
        <v>0</v>
      </c>
      <c r="AZ70" s="133">
        <f>'SO 04 - Terénní a sadové ...'!F35</f>
        <v>0</v>
      </c>
      <c r="BA70" s="133">
        <f>'SO 04 - Terénní a sadové ...'!F36</f>
        <v>0</v>
      </c>
      <c r="BB70" s="133">
        <f>'SO 04 - Terénní a sadové ...'!F37</f>
        <v>0</v>
      </c>
      <c r="BC70" s="133">
        <f>'SO 04 - Terénní a sadové ...'!F38</f>
        <v>0</v>
      </c>
      <c r="BD70" s="135">
        <f>'SO 04 - Terénní a sadové ...'!F39</f>
        <v>0</v>
      </c>
      <c r="BE70" s="4"/>
      <c r="BT70" s="136" t="s">
        <v>81</v>
      </c>
      <c r="BV70" s="136" t="s">
        <v>74</v>
      </c>
      <c r="BW70" s="136" t="s">
        <v>128</v>
      </c>
      <c r="BX70" s="136" t="s">
        <v>89</v>
      </c>
      <c r="CL70" s="136" t="s">
        <v>19</v>
      </c>
    </row>
    <row r="71" s="4" customFormat="1" ht="16.5" customHeight="1">
      <c r="A71" s="127" t="s">
        <v>82</v>
      </c>
      <c r="B71" s="66"/>
      <c r="C71" s="128"/>
      <c r="D71" s="128"/>
      <c r="E71" s="129" t="s">
        <v>129</v>
      </c>
      <c r="F71" s="129"/>
      <c r="G71" s="129"/>
      <c r="H71" s="129"/>
      <c r="I71" s="129"/>
      <c r="J71" s="128"/>
      <c r="K71" s="129" t="s">
        <v>130</v>
      </c>
      <c r="L71" s="129"/>
      <c r="M71" s="129"/>
      <c r="N71" s="129"/>
      <c r="O71" s="129"/>
      <c r="P71" s="129"/>
      <c r="Q71" s="129"/>
      <c r="R71" s="129"/>
      <c r="S71" s="129"/>
      <c r="T71" s="129"/>
      <c r="U71" s="129"/>
      <c r="V71" s="129"/>
      <c r="W71" s="129"/>
      <c r="X71" s="129"/>
      <c r="Y71" s="129"/>
      <c r="Z71" s="129"/>
      <c r="AA71" s="129"/>
      <c r="AB71" s="129"/>
      <c r="AC71" s="129"/>
      <c r="AD71" s="129"/>
      <c r="AE71" s="129"/>
      <c r="AF71" s="129"/>
      <c r="AG71" s="130">
        <f>'SO 05 - Areálová kanalizace '!J32</f>
        <v>0</v>
      </c>
      <c r="AH71" s="128"/>
      <c r="AI71" s="128"/>
      <c r="AJ71" s="128"/>
      <c r="AK71" s="128"/>
      <c r="AL71" s="128"/>
      <c r="AM71" s="128"/>
      <c r="AN71" s="130">
        <f>SUM(AG71,AT71)</f>
        <v>0</v>
      </c>
      <c r="AO71" s="128"/>
      <c r="AP71" s="128"/>
      <c r="AQ71" s="131" t="s">
        <v>85</v>
      </c>
      <c r="AR71" s="68"/>
      <c r="AS71" s="132">
        <v>0</v>
      </c>
      <c r="AT71" s="133">
        <f>ROUND(SUM(AV71:AW71),2)</f>
        <v>0</v>
      </c>
      <c r="AU71" s="134">
        <f>'SO 05 - Areálová kanalizace '!P92</f>
        <v>0</v>
      </c>
      <c r="AV71" s="133">
        <f>'SO 05 - Areálová kanalizace '!J35</f>
        <v>0</v>
      </c>
      <c r="AW71" s="133">
        <f>'SO 05 - Areálová kanalizace '!J36</f>
        <v>0</v>
      </c>
      <c r="AX71" s="133">
        <f>'SO 05 - Areálová kanalizace '!J37</f>
        <v>0</v>
      </c>
      <c r="AY71" s="133">
        <f>'SO 05 - Areálová kanalizace '!J38</f>
        <v>0</v>
      </c>
      <c r="AZ71" s="133">
        <f>'SO 05 - Areálová kanalizace '!F35</f>
        <v>0</v>
      </c>
      <c r="BA71" s="133">
        <f>'SO 05 - Areálová kanalizace '!F36</f>
        <v>0</v>
      </c>
      <c r="BB71" s="133">
        <f>'SO 05 - Areálová kanalizace '!F37</f>
        <v>0</v>
      </c>
      <c r="BC71" s="133">
        <f>'SO 05 - Areálová kanalizace '!F38</f>
        <v>0</v>
      </c>
      <c r="BD71" s="135">
        <f>'SO 05 - Areálová kanalizace '!F39</f>
        <v>0</v>
      </c>
      <c r="BE71" s="4"/>
      <c r="BT71" s="136" t="s">
        <v>81</v>
      </c>
      <c r="BV71" s="136" t="s">
        <v>74</v>
      </c>
      <c r="BW71" s="136" t="s">
        <v>131</v>
      </c>
      <c r="BX71" s="136" t="s">
        <v>89</v>
      </c>
      <c r="CL71" s="136" t="s">
        <v>19</v>
      </c>
    </row>
    <row r="72" s="4" customFormat="1" ht="16.5" customHeight="1">
      <c r="A72" s="127" t="s">
        <v>82</v>
      </c>
      <c r="B72" s="66"/>
      <c r="C72" s="128"/>
      <c r="D72" s="128"/>
      <c r="E72" s="129" t="s">
        <v>132</v>
      </c>
      <c r="F72" s="129"/>
      <c r="G72" s="129"/>
      <c r="H72" s="129"/>
      <c r="I72" s="129"/>
      <c r="J72" s="128"/>
      <c r="K72" s="129" t="s">
        <v>133</v>
      </c>
      <c r="L72" s="129"/>
      <c r="M72" s="129"/>
      <c r="N72" s="129"/>
      <c r="O72" s="129"/>
      <c r="P72" s="129"/>
      <c r="Q72" s="129"/>
      <c r="R72" s="129"/>
      <c r="S72" s="129"/>
      <c r="T72" s="129"/>
      <c r="U72" s="129"/>
      <c r="V72" s="129"/>
      <c r="W72" s="129"/>
      <c r="X72" s="129"/>
      <c r="Y72" s="129"/>
      <c r="Z72" s="129"/>
      <c r="AA72" s="129"/>
      <c r="AB72" s="129"/>
      <c r="AC72" s="129"/>
      <c r="AD72" s="129"/>
      <c r="AE72" s="129"/>
      <c r="AF72" s="129"/>
      <c r="AG72" s="130">
        <f>'SO 06 - Úprava plynovodní...'!J32</f>
        <v>0</v>
      </c>
      <c r="AH72" s="128"/>
      <c r="AI72" s="128"/>
      <c r="AJ72" s="128"/>
      <c r="AK72" s="128"/>
      <c r="AL72" s="128"/>
      <c r="AM72" s="128"/>
      <c r="AN72" s="130">
        <f>SUM(AG72,AT72)</f>
        <v>0</v>
      </c>
      <c r="AO72" s="128"/>
      <c r="AP72" s="128"/>
      <c r="AQ72" s="131" t="s">
        <v>85</v>
      </c>
      <c r="AR72" s="68"/>
      <c r="AS72" s="132">
        <v>0</v>
      </c>
      <c r="AT72" s="133">
        <f>ROUND(SUM(AV72:AW72),2)</f>
        <v>0</v>
      </c>
      <c r="AU72" s="134">
        <f>'SO 06 - Úprava plynovodní...'!P94</f>
        <v>0</v>
      </c>
      <c r="AV72" s="133">
        <f>'SO 06 - Úprava plynovodní...'!J35</f>
        <v>0</v>
      </c>
      <c r="AW72" s="133">
        <f>'SO 06 - Úprava plynovodní...'!J36</f>
        <v>0</v>
      </c>
      <c r="AX72" s="133">
        <f>'SO 06 - Úprava plynovodní...'!J37</f>
        <v>0</v>
      </c>
      <c r="AY72" s="133">
        <f>'SO 06 - Úprava plynovodní...'!J38</f>
        <v>0</v>
      </c>
      <c r="AZ72" s="133">
        <f>'SO 06 - Úprava plynovodní...'!F35</f>
        <v>0</v>
      </c>
      <c r="BA72" s="133">
        <f>'SO 06 - Úprava plynovodní...'!F36</f>
        <v>0</v>
      </c>
      <c r="BB72" s="133">
        <f>'SO 06 - Úprava plynovodní...'!F37</f>
        <v>0</v>
      </c>
      <c r="BC72" s="133">
        <f>'SO 06 - Úprava plynovodní...'!F38</f>
        <v>0</v>
      </c>
      <c r="BD72" s="135">
        <f>'SO 06 - Úprava plynovodní...'!F39</f>
        <v>0</v>
      </c>
      <c r="BE72" s="4"/>
      <c r="BT72" s="136" t="s">
        <v>81</v>
      </c>
      <c r="BV72" s="136" t="s">
        <v>74</v>
      </c>
      <c r="BW72" s="136" t="s">
        <v>134</v>
      </c>
      <c r="BX72" s="136" t="s">
        <v>89</v>
      </c>
      <c r="CL72" s="136" t="s">
        <v>19</v>
      </c>
    </row>
    <row r="73" s="4" customFormat="1" ht="16.5" customHeight="1">
      <c r="A73" s="4"/>
      <c r="B73" s="66"/>
      <c r="C73" s="128"/>
      <c r="D73" s="128"/>
      <c r="E73" s="129" t="s">
        <v>135</v>
      </c>
      <c r="F73" s="129"/>
      <c r="G73" s="129"/>
      <c r="H73" s="129"/>
      <c r="I73" s="129"/>
      <c r="J73" s="128"/>
      <c r="K73" s="129" t="s">
        <v>136</v>
      </c>
      <c r="L73" s="129"/>
      <c r="M73" s="129"/>
      <c r="N73" s="129"/>
      <c r="O73" s="129"/>
      <c r="P73" s="129"/>
      <c r="Q73" s="129"/>
      <c r="R73" s="129"/>
      <c r="S73" s="129"/>
      <c r="T73" s="129"/>
      <c r="U73" s="129"/>
      <c r="V73" s="129"/>
      <c r="W73" s="129"/>
      <c r="X73" s="129"/>
      <c r="Y73" s="129"/>
      <c r="Z73" s="129"/>
      <c r="AA73" s="129"/>
      <c r="AB73" s="129"/>
      <c r="AC73" s="129"/>
      <c r="AD73" s="129"/>
      <c r="AE73" s="129"/>
      <c r="AF73" s="129"/>
      <c r="AG73" s="137">
        <f>ROUND(SUM(AG74:AG75),2)</f>
        <v>0</v>
      </c>
      <c r="AH73" s="128"/>
      <c r="AI73" s="128"/>
      <c r="AJ73" s="128"/>
      <c r="AK73" s="128"/>
      <c r="AL73" s="128"/>
      <c r="AM73" s="128"/>
      <c r="AN73" s="130">
        <f>SUM(AG73,AT73)</f>
        <v>0</v>
      </c>
      <c r="AO73" s="128"/>
      <c r="AP73" s="128"/>
      <c r="AQ73" s="131" t="s">
        <v>85</v>
      </c>
      <c r="AR73" s="68"/>
      <c r="AS73" s="132">
        <f>ROUND(SUM(AS74:AS75),2)</f>
        <v>0</v>
      </c>
      <c r="AT73" s="133">
        <f>ROUND(SUM(AV73:AW73),2)</f>
        <v>0</v>
      </c>
      <c r="AU73" s="134">
        <f>ROUND(SUM(AU74:AU75),5)</f>
        <v>0</v>
      </c>
      <c r="AV73" s="133">
        <f>ROUND(AZ73*L29,2)</f>
        <v>0</v>
      </c>
      <c r="AW73" s="133">
        <f>ROUND(BA73*L30,2)</f>
        <v>0</v>
      </c>
      <c r="AX73" s="133">
        <f>ROUND(BB73*L29,2)</f>
        <v>0</v>
      </c>
      <c r="AY73" s="133">
        <f>ROUND(BC73*L30,2)</f>
        <v>0</v>
      </c>
      <c r="AZ73" s="133">
        <f>ROUND(SUM(AZ74:AZ75),2)</f>
        <v>0</v>
      </c>
      <c r="BA73" s="133">
        <f>ROUND(SUM(BA74:BA75),2)</f>
        <v>0</v>
      </c>
      <c r="BB73" s="133">
        <f>ROUND(SUM(BB74:BB75),2)</f>
        <v>0</v>
      </c>
      <c r="BC73" s="133">
        <f>ROUND(SUM(BC74:BC75),2)</f>
        <v>0</v>
      </c>
      <c r="BD73" s="135">
        <f>ROUND(SUM(BD74:BD75),2)</f>
        <v>0</v>
      </c>
      <c r="BE73" s="4"/>
      <c r="BS73" s="136" t="s">
        <v>71</v>
      </c>
      <c r="BT73" s="136" t="s">
        <v>81</v>
      </c>
      <c r="BV73" s="136" t="s">
        <v>74</v>
      </c>
      <c r="BW73" s="136" t="s">
        <v>137</v>
      </c>
      <c r="BX73" s="136" t="s">
        <v>89</v>
      </c>
      <c r="CL73" s="136" t="s">
        <v>19</v>
      </c>
    </row>
    <row r="74" s="4" customFormat="1" ht="16.5" customHeight="1">
      <c r="A74" s="127" t="s">
        <v>82</v>
      </c>
      <c r="B74" s="66"/>
      <c r="C74" s="128"/>
      <c r="D74" s="128"/>
      <c r="E74" s="128"/>
      <c r="F74" s="129" t="s">
        <v>135</v>
      </c>
      <c r="G74" s="129"/>
      <c r="H74" s="129"/>
      <c r="I74" s="129"/>
      <c r="J74" s="129"/>
      <c r="K74" s="128"/>
      <c r="L74" s="129" t="s">
        <v>136</v>
      </c>
      <c r="M74" s="129"/>
      <c r="N74" s="129"/>
      <c r="O74" s="129"/>
      <c r="P74" s="129"/>
      <c r="Q74" s="129"/>
      <c r="R74" s="129"/>
      <c r="S74" s="129"/>
      <c r="T74" s="129"/>
      <c r="U74" s="129"/>
      <c r="V74" s="129"/>
      <c r="W74" s="129"/>
      <c r="X74" s="129"/>
      <c r="Y74" s="129"/>
      <c r="Z74" s="129"/>
      <c r="AA74" s="129"/>
      <c r="AB74" s="129"/>
      <c r="AC74" s="129"/>
      <c r="AD74" s="129"/>
      <c r="AE74" s="129"/>
      <c r="AF74" s="129"/>
      <c r="AG74" s="130">
        <f>'SO 07 - Úprava teplovodu'!J32</f>
        <v>0</v>
      </c>
      <c r="AH74" s="128"/>
      <c r="AI74" s="128"/>
      <c r="AJ74" s="128"/>
      <c r="AK74" s="128"/>
      <c r="AL74" s="128"/>
      <c r="AM74" s="128"/>
      <c r="AN74" s="130">
        <f>SUM(AG74,AT74)</f>
        <v>0</v>
      </c>
      <c r="AO74" s="128"/>
      <c r="AP74" s="128"/>
      <c r="AQ74" s="131" t="s">
        <v>85</v>
      </c>
      <c r="AR74" s="68"/>
      <c r="AS74" s="132">
        <v>0</v>
      </c>
      <c r="AT74" s="133">
        <f>ROUND(SUM(AV74:AW74),2)</f>
        <v>0</v>
      </c>
      <c r="AU74" s="134">
        <f>'SO 07 - Úprava teplovodu'!P99</f>
        <v>0</v>
      </c>
      <c r="AV74" s="133">
        <f>'SO 07 - Úprava teplovodu'!J35</f>
        <v>0</v>
      </c>
      <c r="AW74" s="133">
        <f>'SO 07 - Úprava teplovodu'!J36</f>
        <v>0</v>
      </c>
      <c r="AX74" s="133">
        <f>'SO 07 - Úprava teplovodu'!J37</f>
        <v>0</v>
      </c>
      <c r="AY74" s="133">
        <f>'SO 07 - Úprava teplovodu'!J38</f>
        <v>0</v>
      </c>
      <c r="AZ74" s="133">
        <f>'SO 07 - Úprava teplovodu'!F35</f>
        <v>0</v>
      </c>
      <c r="BA74" s="133">
        <f>'SO 07 - Úprava teplovodu'!F36</f>
        <v>0</v>
      </c>
      <c r="BB74" s="133">
        <f>'SO 07 - Úprava teplovodu'!F37</f>
        <v>0</v>
      </c>
      <c r="BC74" s="133">
        <f>'SO 07 - Úprava teplovodu'!F38</f>
        <v>0</v>
      </c>
      <c r="BD74" s="135">
        <f>'SO 07 - Úprava teplovodu'!F39</f>
        <v>0</v>
      </c>
      <c r="BE74" s="4"/>
      <c r="BT74" s="136" t="s">
        <v>95</v>
      </c>
      <c r="BU74" s="136" t="s">
        <v>98</v>
      </c>
      <c r="BV74" s="136" t="s">
        <v>74</v>
      </c>
      <c r="BW74" s="136" t="s">
        <v>137</v>
      </c>
      <c r="BX74" s="136" t="s">
        <v>89</v>
      </c>
      <c r="CL74" s="136" t="s">
        <v>19</v>
      </c>
    </row>
    <row r="75" s="4" customFormat="1" ht="16.5" customHeight="1">
      <c r="A75" s="127" t="s">
        <v>82</v>
      </c>
      <c r="B75" s="66"/>
      <c r="C75" s="128"/>
      <c r="D75" s="128"/>
      <c r="E75" s="128"/>
      <c r="F75" s="129" t="s">
        <v>138</v>
      </c>
      <c r="G75" s="129"/>
      <c r="H75" s="129"/>
      <c r="I75" s="129"/>
      <c r="J75" s="129"/>
      <c r="K75" s="128"/>
      <c r="L75" s="129" t="s">
        <v>139</v>
      </c>
      <c r="M75" s="129"/>
      <c r="N75" s="129"/>
      <c r="O75" s="129"/>
      <c r="P75" s="129"/>
      <c r="Q75" s="129"/>
      <c r="R75" s="129"/>
      <c r="S75" s="129"/>
      <c r="T75" s="129"/>
      <c r="U75" s="129"/>
      <c r="V75" s="129"/>
      <c r="W75" s="129"/>
      <c r="X75" s="129"/>
      <c r="Y75" s="129"/>
      <c r="Z75" s="129"/>
      <c r="AA75" s="129"/>
      <c r="AB75" s="129"/>
      <c r="AC75" s="129"/>
      <c r="AD75" s="129"/>
      <c r="AE75" s="129"/>
      <c r="AF75" s="129"/>
      <c r="AG75" s="130">
        <f>'SO 07P - Přeložka teplovodu'!J34</f>
        <v>0</v>
      </c>
      <c r="AH75" s="128"/>
      <c r="AI75" s="128"/>
      <c r="AJ75" s="128"/>
      <c r="AK75" s="128"/>
      <c r="AL75" s="128"/>
      <c r="AM75" s="128"/>
      <c r="AN75" s="130">
        <f>SUM(AG75,AT75)</f>
        <v>0</v>
      </c>
      <c r="AO75" s="128"/>
      <c r="AP75" s="128"/>
      <c r="AQ75" s="131" t="s">
        <v>85</v>
      </c>
      <c r="AR75" s="68"/>
      <c r="AS75" s="132">
        <v>0</v>
      </c>
      <c r="AT75" s="133">
        <f>ROUND(SUM(AV75:AW75),2)</f>
        <v>0</v>
      </c>
      <c r="AU75" s="134">
        <f>'SO 07P - Přeložka teplovodu'!P96</f>
        <v>0</v>
      </c>
      <c r="AV75" s="133">
        <f>'SO 07P - Přeložka teplovodu'!J37</f>
        <v>0</v>
      </c>
      <c r="AW75" s="133">
        <f>'SO 07P - Přeložka teplovodu'!J38</f>
        <v>0</v>
      </c>
      <c r="AX75" s="133">
        <f>'SO 07P - Přeložka teplovodu'!J39</f>
        <v>0</v>
      </c>
      <c r="AY75" s="133">
        <f>'SO 07P - Přeložka teplovodu'!J40</f>
        <v>0</v>
      </c>
      <c r="AZ75" s="133">
        <f>'SO 07P - Přeložka teplovodu'!F37</f>
        <v>0</v>
      </c>
      <c r="BA75" s="133">
        <f>'SO 07P - Přeložka teplovodu'!F38</f>
        <v>0</v>
      </c>
      <c r="BB75" s="133">
        <f>'SO 07P - Přeložka teplovodu'!F39</f>
        <v>0</v>
      </c>
      <c r="BC75" s="133">
        <f>'SO 07P - Přeložka teplovodu'!F40</f>
        <v>0</v>
      </c>
      <c r="BD75" s="135">
        <f>'SO 07P - Přeložka teplovodu'!F41</f>
        <v>0</v>
      </c>
      <c r="BE75" s="4"/>
      <c r="BT75" s="136" t="s">
        <v>95</v>
      </c>
      <c r="BV75" s="136" t="s">
        <v>74</v>
      </c>
      <c r="BW75" s="136" t="s">
        <v>140</v>
      </c>
      <c r="BX75" s="136" t="s">
        <v>137</v>
      </c>
      <c r="CL75" s="136" t="s">
        <v>19</v>
      </c>
    </row>
    <row r="76" s="4" customFormat="1" ht="23.25" customHeight="1">
      <c r="A76" s="127" t="s">
        <v>82</v>
      </c>
      <c r="B76" s="66"/>
      <c r="C76" s="128"/>
      <c r="D76" s="128"/>
      <c r="E76" s="129" t="s">
        <v>141</v>
      </c>
      <c r="F76" s="129"/>
      <c r="G76" s="129"/>
      <c r="H76" s="129"/>
      <c r="I76" s="129"/>
      <c r="J76" s="128"/>
      <c r="K76" s="129" t="s">
        <v>142</v>
      </c>
      <c r="L76" s="129"/>
      <c r="M76" s="129"/>
      <c r="N76" s="129"/>
      <c r="O76" s="129"/>
      <c r="P76" s="129"/>
      <c r="Q76" s="129"/>
      <c r="R76" s="129"/>
      <c r="S76" s="129"/>
      <c r="T76" s="129"/>
      <c r="U76" s="129"/>
      <c r="V76" s="129"/>
      <c r="W76" s="129"/>
      <c r="X76" s="129"/>
      <c r="Y76" s="129"/>
      <c r="Z76" s="129"/>
      <c r="AA76" s="129"/>
      <c r="AB76" s="129"/>
      <c r="AC76" s="129"/>
      <c r="AD76" s="129"/>
      <c r="AE76" s="129"/>
      <c r="AF76" s="129"/>
      <c r="AG76" s="130">
        <f>'SO 08 - Zemní práce pro p...'!J32</f>
        <v>0</v>
      </c>
      <c r="AH76" s="128"/>
      <c r="AI76" s="128"/>
      <c r="AJ76" s="128"/>
      <c r="AK76" s="128"/>
      <c r="AL76" s="128"/>
      <c r="AM76" s="128"/>
      <c r="AN76" s="130">
        <f>SUM(AG76,AT76)</f>
        <v>0</v>
      </c>
      <c r="AO76" s="128"/>
      <c r="AP76" s="128"/>
      <c r="AQ76" s="131" t="s">
        <v>85</v>
      </c>
      <c r="AR76" s="68"/>
      <c r="AS76" s="132">
        <v>0</v>
      </c>
      <c r="AT76" s="133">
        <f>ROUND(SUM(AV76:AW76),2)</f>
        <v>0</v>
      </c>
      <c r="AU76" s="134">
        <f>'SO 08 - Zemní práce pro p...'!P87</f>
        <v>0</v>
      </c>
      <c r="AV76" s="133">
        <f>'SO 08 - Zemní práce pro p...'!J35</f>
        <v>0</v>
      </c>
      <c r="AW76" s="133">
        <f>'SO 08 - Zemní práce pro p...'!J36</f>
        <v>0</v>
      </c>
      <c r="AX76" s="133">
        <f>'SO 08 - Zemní práce pro p...'!J37</f>
        <v>0</v>
      </c>
      <c r="AY76" s="133">
        <f>'SO 08 - Zemní práce pro p...'!J38</f>
        <v>0</v>
      </c>
      <c r="AZ76" s="133">
        <f>'SO 08 - Zemní práce pro p...'!F35</f>
        <v>0</v>
      </c>
      <c r="BA76" s="133">
        <f>'SO 08 - Zemní práce pro p...'!F36</f>
        <v>0</v>
      </c>
      <c r="BB76" s="133">
        <f>'SO 08 - Zemní práce pro p...'!F37</f>
        <v>0</v>
      </c>
      <c r="BC76" s="133">
        <f>'SO 08 - Zemní práce pro p...'!F38</f>
        <v>0</v>
      </c>
      <c r="BD76" s="135">
        <f>'SO 08 - Zemní práce pro p...'!F39</f>
        <v>0</v>
      </c>
      <c r="BE76" s="4"/>
      <c r="BT76" s="136" t="s">
        <v>81</v>
      </c>
      <c r="BV76" s="136" t="s">
        <v>74</v>
      </c>
      <c r="BW76" s="136" t="s">
        <v>143</v>
      </c>
      <c r="BX76" s="136" t="s">
        <v>89</v>
      </c>
      <c r="CL76" s="136" t="s">
        <v>19</v>
      </c>
    </row>
    <row r="77" s="4" customFormat="1" ht="16.5" customHeight="1">
      <c r="A77" s="127" t="s">
        <v>82</v>
      </c>
      <c r="B77" s="66"/>
      <c r="C77" s="128"/>
      <c r="D77" s="128"/>
      <c r="E77" s="129" t="s">
        <v>144</v>
      </c>
      <c r="F77" s="129"/>
      <c r="G77" s="129"/>
      <c r="H77" s="129"/>
      <c r="I77" s="129"/>
      <c r="J77" s="128"/>
      <c r="K77" s="129" t="s">
        <v>145</v>
      </c>
      <c r="L77" s="129"/>
      <c r="M77" s="129"/>
      <c r="N77" s="129"/>
      <c r="O77" s="129"/>
      <c r="P77" s="129"/>
      <c r="Q77" s="129"/>
      <c r="R77" s="129"/>
      <c r="S77" s="129"/>
      <c r="T77" s="129"/>
      <c r="U77" s="129"/>
      <c r="V77" s="129"/>
      <c r="W77" s="129"/>
      <c r="X77" s="129"/>
      <c r="Y77" s="129"/>
      <c r="Z77" s="129"/>
      <c r="AA77" s="129"/>
      <c r="AB77" s="129"/>
      <c r="AC77" s="129"/>
      <c r="AD77" s="129"/>
      <c r="AE77" s="129"/>
      <c r="AF77" s="129"/>
      <c r="AG77" s="130">
        <f>'SO 09 - Přípojka NN'!J32</f>
        <v>0</v>
      </c>
      <c r="AH77" s="128"/>
      <c r="AI77" s="128"/>
      <c r="AJ77" s="128"/>
      <c r="AK77" s="128"/>
      <c r="AL77" s="128"/>
      <c r="AM77" s="128"/>
      <c r="AN77" s="130">
        <f>SUM(AG77,AT77)</f>
        <v>0</v>
      </c>
      <c r="AO77" s="128"/>
      <c r="AP77" s="128"/>
      <c r="AQ77" s="131" t="s">
        <v>85</v>
      </c>
      <c r="AR77" s="68"/>
      <c r="AS77" s="132">
        <v>0</v>
      </c>
      <c r="AT77" s="133">
        <f>ROUND(SUM(AV77:AW77),2)</f>
        <v>0</v>
      </c>
      <c r="AU77" s="134">
        <f>'SO 09 - Přípojka NN'!P100</f>
        <v>0</v>
      </c>
      <c r="AV77" s="133">
        <f>'SO 09 - Přípojka NN'!J35</f>
        <v>0</v>
      </c>
      <c r="AW77" s="133">
        <f>'SO 09 - Přípojka NN'!J36</f>
        <v>0</v>
      </c>
      <c r="AX77" s="133">
        <f>'SO 09 - Přípojka NN'!J37</f>
        <v>0</v>
      </c>
      <c r="AY77" s="133">
        <f>'SO 09 - Přípojka NN'!J38</f>
        <v>0</v>
      </c>
      <c r="AZ77" s="133">
        <f>'SO 09 - Přípojka NN'!F35</f>
        <v>0</v>
      </c>
      <c r="BA77" s="133">
        <f>'SO 09 - Přípojka NN'!F36</f>
        <v>0</v>
      </c>
      <c r="BB77" s="133">
        <f>'SO 09 - Přípojka NN'!F37</f>
        <v>0</v>
      </c>
      <c r="BC77" s="133">
        <f>'SO 09 - Přípojka NN'!F38</f>
        <v>0</v>
      </c>
      <c r="BD77" s="135">
        <f>'SO 09 - Přípojka NN'!F39</f>
        <v>0</v>
      </c>
      <c r="BE77" s="4"/>
      <c r="BT77" s="136" t="s">
        <v>81</v>
      </c>
      <c r="BV77" s="136" t="s">
        <v>74</v>
      </c>
      <c r="BW77" s="136" t="s">
        <v>146</v>
      </c>
      <c r="BX77" s="136" t="s">
        <v>89</v>
      </c>
      <c r="CL77" s="136" t="s">
        <v>19</v>
      </c>
    </row>
    <row r="78" s="4" customFormat="1" ht="23.25" customHeight="1">
      <c r="A78" s="127" t="s">
        <v>82</v>
      </c>
      <c r="B78" s="66"/>
      <c r="C78" s="128"/>
      <c r="D78" s="128"/>
      <c r="E78" s="129" t="s">
        <v>147</v>
      </c>
      <c r="F78" s="129"/>
      <c r="G78" s="129"/>
      <c r="H78" s="129"/>
      <c r="I78" s="129"/>
      <c r="J78" s="128"/>
      <c r="K78" s="129" t="s">
        <v>148</v>
      </c>
      <c r="L78" s="129"/>
      <c r="M78" s="129"/>
      <c r="N78" s="129"/>
      <c r="O78" s="129"/>
      <c r="P78" s="129"/>
      <c r="Q78" s="129"/>
      <c r="R78" s="129"/>
      <c r="S78" s="129"/>
      <c r="T78" s="129"/>
      <c r="U78" s="129"/>
      <c r="V78" s="129"/>
      <c r="W78" s="129"/>
      <c r="X78" s="129"/>
      <c r="Y78" s="129"/>
      <c r="Z78" s="129"/>
      <c r="AA78" s="129"/>
      <c r="AB78" s="129"/>
      <c r="AC78" s="129"/>
      <c r="AD78" s="129"/>
      <c r="AE78" s="129"/>
      <c r="AF78" s="129"/>
      <c r="AG78" s="130">
        <f>'VN a ON - Vedlejší a osta...'!J32</f>
        <v>0</v>
      </c>
      <c r="AH78" s="128"/>
      <c r="AI78" s="128"/>
      <c r="AJ78" s="128"/>
      <c r="AK78" s="128"/>
      <c r="AL78" s="128"/>
      <c r="AM78" s="128"/>
      <c r="AN78" s="130">
        <f>SUM(AG78,AT78)</f>
        <v>0</v>
      </c>
      <c r="AO78" s="128"/>
      <c r="AP78" s="128"/>
      <c r="AQ78" s="131" t="s">
        <v>85</v>
      </c>
      <c r="AR78" s="68"/>
      <c r="AS78" s="138">
        <v>0</v>
      </c>
      <c r="AT78" s="139">
        <f>ROUND(SUM(AV78:AW78),2)</f>
        <v>0</v>
      </c>
      <c r="AU78" s="140">
        <f>'VN a ON - Vedlejší a osta...'!P86</f>
        <v>0</v>
      </c>
      <c r="AV78" s="139">
        <f>'VN a ON - Vedlejší a osta...'!J35</f>
        <v>0</v>
      </c>
      <c r="AW78" s="139">
        <f>'VN a ON - Vedlejší a osta...'!J36</f>
        <v>0</v>
      </c>
      <c r="AX78" s="139">
        <f>'VN a ON - Vedlejší a osta...'!J37</f>
        <v>0</v>
      </c>
      <c r="AY78" s="139">
        <f>'VN a ON - Vedlejší a osta...'!J38</f>
        <v>0</v>
      </c>
      <c r="AZ78" s="139">
        <f>'VN a ON - Vedlejší a osta...'!F35</f>
        <v>0</v>
      </c>
      <c r="BA78" s="139">
        <f>'VN a ON - Vedlejší a osta...'!F36</f>
        <v>0</v>
      </c>
      <c r="BB78" s="139">
        <f>'VN a ON - Vedlejší a osta...'!F37</f>
        <v>0</v>
      </c>
      <c r="BC78" s="139">
        <f>'VN a ON - Vedlejší a osta...'!F38</f>
        <v>0</v>
      </c>
      <c r="BD78" s="141">
        <f>'VN a ON - Vedlejší a osta...'!F39</f>
        <v>0</v>
      </c>
      <c r="BE78" s="4"/>
      <c r="BT78" s="136" t="s">
        <v>81</v>
      </c>
      <c r="BV78" s="136" t="s">
        <v>74</v>
      </c>
      <c r="BW78" s="136" t="s">
        <v>149</v>
      </c>
      <c r="BX78" s="136" t="s">
        <v>89</v>
      </c>
      <c r="CL78" s="136" t="s">
        <v>19</v>
      </c>
    </row>
    <row r="79" s="2" customFormat="1" ht="30" customHeight="1">
      <c r="A79" s="41"/>
      <c r="B79" s="42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7"/>
      <c r="AS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="2" customFormat="1" ht="6.96" customHeight="1">
      <c r="A80" s="41"/>
      <c r="B80" s="62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47"/>
      <c r="AS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</sheetData>
  <sheetProtection sheet="1" formatColumns="0" formatRows="0" objects="1" scenarios="1" spinCount="100000" saltValue="xx1e6ViI4agIxL83dpPsVHpXa8idJotxXvaoaR2xt4aSZ9GCiCKxvZuJI2b+90+1A7cGQLa9EUmyfm6lu3diNA==" hashValue="ZT1k1xXuWBmIE8BX/uRR4T6/KONPqcXvWfmc+xY6OyJ8OV4Pt2LPlFB77oGoMORb4L2msWrV/6GeSjBhzWuY5A==" algorithmName="SHA-512" password="CCE5"/>
  <mergeCells count="134">
    <mergeCell ref="L45:AO45"/>
    <mergeCell ref="C52:G52"/>
    <mergeCell ref="I52:AF52"/>
    <mergeCell ref="J55:AF55"/>
    <mergeCell ref="D55:H55"/>
    <mergeCell ref="E56:I56"/>
    <mergeCell ref="K56:AF56"/>
    <mergeCell ref="J57:AF57"/>
    <mergeCell ref="D57:H57"/>
    <mergeCell ref="K58:AF58"/>
    <mergeCell ref="E58:I58"/>
    <mergeCell ref="L59:AF59"/>
    <mergeCell ref="F59:J59"/>
    <mergeCell ref="M60:AF60"/>
    <mergeCell ref="G60:K60"/>
    <mergeCell ref="G61:K61"/>
    <mergeCell ref="M61:AF61"/>
    <mergeCell ref="M62:AF62"/>
    <mergeCell ref="G62:K62"/>
    <mergeCell ref="M63:AF63"/>
    <mergeCell ref="G63:K63"/>
    <mergeCell ref="AM47:AN47"/>
    <mergeCell ref="AM49:AP49"/>
    <mergeCell ref="AS49:AT51"/>
    <mergeCell ref="AM50:AP50"/>
    <mergeCell ref="AG52:AM52"/>
    <mergeCell ref="AN52:AP52"/>
    <mergeCell ref="AN55:AP55"/>
    <mergeCell ref="AG55:AM55"/>
    <mergeCell ref="AG56:AM56"/>
    <mergeCell ref="AN56:AP56"/>
    <mergeCell ref="AG57:AM57"/>
    <mergeCell ref="AN57:AP57"/>
    <mergeCell ref="AN58:AP58"/>
    <mergeCell ref="AG58:AM58"/>
    <mergeCell ref="AN59:AP59"/>
    <mergeCell ref="AG59:AM59"/>
    <mergeCell ref="AN60:AP60"/>
    <mergeCell ref="AG60:AM60"/>
    <mergeCell ref="AG54:AM54"/>
    <mergeCell ref="AN54:AP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W29:AE29"/>
    <mergeCell ref="L29:P29"/>
    <mergeCell ref="AK30:AO30"/>
    <mergeCell ref="W30:AE30"/>
    <mergeCell ref="L30:P30"/>
    <mergeCell ref="W31:AE31"/>
    <mergeCell ref="L31:P31"/>
    <mergeCell ref="AK31:AO31"/>
    <mergeCell ref="L32:P32"/>
    <mergeCell ref="W32:AE32"/>
    <mergeCell ref="AK32:AO32"/>
    <mergeCell ref="L33:P33"/>
    <mergeCell ref="W33:AE33"/>
    <mergeCell ref="AK33:AO33"/>
    <mergeCell ref="AK35:AO35"/>
    <mergeCell ref="X35:AB35"/>
    <mergeCell ref="AR2:BE2"/>
    <mergeCell ref="AN61:AP61"/>
    <mergeCell ref="AG61:AM61"/>
    <mergeCell ref="AN62:AP62"/>
    <mergeCell ref="AG62:AM62"/>
    <mergeCell ref="AG63:AM63"/>
    <mergeCell ref="AN63:AP63"/>
    <mergeCell ref="AG64:AM64"/>
    <mergeCell ref="AN64:AP64"/>
    <mergeCell ref="AG65:AM65"/>
    <mergeCell ref="AN65:AP65"/>
    <mergeCell ref="AG66:AM66"/>
    <mergeCell ref="AN66:AP66"/>
    <mergeCell ref="AG67:AM67"/>
    <mergeCell ref="AN67:AP67"/>
    <mergeCell ref="AG68:AM68"/>
    <mergeCell ref="AN68:AP68"/>
    <mergeCell ref="AG69:AM69"/>
    <mergeCell ref="AN69:AP69"/>
    <mergeCell ref="AN70:AP70"/>
    <mergeCell ref="AG70:AM70"/>
    <mergeCell ref="AN71:AP71"/>
    <mergeCell ref="AG71:AM71"/>
    <mergeCell ref="AN72:AP72"/>
    <mergeCell ref="AG72:AM72"/>
    <mergeCell ref="AG73:AM73"/>
    <mergeCell ref="AN73:AP73"/>
    <mergeCell ref="AN74:AP74"/>
    <mergeCell ref="AG74:AM74"/>
    <mergeCell ref="AG75:AM75"/>
    <mergeCell ref="AN75:AP75"/>
    <mergeCell ref="AN76:AP76"/>
    <mergeCell ref="AG76:AM76"/>
    <mergeCell ref="AN77:AP77"/>
    <mergeCell ref="AG77:AM77"/>
    <mergeCell ref="AN78:AP78"/>
    <mergeCell ref="AG78:AM78"/>
    <mergeCell ref="G64:K64"/>
    <mergeCell ref="M64:AF64"/>
    <mergeCell ref="G65:K65"/>
    <mergeCell ref="M65:AF65"/>
    <mergeCell ref="G66:K66"/>
    <mergeCell ref="M66:AF66"/>
    <mergeCell ref="G67:K67"/>
    <mergeCell ref="M67:AF67"/>
    <mergeCell ref="F68:J68"/>
    <mergeCell ref="L68:AF68"/>
    <mergeCell ref="K69:AF69"/>
    <mergeCell ref="E69:I69"/>
    <mergeCell ref="E70:I70"/>
    <mergeCell ref="K70:AF70"/>
    <mergeCell ref="E71:I71"/>
    <mergeCell ref="K71:AF71"/>
    <mergeCell ref="K72:AF72"/>
    <mergeCell ref="E72:I72"/>
    <mergeCell ref="E73:I73"/>
    <mergeCell ref="K73:AF73"/>
    <mergeCell ref="L74:AF74"/>
    <mergeCell ref="F74:J74"/>
    <mergeCell ref="L75:AF75"/>
    <mergeCell ref="F75:J75"/>
    <mergeCell ref="E76:I76"/>
    <mergeCell ref="K76:AF76"/>
    <mergeCell ref="E77:I77"/>
    <mergeCell ref="K77:AF77"/>
    <mergeCell ref="E78:I78"/>
    <mergeCell ref="K78:AF78"/>
  </mergeCells>
  <hyperlinks>
    <hyperlink ref="A56" location="'PS 01 - FVE'!C2" display="/"/>
    <hyperlink ref="A60" location="'SO 01.1 - Stavební část'!C2" display="/"/>
    <hyperlink ref="A61" location="'SO 1.4.01 - TZB - Zdravot...'!C2" display="/"/>
    <hyperlink ref="A62" location="'SO 1.4.02 - TZB - Vzducho...'!C2" display="/"/>
    <hyperlink ref="A63" location="'SO 1.4.03 - TZB - Vytápění'!C2" display="/"/>
    <hyperlink ref="A64" location="'SO 1.4.04 - TZB - Silnopr...'!C2" display="/"/>
    <hyperlink ref="A65" location="'SO 1.4.05 - TZB - Slabopr...'!C2" display="/"/>
    <hyperlink ref="A66" location="'SO 1.4.06 - TZB - MaR'!C2" display="/"/>
    <hyperlink ref="A67" location="'SO 1.4.07 - TZB - Technol...'!C2" display="/"/>
    <hyperlink ref="A68" location="'SO 01.2 - Konstrukční část'!C2" display="/"/>
    <hyperlink ref="A69" location="'SO 03 - Zpevněné plochy'!C2" display="/"/>
    <hyperlink ref="A70" location="'SO 04 - Terénní a sadové ...'!C2" display="/"/>
    <hyperlink ref="A71" location="'SO 05 - Areálová kanalizace '!C2" display="/"/>
    <hyperlink ref="A72" location="'SO 06 - Úprava plynovodní...'!C2" display="/"/>
    <hyperlink ref="A74" location="'SO 07 - Úprava teplovodu'!C2" display="/"/>
    <hyperlink ref="A75" location="'SO 07P - Přeložka teplovodu'!C2" display="/"/>
    <hyperlink ref="A76" location="'SO 08 - Zemní práce pro p...'!C2" display="/"/>
    <hyperlink ref="A77" location="'SO 09 - Přípojka NN'!C2" display="/"/>
    <hyperlink ref="A78" location="'VN a ON - Vedlejší a osta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86</v>
      </c>
    </row>
    <row r="3" s="1" customFormat="1" ht="6.96" customHeight="1">
      <c r="B3" s="142"/>
      <c r="C3" s="143"/>
      <c r="D3" s="143"/>
      <c r="E3" s="143"/>
      <c r="F3" s="143"/>
      <c r="G3" s="143"/>
      <c r="H3" s="143"/>
      <c r="I3" s="143"/>
      <c r="J3" s="143"/>
      <c r="K3" s="143"/>
      <c r="L3" s="23"/>
      <c r="AT3" s="20" t="s">
        <v>81</v>
      </c>
    </row>
    <row r="4" s="1" customFormat="1" ht="24.96" customHeight="1">
      <c r="B4" s="23"/>
      <c r="D4" s="144" t="s">
        <v>150</v>
      </c>
      <c r="L4" s="23"/>
      <c r="M4" s="145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6" t="s">
        <v>16</v>
      </c>
      <c r="L6" s="23"/>
    </row>
    <row r="7" s="1" customFormat="1" ht="26.25" customHeight="1">
      <c r="B7" s="23"/>
      <c r="E7" s="147" t="str">
        <f>'Rekapitulace stavby'!K6</f>
        <v>PŘÍSTAVBA SAUNOVÉ ZÓNY K WELLNESS CENTRU BRUNTÁL I.ETAPA</v>
      </c>
      <c r="F7" s="146"/>
      <c r="G7" s="146"/>
      <c r="H7" s="146"/>
      <c r="L7" s="23"/>
    </row>
    <row r="8" s="1" customFormat="1" ht="12" customHeight="1">
      <c r="B8" s="23"/>
      <c r="D8" s="146" t="s">
        <v>151</v>
      </c>
      <c r="L8" s="23"/>
    </row>
    <row r="9" s="2" customFormat="1" ht="16.5" customHeight="1">
      <c r="A9" s="41"/>
      <c r="B9" s="47"/>
      <c r="C9" s="41"/>
      <c r="D9" s="41"/>
      <c r="E9" s="147" t="s">
        <v>152</v>
      </c>
      <c r="F9" s="41"/>
      <c r="G9" s="41"/>
      <c r="H9" s="41"/>
      <c r="I9" s="41"/>
      <c r="J9" s="41"/>
      <c r="K9" s="41"/>
      <c r="L9" s="148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6" t="s">
        <v>153</v>
      </c>
      <c r="E10" s="41"/>
      <c r="F10" s="41"/>
      <c r="G10" s="41"/>
      <c r="H10" s="41"/>
      <c r="I10" s="41"/>
      <c r="J10" s="41"/>
      <c r="K10" s="41"/>
      <c r="L10" s="148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9" t="s">
        <v>154</v>
      </c>
      <c r="F11" s="41"/>
      <c r="G11" s="41"/>
      <c r="H11" s="41"/>
      <c r="I11" s="41"/>
      <c r="J11" s="41"/>
      <c r="K11" s="41"/>
      <c r="L11" s="148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8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6" t="s">
        <v>18</v>
      </c>
      <c r="E13" s="41"/>
      <c r="F13" s="136" t="s">
        <v>19</v>
      </c>
      <c r="G13" s="41"/>
      <c r="H13" s="41"/>
      <c r="I13" s="146" t="s">
        <v>20</v>
      </c>
      <c r="J13" s="136" t="s">
        <v>21</v>
      </c>
      <c r="K13" s="41"/>
      <c r="L13" s="148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6" t="s">
        <v>22</v>
      </c>
      <c r="E14" s="41"/>
      <c r="F14" s="136" t="s">
        <v>23</v>
      </c>
      <c r="G14" s="41"/>
      <c r="H14" s="41"/>
      <c r="I14" s="146" t="s">
        <v>24</v>
      </c>
      <c r="J14" s="150" t="str">
        <f>'Rekapitulace stavby'!AN8</f>
        <v>13. 7. 2026</v>
      </c>
      <c r="K14" s="41"/>
      <c r="L14" s="148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8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6" t="s">
        <v>26</v>
      </c>
      <c r="E16" s="41"/>
      <c r="F16" s="41"/>
      <c r="G16" s="41"/>
      <c r="H16" s="41"/>
      <c r="I16" s="146" t="s">
        <v>27</v>
      </c>
      <c r="J16" s="136" t="s">
        <v>21</v>
      </c>
      <c r="K16" s="41"/>
      <c r="L16" s="148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28</v>
      </c>
      <c r="F17" s="41"/>
      <c r="G17" s="41"/>
      <c r="H17" s="41"/>
      <c r="I17" s="146" t="s">
        <v>29</v>
      </c>
      <c r="J17" s="136" t="s">
        <v>21</v>
      </c>
      <c r="K17" s="41"/>
      <c r="L17" s="148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8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6" t="s">
        <v>30</v>
      </c>
      <c r="E19" s="41"/>
      <c r="F19" s="41"/>
      <c r="G19" s="41"/>
      <c r="H19" s="41"/>
      <c r="I19" s="146" t="s">
        <v>27</v>
      </c>
      <c r="J19" s="36" t="str">
        <f>'Rekapitulace stavby'!AN13</f>
        <v>Vyplň údaj</v>
      </c>
      <c r="K19" s="41"/>
      <c r="L19" s="148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6" t="s">
        <v>29</v>
      </c>
      <c r="J20" s="36" t="str">
        <f>'Rekapitulace stavby'!AN14</f>
        <v>Vyplň údaj</v>
      </c>
      <c r="K20" s="41"/>
      <c r="L20" s="148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8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6" t="s">
        <v>32</v>
      </c>
      <c r="E22" s="41"/>
      <c r="F22" s="41"/>
      <c r="G22" s="41"/>
      <c r="H22" s="41"/>
      <c r="I22" s="146" t="s">
        <v>27</v>
      </c>
      <c r="J22" s="136" t="s">
        <v>21</v>
      </c>
      <c r="K22" s="41"/>
      <c r="L22" s="148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33</v>
      </c>
      <c r="F23" s="41"/>
      <c r="G23" s="41"/>
      <c r="H23" s="41"/>
      <c r="I23" s="146" t="s">
        <v>29</v>
      </c>
      <c r="J23" s="136" t="s">
        <v>21</v>
      </c>
      <c r="K23" s="41"/>
      <c r="L23" s="148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8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6" t="s">
        <v>35</v>
      </c>
      <c r="E25" s="41"/>
      <c r="F25" s="41"/>
      <c r="G25" s="41"/>
      <c r="H25" s="41"/>
      <c r="I25" s="146" t="s">
        <v>27</v>
      </c>
      <c r="J25" s="136" t="s">
        <v>21</v>
      </c>
      <c r="K25" s="41"/>
      <c r="L25" s="148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33</v>
      </c>
      <c r="F26" s="41"/>
      <c r="G26" s="41"/>
      <c r="H26" s="41"/>
      <c r="I26" s="146" t="s">
        <v>29</v>
      </c>
      <c r="J26" s="136" t="s">
        <v>21</v>
      </c>
      <c r="K26" s="41"/>
      <c r="L26" s="148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8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6" t="s">
        <v>36</v>
      </c>
      <c r="E28" s="41"/>
      <c r="F28" s="41"/>
      <c r="G28" s="41"/>
      <c r="H28" s="41"/>
      <c r="I28" s="41"/>
      <c r="J28" s="41"/>
      <c r="K28" s="41"/>
      <c r="L28" s="148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83.25" customHeight="1">
      <c r="A29" s="151"/>
      <c r="B29" s="152"/>
      <c r="C29" s="151"/>
      <c r="D29" s="151"/>
      <c r="E29" s="153" t="s">
        <v>155</v>
      </c>
      <c r="F29" s="153"/>
      <c r="G29" s="153"/>
      <c r="H29" s="153"/>
      <c r="I29" s="151"/>
      <c r="J29" s="151"/>
      <c r="K29" s="151"/>
      <c r="L29" s="154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8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5"/>
      <c r="E31" s="155"/>
      <c r="F31" s="155"/>
      <c r="G31" s="155"/>
      <c r="H31" s="155"/>
      <c r="I31" s="155"/>
      <c r="J31" s="155"/>
      <c r="K31" s="155"/>
      <c r="L31" s="148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6" t="s">
        <v>38</v>
      </c>
      <c r="E32" s="41"/>
      <c r="F32" s="41"/>
      <c r="G32" s="41"/>
      <c r="H32" s="41"/>
      <c r="I32" s="41"/>
      <c r="J32" s="157">
        <f>ROUND(J88, 2)</f>
        <v>0</v>
      </c>
      <c r="K32" s="41"/>
      <c r="L32" s="148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5"/>
      <c r="E33" s="155"/>
      <c r="F33" s="155"/>
      <c r="G33" s="155"/>
      <c r="H33" s="155"/>
      <c r="I33" s="155"/>
      <c r="J33" s="155"/>
      <c r="K33" s="155"/>
      <c r="L33" s="148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8" t="s">
        <v>40</v>
      </c>
      <c r="G34" s="41"/>
      <c r="H34" s="41"/>
      <c r="I34" s="158" t="s">
        <v>39</v>
      </c>
      <c r="J34" s="158" t="s">
        <v>41</v>
      </c>
      <c r="K34" s="41"/>
      <c r="L34" s="148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9" t="s">
        <v>42</v>
      </c>
      <c r="E35" s="146" t="s">
        <v>43</v>
      </c>
      <c r="F35" s="160">
        <f>ROUND((SUM(BE88:BE127)),  2)</f>
        <v>0</v>
      </c>
      <c r="G35" s="41"/>
      <c r="H35" s="41"/>
      <c r="I35" s="161">
        <v>0.20999999999999999</v>
      </c>
      <c r="J35" s="160">
        <f>ROUND(((SUM(BE88:BE127))*I35),  2)</f>
        <v>0</v>
      </c>
      <c r="K35" s="41"/>
      <c r="L35" s="148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6" t="s">
        <v>44</v>
      </c>
      <c r="F36" s="160">
        <f>ROUND((SUM(BF88:BF127)),  2)</f>
        <v>0</v>
      </c>
      <c r="G36" s="41"/>
      <c r="H36" s="41"/>
      <c r="I36" s="161">
        <v>0.14999999999999999</v>
      </c>
      <c r="J36" s="160">
        <f>ROUND(((SUM(BF88:BF127))*I36),  2)</f>
        <v>0</v>
      </c>
      <c r="K36" s="41"/>
      <c r="L36" s="148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6" t="s">
        <v>45</v>
      </c>
      <c r="F37" s="160">
        <f>ROUND((SUM(BG88:BG127)),  2)</f>
        <v>0</v>
      </c>
      <c r="G37" s="41"/>
      <c r="H37" s="41"/>
      <c r="I37" s="161">
        <v>0.20999999999999999</v>
      </c>
      <c r="J37" s="160">
        <f>0</f>
        <v>0</v>
      </c>
      <c r="K37" s="41"/>
      <c r="L37" s="148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6" t="s">
        <v>46</v>
      </c>
      <c r="F38" s="160">
        <f>ROUND((SUM(BH88:BH127)),  2)</f>
        <v>0</v>
      </c>
      <c r="G38" s="41"/>
      <c r="H38" s="41"/>
      <c r="I38" s="161">
        <v>0.14999999999999999</v>
      </c>
      <c r="J38" s="160">
        <f>0</f>
        <v>0</v>
      </c>
      <c r="K38" s="41"/>
      <c r="L38" s="148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6" t="s">
        <v>47</v>
      </c>
      <c r="F39" s="160">
        <f>ROUND((SUM(BI88:BI127)),  2)</f>
        <v>0</v>
      </c>
      <c r="G39" s="41"/>
      <c r="H39" s="41"/>
      <c r="I39" s="161">
        <v>0</v>
      </c>
      <c r="J39" s="160">
        <f>0</f>
        <v>0</v>
      </c>
      <c r="K39" s="41"/>
      <c r="L39" s="148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8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2"/>
      <c r="D41" s="163" t="s">
        <v>48</v>
      </c>
      <c r="E41" s="164"/>
      <c r="F41" s="164"/>
      <c r="G41" s="165" t="s">
        <v>49</v>
      </c>
      <c r="H41" s="166" t="s">
        <v>50</v>
      </c>
      <c r="I41" s="164"/>
      <c r="J41" s="167">
        <f>SUM(J32:J39)</f>
        <v>0</v>
      </c>
      <c r="K41" s="168"/>
      <c r="L41" s="148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9"/>
      <c r="C42" s="170"/>
      <c r="D42" s="170"/>
      <c r="E42" s="170"/>
      <c r="F42" s="170"/>
      <c r="G42" s="170"/>
      <c r="H42" s="170"/>
      <c r="I42" s="170"/>
      <c r="J42" s="170"/>
      <c r="K42" s="170"/>
      <c r="L42" s="148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1"/>
      <c r="C46" s="172"/>
      <c r="D46" s="172"/>
      <c r="E46" s="172"/>
      <c r="F46" s="172"/>
      <c r="G46" s="172"/>
      <c r="H46" s="172"/>
      <c r="I46" s="172"/>
      <c r="J46" s="172"/>
      <c r="K46" s="172"/>
      <c r="L46" s="148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156</v>
      </c>
      <c r="D47" s="43"/>
      <c r="E47" s="43"/>
      <c r="F47" s="43"/>
      <c r="G47" s="43"/>
      <c r="H47" s="43"/>
      <c r="I47" s="43"/>
      <c r="J47" s="43"/>
      <c r="K47" s="43"/>
      <c r="L47" s="148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8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8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26.25" customHeight="1">
      <c r="A50" s="41"/>
      <c r="B50" s="42"/>
      <c r="C50" s="43"/>
      <c r="D50" s="43"/>
      <c r="E50" s="173" t="str">
        <f>E7</f>
        <v>PŘÍSTAVBA SAUNOVÉ ZÓNY K WELLNESS CENTRU BRUNTÁL I.ETAPA</v>
      </c>
      <c r="F50" s="35"/>
      <c r="G50" s="35"/>
      <c r="H50" s="35"/>
      <c r="I50" s="43"/>
      <c r="J50" s="43"/>
      <c r="K50" s="43"/>
      <c r="L50" s="148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151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3" t="s">
        <v>152</v>
      </c>
      <c r="F52" s="43"/>
      <c r="G52" s="43"/>
      <c r="H52" s="43"/>
      <c r="I52" s="43"/>
      <c r="J52" s="43"/>
      <c r="K52" s="43"/>
      <c r="L52" s="148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153</v>
      </c>
      <c r="D53" s="43"/>
      <c r="E53" s="43"/>
      <c r="F53" s="43"/>
      <c r="G53" s="43"/>
      <c r="H53" s="43"/>
      <c r="I53" s="43"/>
      <c r="J53" s="43"/>
      <c r="K53" s="43"/>
      <c r="L53" s="148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PS 01 - FVE</v>
      </c>
      <c r="F54" s="43"/>
      <c r="G54" s="43"/>
      <c r="H54" s="43"/>
      <c r="I54" s="43"/>
      <c r="J54" s="43"/>
      <c r="K54" s="43"/>
      <c r="L54" s="148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8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22</v>
      </c>
      <c r="D56" s="43"/>
      <c r="E56" s="43"/>
      <c r="F56" s="30" t="str">
        <f>F14</f>
        <v>Obec Bruntál</v>
      </c>
      <c r="G56" s="43"/>
      <c r="H56" s="43"/>
      <c r="I56" s="35" t="s">
        <v>24</v>
      </c>
      <c r="J56" s="75" t="str">
        <f>IF(J14="","",J14)</f>
        <v>13. 7. 2026</v>
      </c>
      <c r="K56" s="43"/>
      <c r="L56" s="148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8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5.15" customHeight="1">
      <c r="A58" s="41"/>
      <c r="B58" s="42"/>
      <c r="C58" s="35" t="s">
        <v>26</v>
      </c>
      <c r="D58" s="43"/>
      <c r="E58" s="43"/>
      <c r="F58" s="30" t="str">
        <f>E17</f>
        <v>Město Bruntál, Nádražní 944/20, 79201</v>
      </c>
      <c r="G58" s="43"/>
      <c r="H58" s="43"/>
      <c r="I58" s="35" t="s">
        <v>32</v>
      </c>
      <c r="J58" s="39" t="str">
        <f>E23</f>
        <v>Ateliér EMMET s.r.o.</v>
      </c>
      <c r="K58" s="43"/>
      <c r="L58" s="148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30</v>
      </c>
      <c r="D59" s="43"/>
      <c r="E59" s="43"/>
      <c r="F59" s="30" t="str">
        <f>IF(E20="","",E20)</f>
        <v>Vyplň údaj</v>
      </c>
      <c r="G59" s="43"/>
      <c r="H59" s="43"/>
      <c r="I59" s="35" t="s">
        <v>35</v>
      </c>
      <c r="J59" s="39" t="str">
        <f>E26</f>
        <v>Ateliér EMMET s.r.o.</v>
      </c>
      <c r="K59" s="43"/>
      <c r="L59" s="148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8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4" t="s">
        <v>157</v>
      </c>
      <c r="D61" s="175"/>
      <c r="E61" s="175"/>
      <c r="F61" s="175"/>
      <c r="G61" s="175"/>
      <c r="H61" s="175"/>
      <c r="I61" s="175"/>
      <c r="J61" s="176" t="s">
        <v>158</v>
      </c>
      <c r="K61" s="175"/>
      <c r="L61" s="148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8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7" t="s">
        <v>70</v>
      </c>
      <c r="D63" s="43"/>
      <c r="E63" s="43"/>
      <c r="F63" s="43"/>
      <c r="G63" s="43"/>
      <c r="H63" s="43"/>
      <c r="I63" s="43"/>
      <c r="J63" s="105">
        <f>J88</f>
        <v>0</v>
      </c>
      <c r="K63" s="43"/>
      <c r="L63" s="148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159</v>
      </c>
    </row>
    <row r="64" s="9" customFormat="1" ht="24.96" customHeight="1">
      <c r="A64" s="9"/>
      <c r="B64" s="178"/>
      <c r="C64" s="179"/>
      <c r="D64" s="180" t="s">
        <v>160</v>
      </c>
      <c r="E64" s="181"/>
      <c r="F64" s="181"/>
      <c r="G64" s="181"/>
      <c r="H64" s="181"/>
      <c r="I64" s="181"/>
      <c r="J64" s="182">
        <f>J89</f>
        <v>0</v>
      </c>
      <c r="K64" s="179"/>
      <c r="L64" s="183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4"/>
      <c r="C65" s="128"/>
      <c r="D65" s="185" t="s">
        <v>161</v>
      </c>
      <c r="E65" s="186"/>
      <c r="F65" s="186"/>
      <c r="G65" s="186"/>
      <c r="H65" s="186"/>
      <c r="I65" s="186"/>
      <c r="J65" s="187">
        <f>J102</f>
        <v>0</v>
      </c>
      <c r="K65" s="128"/>
      <c r="L65" s="18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4"/>
      <c r="C66" s="128"/>
      <c r="D66" s="185" t="s">
        <v>162</v>
      </c>
      <c r="E66" s="186"/>
      <c r="F66" s="186"/>
      <c r="G66" s="186"/>
      <c r="H66" s="186"/>
      <c r="I66" s="186"/>
      <c r="J66" s="187">
        <f>J124</f>
        <v>0</v>
      </c>
      <c r="K66" s="128"/>
      <c r="L66" s="188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2" customFormat="1" ht="21.84" customHeight="1">
      <c r="A67" s="41"/>
      <c r="B67" s="42"/>
      <c r="C67" s="43"/>
      <c r="D67" s="43"/>
      <c r="E67" s="43"/>
      <c r="F67" s="43"/>
      <c r="G67" s="43"/>
      <c r="H67" s="43"/>
      <c r="I67" s="43"/>
      <c r="J67" s="43"/>
      <c r="K67" s="43"/>
      <c r="L67" s="148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="2" customFormat="1" ht="6.96" customHeight="1">
      <c r="A68" s="41"/>
      <c r="B68" s="62"/>
      <c r="C68" s="63"/>
      <c r="D68" s="63"/>
      <c r="E68" s="63"/>
      <c r="F68" s="63"/>
      <c r="G68" s="63"/>
      <c r="H68" s="63"/>
      <c r="I68" s="63"/>
      <c r="J68" s="63"/>
      <c r="K68" s="63"/>
      <c r="L68" s="148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</row>
    <row r="72" s="2" customFormat="1" ht="6.96" customHeight="1">
      <c r="A72" s="41"/>
      <c r="B72" s="64"/>
      <c r="C72" s="65"/>
      <c r="D72" s="65"/>
      <c r="E72" s="65"/>
      <c r="F72" s="65"/>
      <c r="G72" s="65"/>
      <c r="H72" s="65"/>
      <c r="I72" s="65"/>
      <c r="J72" s="65"/>
      <c r="K72" s="65"/>
      <c r="L72" s="148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24.96" customHeight="1">
      <c r="A73" s="41"/>
      <c r="B73" s="42"/>
      <c r="C73" s="26" t="s">
        <v>163</v>
      </c>
      <c r="D73" s="43"/>
      <c r="E73" s="43"/>
      <c r="F73" s="43"/>
      <c r="G73" s="43"/>
      <c r="H73" s="43"/>
      <c r="I73" s="43"/>
      <c r="J73" s="43"/>
      <c r="K73" s="43"/>
      <c r="L73" s="148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6.96" customHeight="1">
      <c r="A74" s="41"/>
      <c r="B74" s="42"/>
      <c r="C74" s="43"/>
      <c r="D74" s="43"/>
      <c r="E74" s="43"/>
      <c r="F74" s="43"/>
      <c r="G74" s="43"/>
      <c r="H74" s="43"/>
      <c r="I74" s="43"/>
      <c r="J74" s="43"/>
      <c r="K74" s="43"/>
      <c r="L74" s="148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12" customHeight="1">
      <c r="A75" s="41"/>
      <c r="B75" s="42"/>
      <c r="C75" s="35" t="s">
        <v>16</v>
      </c>
      <c r="D75" s="43"/>
      <c r="E75" s="43"/>
      <c r="F75" s="43"/>
      <c r="G75" s="43"/>
      <c r="H75" s="43"/>
      <c r="I75" s="43"/>
      <c r="J75" s="43"/>
      <c r="K75" s="43"/>
      <c r="L75" s="148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26.25" customHeight="1">
      <c r="A76" s="41"/>
      <c r="B76" s="42"/>
      <c r="C76" s="43"/>
      <c r="D76" s="43"/>
      <c r="E76" s="173" t="str">
        <f>E7</f>
        <v>PŘÍSTAVBA SAUNOVÉ ZÓNY K WELLNESS CENTRU BRUNTÁL I.ETAPA</v>
      </c>
      <c r="F76" s="35"/>
      <c r="G76" s="35"/>
      <c r="H76" s="35"/>
      <c r="I76" s="43"/>
      <c r="J76" s="43"/>
      <c r="K76" s="43"/>
      <c r="L76" s="148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1" customFormat="1" ht="12" customHeight="1">
      <c r="B77" s="24"/>
      <c r="C77" s="35" t="s">
        <v>151</v>
      </c>
      <c r="D77" s="25"/>
      <c r="E77" s="25"/>
      <c r="F77" s="25"/>
      <c r="G77" s="25"/>
      <c r="H77" s="25"/>
      <c r="I77" s="25"/>
      <c r="J77" s="25"/>
      <c r="K77" s="25"/>
      <c r="L77" s="23"/>
    </row>
    <row r="78" s="2" customFormat="1" ht="16.5" customHeight="1">
      <c r="A78" s="41"/>
      <c r="B78" s="42"/>
      <c r="C78" s="43"/>
      <c r="D78" s="43"/>
      <c r="E78" s="173" t="s">
        <v>152</v>
      </c>
      <c r="F78" s="43"/>
      <c r="G78" s="43"/>
      <c r="H78" s="43"/>
      <c r="I78" s="43"/>
      <c r="J78" s="43"/>
      <c r="K78" s="43"/>
      <c r="L78" s="148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2" customHeight="1">
      <c r="A79" s="41"/>
      <c r="B79" s="42"/>
      <c r="C79" s="35" t="s">
        <v>153</v>
      </c>
      <c r="D79" s="43"/>
      <c r="E79" s="43"/>
      <c r="F79" s="43"/>
      <c r="G79" s="43"/>
      <c r="H79" s="43"/>
      <c r="I79" s="43"/>
      <c r="J79" s="43"/>
      <c r="K79" s="43"/>
      <c r="L79" s="148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6.5" customHeight="1">
      <c r="A80" s="41"/>
      <c r="B80" s="42"/>
      <c r="C80" s="43"/>
      <c r="D80" s="43"/>
      <c r="E80" s="72" t="str">
        <f>E11</f>
        <v>PS 01 - FVE</v>
      </c>
      <c r="F80" s="43"/>
      <c r="G80" s="43"/>
      <c r="H80" s="43"/>
      <c r="I80" s="43"/>
      <c r="J80" s="43"/>
      <c r="K80" s="43"/>
      <c r="L80" s="148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6.96" customHeight="1">
      <c r="A81" s="41"/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148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2" customHeight="1">
      <c r="A82" s="41"/>
      <c r="B82" s="42"/>
      <c r="C82" s="35" t="s">
        <v>22</v>
      </c>
      <c r="D82" s="43"/>
      <c r="E82" s="43"/>
      <c r="F82" s="30" t="str">
        <f>F14</f>
        <v>Obec Bruntál</v>
      </c>
      <c r="G82" s="43"/>
      <c r="H82" s="43"/>
      <c r="I82" s="35" t="s">
        <v>24</v>
      </c>
      <c r="J82" s="75" t="str">
        <f>IF(J14="","",J14)</f>
        <v>13. 7. 2026</v>
      </c>
      <c r="K82" s="43"/>
      <c r="L82" s="148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6.96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148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5.15" customHeight="1">
      <c r="A84" s="41"/>
      <c r="B84" s="42"/>
      <c r="C84" s="35" t="s">
        <v>26</v>
      </c>
      <c r="D84" s="43"/>
      <c r="E84" s="43"/>
      <c r="F84" s="30" t="str">
        <f>E17</f>
        <v>Město Bruntál, Nádražní 944/20, 79201</v>
      </c>
      <c r="G84" s="43"/>
      <c r="H84" s="43"/>
      <c r="I84" s="35" t="s">
        <v>32</v>
      </c>
      <c r="J84" s="39" t="str">
        <f>E23</f>
        <v>Ateliér EMMET s.r.o.</v>
      </c>
      <c r="K84" s="43"/>
      <c r="L84" s="148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5.15" customHeight="1">
      <c r="A85" s="41"/>
      <c r="B85" s="42"/>
      <c r="C85" s="35" t="s">
        <v>30</v>
      </c>
      <c r="D85" s="43"/>
      <c r="E85" s="43"/>
      <c r="F85" s="30" t="str">
        <f>IF(E20="","",E20)</f>
        <v>Vyplň údaj</v>
      </c>
      <c r="G85" s="43"/>
      <c r="H85" s="43"/>
      <c r="I85" s="35" t="s">
        <v>35</v>
      </c>
      <c r="J85" s="39" t="str">
        <f>E26</f>
        <v>Ateliér EMMET s.r.o.</v>
      </c>
      <c r="K85" s="43"/>
      <c r="L85" s="148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0.32" customHeight="1">
      <c r="A86" s="41"/>
      <c r="B86" s="42"/>
      <c r="C86" s="43"/>
      <c r="D86" s="43"/>
      <c r="E86" s="43"/>
      <c r="F86" s="43"/>
      <c r="G86" s="43"/>
      <c r="H86" s="43"/>
      <c r="I86" s="43"/>
      <c r="J86" s="43"/>
      <c r="K86" s="43"/>
      <c r="L86" s="148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11" customFormat="1" ht="29.28" customHeight="1">
      <c r="A87" s="189"/>
      <c r="B87" s="190"/>
      <c r="C87" s="191" t="s">
        <v>164</v>
      </c>
      <c r="D87" s="192" t="s">
        <v>57</v>
      </c>
      <c r="E87" s="192" t="s">
        <v>53</v>
      </c>
      <c r="F87" s="192" t="s">
        <v>54</v>
      </c>
      <c r="G87" s="192" t="s">
        <v>165</v>
      </c>
      <c r="H87" s="192" t="s">
        <v>166</v>
      </c>
      <c r="I87" s="192" t="s">
        <v>167</v>
      </c>
      <c r="J87" s="192" t="s">
        <v>158</v>
      </c>
      <c r="K87" s="193" t="s">
        <v>168</v>
      </c>
      <c r="L87" s="194"/>
      <c r="M87" s="95" t="s">
        <v>21</v>
      </c>
      <c r="N87" s="96" t="s">
        <v>42</v>
      </c>
      <c r="O87" s="96" t="s">
        <v>169</v>
      </c>
      <c r="P87" s="96" t="s">
        <v>170</v>
      </c>
      <c r="Q87" s="96" t="s">
        <v>171</v>
      </c>
      <c r="R87" s="96" t="s">
        <v>172</v>
      </c>
      <c r="S87" s="96" t="s">
        <v>173</v>
      </c>
      <c r="T87" s="97" t="s">
        <v>174</v>
      </c>
      <c r="U87" s="189"/>
      <c r="V87" s="189"/>
      <c r="W87" s="189"/>
      <c r="X87" s="189"/>
      <c r="Y87" s="189"/>
      <c r="Z87" s="189"/>
      <c r="AA87" s="189"/>
      <c r="AB87" s="189"/>
      <c r="AC87" s="189"/>
      <c r="AD87" s="189"/>
      <c r="AE87" s="189"/>
    </row>
    <row r="88" s="2" customFormat="1" ht="22.8" customHeight="1">
      <c r="A88" s="41"/>
      <c r="B88" s="42"/>
      <c r="C88" s="102" t="s">
        <v>175</v>
      </c>
      <c r="D88" s="43"/>
      <c r="E88" s="43"/>
      <c r="F88" s="43"/>
      <c r="G88" s="43"/>
      <c r="H88" s="43"/>
      <c r="I88" s="43"/>
      <c r="J88" s="195">
        <f>BK88</f>
        <v>0</v>
      </c>
      <c r="K88" s="43"/>
      <c r="L88" s="47"/>
      <c r="M88" s="98"/>
      <c r="N88" s="196"/>
      <c r="O88" s="99"/>
      <c r="P88" s="197">
        <f>P89</f>
        <v>0</v>
      </c>
      <c r="Q88" s="99"/>
      <c r="R88" s="197">
        <f>R89</f>
        <v>0</v>
      </c>
      <c r="S88" s="99"/>
      <c r="T88" s="198">
        <f>T89</f>
        <v>0</v>
      </c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T88" s="20" t="s">
        <v>71</v>
      </c>
      <c r="AU88" s="20" t="s">
        <v>159</v>
      </c>
      <c r="BK88" s="199">
        <f>BK89</f>
        <v>0</v>
      </c>
    </row>
    <row r="89" s="12" customFormat="1" ht="25.92" customHeight="1">
      <c r="A89" s="12"/>
      <c r="B89" s="200"/>
      <c r="C89" s="201"/>
      <c r="D89" s="202" t="s">
        <v>71</v>
      </c>
      <c r="E89" s="203" t="s">
        <v>176</v>
      </c>
      <c r="F89" s="203" t="s">
        <v>177</v>
      </c>
      <c r="G89" s="201"/>
      <c r="H89" s="201"/>
      <c r="I89" s="204"/>
      <c r="J89" s="205">
        <f>BK89</f>
        <v>0</v>
      </c>
      <c r="K89" s="201"/>
      <c r="L89" s="206"/>
      <c r="M89" s="207"/>
      <c r="N89" s="208"/>
      <c r="O89" s="208"/>
      <c r="P89" s="209">
        <f>P90+SUM(P91:P102)+P124</f>
        <v>0</v>
      </c>
      <c r="Q89" s="208"/>
      <c r="R89" s="209">
        <f>R90+SUM(R91:R102)+R124</f>
        <v>0</v>
      </c>
      <c r="S89" s="208"/>
      <c r="T89" s="210">
        <f>T90+SUM(T91:T102)+T124</f>
        <v>0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R89" s="211" t="s">
        <v>79</v>
      </c>
      <c r="AT89" s="212" t="s">
        <v>71</v>
      </c>
      <c r="AU89" s="212" t="s">
        <v>72</v>
      </c>
      <c r="AY89" s="211" t="s">
        <v>178</v>
      </c>
      <c r="BK89" s="213">
        <f>BK90+SUM(BK91:BK102)+BK124</f>
        <v>0</v>
      </c>
    </row>
    <row r="90" s="2" customFormat="1" ht="16.5" customHeight="1">
      <c r="A90" s="41"/>
      <c r="B90" s="42"/>
      <c r="C90" s="214" t="s">
        <v>79</v>
      </c>
      <c r="D90" s="214" t="s">
        <v>179</v>
      </c>
      <c r="E90" s="215" t="s">
        <v>180</v>
      </c>
      <c r="F90" s="216" t="s">
        <v>181</v>
      </c>
      <c r="G90" s="217" t="s">
        <v>182</v>
      </c>
      <c r="H90" s="218">
        <v>46</v>
      </c>
      <c r="I90" s="219"/>
      <c r="J90" s="220">
        <f>ROUND(I90*H90,2)</f>
        <v>0</v>
      </c>
      <c r="K90" s="216" t="s">
        <v>183</v>
      </c>
      <c r="L90" s="47"/>
      <c r="M90" s="221" t="s">
        <v>21</v>
      </c>
      <c r="N90" s="222" t="s">
        <v>43</v>
      </c>
      <c r="O90" s="87"/>
      <c r="P90" s="223">
        <f>O90*H90</f>
        <v>0</v>
      </c>
      <c r="Q90" s="223">
        <v>0</v>
      </c>
      <c r="R90" s="223">
        <f>Q90*H90</f>
        <v>0</v>
      </c>
      <c r="S90" s="223">
        <v>0</v>
      </c>
      <c r="T90" s="224">
        <f>S90*H90</f>
        <v>0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R90" s="225" t="s">
        <v>97</v>
      </c>
      <c r="AT90" s="225" t="s">
        <v>179</v>
      </c>
      <c r="AU90" s="225" t="s">
        <v>79</v>
      </c>
      <c r="AY90" s="20" t="s">
        <v>178</v>
      </c>
      <c r="BE90" s="226">
        <f>IF(N90="základní",J90,0)</f>
        <v>0</v>
      </c>
      <c r="BF90" s="226">
        <f>IF(N90="snížená",J90,0)</f>
        <v>0</v>
      </c>
      <c r="BG90" s="226">
        <f>IF(N90="zákl. přenesená",J90,0)</f>
        <v>0</v>
      </c>
      <c r="BH90" s="226">
        <f>IF(N90="sníž. přenesená",J90,0)</f>
        <v>0</v>
      </c>
      <c r="BI90" s="226">
        <f>IF(N90="nulová",J90,0)</f>
        <v>0</v>
      </c>
      <c r="BJ90" s="20" t="s">
        <v>79</v>
      </c>
      <c r="BK90" s="226">
        <f>ROUND(I90*H90,2)</f>
        <v>0</v>
      </c>
      <c r="BL90" s="20" t="s">
        <v>97</v>
      </c>
      <c r="BM90" s="225" t="s">
        <v>184</v>
      </c>
    </row>
    <row r="91" s="2" customFormat="1" ht="24.15" customHeight="1">
      <c r="A91" s="41"/>
      <c r="B91" s="42"/>
      <c r="C91" s="214" t="s">
        <v>185</v>
      </c>
      <c r="D91" s="214" t="s">
        <v>179</v>
      </c>
      <c r="E91" s="215" t="s">
        <v>186</v>
      </c>
      <c r="F91" s="216" t="s">
        <v>187</v>
      </c>
      <c r="G91" s="217" t="s">
        <v>182</v>
      </c>
      <c r="H91" s="218">
        <v>1</v>
      </c>
      <c r="I91" s="219"/>
      <c r="J91" s="220">
        <f>ROUND(I91*H91,2)</f>
        <v>0</v>
      </c>
      <c r="K91" s="216" t="s">
        <v>183</v>
      </c>
      <c r="L91" s="47"/>
      <c r="M91" s="221" t="s">
        <v>21</v>
      </c>
      <c r="N91" s="222" t="s">
        <v>43</v>
      </c>
      <c r="O91" s="87"/>
      <c r="P91" s="223">
        <f>O91*H91</f>
        <v>0</v>
      </c>
      <c r="Q91" s="223">
        <v>0</v>
      </c>
      <c r="R91" s="223">
        <f>Q91*H91</f>
        <v>0</v>
      </c>
      <c r="S91" s="223">
        <v>0</v>
      </c>
      <c r="T91" s="224">
        <f>S91*H91</f>
        <v>0</v>
      </c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R91" s="225" t="s">
        <v>97</v>
      </c>
      <c r="AT91" s="225" t="s">
        <v>179</v>
      </c>
      <c r="AU91" s="225" t="s">
        <v>79</v>
      </c>
      <c r="AY91" s="20" t="s">
        <v>178</v>
      </c>
      <c r="BE91" s="226">
        <f>IF(N91="základní",J91,0)</f>
        <v>0</v>
      </c>
      <c r="BF91" s="226">
        <f>IF(N91="snížená",J91,0)</f>
        <v>0</v>
      </c>
      <c r="BG91" s="226">
        <f>IF(N91="zákl. přenesená",J91,0)</f>
        <v>0</v>
      </c>
      <c r="BH91" s="226">
        <f>IF(N91="sníž. přenesená",J91,0)</f>
        <v>0</v>
      </c>
      <c r="BI91" s="226">
        <f>IF(N91="nulová",J91,0)</f>
        <v>0</v>
      </c>
      <c r="BJ91" s="20" t="s">
        <v>79</v>
      </c>
      <c r="BK91" s="226">
        <f>ROUND(I91*H91,2)</f>
        <v>0</v>
      </c>
      <c r="BL91" s="20" t="s">
        <v>97</v>
      </c>
      <c r="BM91" s="225" t="s">
        <v>188</v>
      </c>
    </row>
    <row r="92" s="2" customFormat="1" ht="16.5" customHeight="1">
      <c r="A92" s="41"/>
      <c r="B92" s="42"/>
      <c r="C92" s="214" t="s">
        <v>189</v>
      </c>
      <c r="D92" s="214" t="s">
        <v>179</v>
      </c>
      <c r="E92" s="215" t="s">
        <v>190</v>
      </c>
      <c r="F92" s="216" t="s">
        <v>191</v>
      </c>
      <c r="G92" s="217" t="s">
        <v>182</v>
      </c>
      <c r="H92" s="218">
        <v>1</v>
      </c>
      <c r="I92" s="219"/>
      <c r="J92" s="220">
        <f>ROUND(I92*H92,2)</f>
        <v>0</v>
      </c>
      <c r="K92" s="216" t="s">
        <v>183</v>
      </c>
      <c r="L92" s="47"/>
      <c r="M92" s="221" t="s">
        <v>21</v>
      </c>
      <c r="N92" s="222" t="s">
        <v>43</v>
      </c>
      <c r="O92" s="87"/>
      <c r="P92" s="223">
        <f>O92*H92</f>
        <v>0</v>
      </c>
      <c r="Q92" s="223">
        <v>0</v>
      </c>
      <c r="R92" s="223">
        <f>Q92*H92</f>
        <v>0</v>
      </c>
      <c r="S92" s="223">
        <v>0</v>
      </c>
      <c r="T92" s="224">
        <f>S92*H92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R92" s="225" t="s">
        <v>97</v>
      </c>
      <c r="AT92" s="225" t="s">
        <v>179</v>
      </c>
      <c r="AU92" s="225" t="s">
        <v>79</v>
      </c>
      <c r="AY92" s="20" t="s">
        <v>178</v>
      </c>
      <c r="BE92" s="226">
        <f>IF(N92="základní",J92,0)</f>
        <v>0</v>
      </c>
      <c r="BF92" s="226">
        <f>IF(N92="snížená",J92,0)</f>
        <v>0</v>
      </c>
      <c r="BG92" s="226">
        <f>IF(N92="zákl. přenesená",J92,0)</f>
        <v>0</v>
      </c>
      <c r="BH92" s="226">
        <f>IF(N92="sníž. přenesená",J92,0)</f>
        <v>0</v>
      </c>
      <c r="BI92" s="226">
        <f>IF(N92="nulová",J92,0)</f>
        <v>0</v>
      </c>
      <c r="BJ92" s="20" t="s">
        <v>79</v>
      </c>
      <c r="BK92" s="226">
        <f>ROUND(I92*H92,2)</f>
        <v>0</v>
      </c>
      <c r="BL92" s="20" t="s">
        <v>97</v>
      </c>
      <c r="BM92" s="225" t="s">
        <v>192</v>
      </c>
    </row>
    <row r="93" s="2" customFormat="1" ht="16.5" customHeight="1">
      <c r="A93" s="41"/>
      <c r="B93" s="42"/>
      <c r="C93" s="214" t="s">
        <v>193</v>
      </c>
      <c r="D93" s="214" t="s">
        <v>179</v>
      </c>
      <c r="E93" s="215" t="s">
        <v>194</v>
      </c>
      <c r="F93" s="216" t="s">
        <v>195</v>
      </c>
      <c r="G93" s="217" t="s">
        <v>182</v>
      </c>
      <c r="H93" s="218">
        <v>1</v>
      </c>
      <c r="I93" s="219"/>
      <c r="J93" s="220">
        <f>ROUND(I93*H93,2)</f>
        <v>0</v>
      </c>
      <c r="K93" s="216" t="s">
        <v>183</v>
      </c>
      <c r="L93" s="47"/>
      <c r="M93" s="221" t="s">
        <v>21</v>
      </c>
      <c r="N93" s="222" t="s">
        <v>43</v>
      </c>
      <c r="O93" s="87"/>
      <c r="P93" s="223">
        <f>O93*H93</f>
        <v>0</v>
      </c>
      <c r="Q93" s="223">
        <v>0</v>
      </c>
      <c r="R93" s="223">
        <f>Q93*H93</f>
        <v>0</v>
      </c>
      <c r="S93" s="223">
        <v>0</v>
      </c>
      <c r="T93" s="224">
        <f>S93*H93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R93" s="225" t="s">
        <v>97</v>
      </c>
      <c r="AT93" s="225" t="s">
        <v>179</v>
      </c>
      <c r="AU93" s="225" t="s">
        <v>79</v>
      </c>
      <c r="AY93" s="20" t="s">
        <v>178</v>
      </c>
      <c r="BE93" s="226">
        <f>IF(N93="základní",J93,0)</f>
        <v>0</v>
      </c>
      <c r="BF93" s="226">
        <f>IF(N93="snížená",J93,0)</f>
        <v>0</v>
      </c>
      <c r="BG93" s="226">
        <f>IF(N93="zákl. přenesená",J93,0)</f>
        <v>0</v>
      </c>
      <c r="BH93" s="226">
        <f>IF(N93="sníž. přenesená",J93,0)</f>
        <v>0</v>
      </c>
      <c r="BI93" s="226">
        <f>IF(N93="nulová",J93,0)</f>
        <v>0</v>
      </c>
      <c r="BJ93" s="20" t="s">
        <v>79</v>
      </c>
      <c r="BK93" s="226">
        <f>ROUND(I93*H93,2)</f>
        <v>0</v>
      </c>
      <c r="BL93" s="20" t="s">
        <v>97</v>
      </c>
      <c r="BM93" s="225" t="s">
        <v>196</v>
      </c>
    </row>
    <row r="94" s="2" customFormat="1" ht="24.15" customHeight="1">
      <c r="A94" s="41"/>
      <c r="B94" s="42"/>
      <c r="C94" s="214" t="s">
        <v>81</v>
      </c>
      <c r="D94" s="214" t="s">
        <v>179</v>
      </c>
      <c r="E94" s="215" t="s">
        <v>197</v>
      </c>
      <c r="F94" s="216" t="s">
        <v>198</v>
      </c>
      <c r="G94" s="217" t="s">
        <v>182</v>
      </c>
      <c r="H94" s="218">
        <v>82</v>
      </c>
      <c r="I94" s="219"/>
      <c r="J94" s="220">
        <f>ROUND(I94*H94,2)</f>
        <v>0</v>
      </c>
      <c r="K94" s="216" t="s">
        <v>183</v>
      </c>
      <c r="L94" s="47"/>
      <c r="M94" s="221" t="s">
        <v>21</v>
      </c>
      <c r="N94" s="222" t="s">
        <v>43</v>
      </c>
      <c r="O94" s="87"/>
      <c r="P94" s="223">
        <f>O94*H94</f>
        <v>0</v>
      </c>
      <c r="Q94" s="223">
        <v>0</v>
      </c>
      <c r="R94" s="223">
        <f>Q94*H94</f>
        <v>0</v>
      </c>
      <c r="S94" s="223">
        <v>0</v>
      </c>
      <c r="T94" s="224">
        <f>S94*H94</f>
        <v>0</v>
      </c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R94" s="225" t="s">
        <v>97</v>
      </c>
      <c r="AT94" s="225" t="s">
        <v>179</v>
      </c>
      <c r="AU94" s="225" t="s">
        <v>79</v>
      </c>
      <c r="AY94" s="20" t="s">
        <v>178</v>
      </c>
      <c r="BE94" s="226">
        <f>IF(N94="základní",J94,0)</f>
        <v>0</v>
      </c>
      <c r="BF94" s="226">
        <f>IF(N94="snížená",J94,0)</f>
        <v>0</v>
      </c>
      <c r="BG94" s="226">
        <f>IF(N94="zákl. přenesená",J94,0)</f>
        <v>0</v>
      </c>
      <c r="BH94" s="226">
        <f>IF(N94="sníž. přenesená",J94,0)</f>
        <v>0</v>
      </c>
      <c r="BI94" s="226">
        <f>IF(N94="nulová",J94,0)</f>
        <v>0</v>
      </c>
      <c r="BJ94" s="20" t="s">
        <v>79</v>
      </c>
      <c r="BK94" s="226">
        <f>ROUND(I94*H94,2)</f>
        <v>0</v>
      </c>
      <c r="BL94" s="20" t="s">
        <v>97</v>
      </c>
      <c r="BM94" s="225" t="s">
        <v>199</v>
      </c>
    </row>
    <row r="95" s="2" customFormat="1" ht="16.5" customHeight="1">
      <c r="A95" s="41"/>
      <c r="B95" s="42"/>
      <c r="C95" s="214" t="s">
        <v>95</v>
      </c>
      <c r="D95" s="214" t="s">
        <v>179</v>
      </c>
      <c r="E95" s="215" t="s">
        <v>200</v>
      </c>
      <c r="F95" s="216" t="s">
        <v>201</v>
      </c>
      <c r="G95" s="217" t="s">
        <v>182</v>
      </c>
      <c r="H95" s="218">
        <v>46</v>
      </c>
      <c r="I95" s="219"/>
      <c r="J95" s="220">
        <f>ROUND(I95*H95,2)</f>
        <v>0</v>
      </c>
      <c r="K95" s="216" t="s">
        <v>183</v>
      </c>
      <c r="L95" s="47"/>
      <c r="M95" s="221" t="s">
        <v>21</v>
      </c>
      <c r="N95" s="222" t="s">
        <v>43</v>
      </c>
      <c r="O95" s="87"/>
      <c r="P95" s="223">
        <f>O95*H95</f>
        <v>0</v>
      </c>
      <c r="Q95" s="223">
        <v>0</v>
      </c>
      <c r="R95" s="223">
        <f>Q95*H95</f>
        <v>0</v>
      </c>
      <c r="S95" s="223">
        <v>0</v>
      </c>
      <c r="T95" s="224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25" t="s">
        <v>97</v>
      </c>
      <c r="AT95" s="225" t="s">
        <v>179</v>
      </c>
      <c r="AU95" s="225" t="s">
        <v>79</v>
      </c>
      <c r="AY95" s="20" t="s">
        <v>178</v>
      </c>
      <c r="BE95" s="226">
        <f>IF(N95="základní",J95,0)</f>
        <v>0</v>
      </c>
      <c r="BF95" s="226">
        <f>IF(N95="snížená",J95,0)</f>
        <v>0</v>
      </c>
      <c r="BG95" s="226">
        <f>IF(N95="zákl. přenesená",J95,0)</f>
        <v>0</v>
      </c>
      <c r="BH95" s="226">
        <f>IF(N95="sníž. přenesená",J95,0)</f>
        <v>0</v>
      </c>
      <c r="BI95" s="226">
        <f>IF(N95="nulová",J95,0)</f>
        <v>0</v>
      </c>
      <c r="BJ95" s="20" t="s">
        <v>79</v>
      </c>
      <c r="BK95" s="226">
        <f>ROUND(I95*H95,2)</f>
        <v>0</v>
      </c>
      <c r="BL95" s="20" t="s">
        <v>97</v>
      </c>
      <c r="BM95" s="225" t="s">
        <v>202</v>
      </c>
    </row>
    <row r="96" s="2" customFormat="1" ht="16.5" customHeight="1">
      <c r="A96" s="41"/>
      <c r="B96" s="42"/>
      <c r="C96" s="214" t="s">
        <v>97</v>
      </c>
      <c r="D96" s="214" t="s">
        <v>179</v>
      </c>
      <c r="E96" s="215" t="s">
        <v>203</v>
      </c>
      <c r="F96" s="216" t="s">
        <v>204</v>
      </c>
      <c r="G96" s="217" t="s">
        <v>182</v>
      </c>
      <c r="H96" s="218">
        <v>46</v>
      </c>
      <c r="I96" s="219"/>
      <c r="J96" s="220">
        <f>ROUND(I96*H96,2)</f>
        <v>0</v>
      </c>
      <c r="K96" s="216" t="s">
        <v>183</v>
      </c>
      <c r="L96" s="47"/>
      <c r="M96" s="221" t="s">
        <v>21</v>
      </c>
      <c r="N96" s="222" t="s">
        <v>43</v>
      </c>
      <c r="O96" s="87"/>
      <c r="P96" s="223">
        <f>O96*H96</f>
        <v>0</v>
      </c>
      <c r="Q96" s="223">
        <v>0</v>
      </c>
      <c r="R96" s="223">
        <f>Q96*H96</f>
        <v>0</v>
      </c>
      <c r="S96" s="223">
        <v>0</v>
      </c>
      <c r="T96" s="224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25" t="s">
        <v>97</v>
      </c>
      <c r="AT96" s="225" t="s">
        <v>179</v>
      </c>
      <c r="AU96" s="225" t="s">
        <v>79</v>
      </c>
      <c r="AY96" s="20" t="s">
        <v>178</v>
      </c>
      <c r="BE96" s="226">
        <f>IF(N96="základní",J96,0)</f>
        <v>0</v>
      </c>
      <c r="BF96" s="226">
        <f>IF(N96="snížená",J96,0)</f>
        <v>0</v>
      </c>
      <c r="BG96" s="226">
        <f>IF(N96="zákl. přenesená",J96,0)</f>
        <v>0</v>
      </c>
      <c r="BH96" s="226">
        <f>IF(N96="sníž. přenesená",J96,0)</f>
        <v>0</v>
      </c>
      <c r="BI96" s="226">
        <f>IF(N96="nulová",J96,0)</f>
        <v>0</v>
      </c>
      <c r="BJ96" s="20" t="s">
        <v>79</v>
      </c>
      <c r="BK96" s="226">
        <f>ROUND(I96*H96,2)</f>
        <v>0</v>
      </c>
      <c r="BL96" s="20" t="s">
        <v>97</v>
      </c>
      <c r="BM96" s="225" t="s">
        <v>205</v>
      </c>
    </row>
    <row r="97" s="2" customFormat="1" ht="16.5" customHeight="1">
      <c r="A97" s="41"/>
      <c r="B97" s="42"/>
      <c r="C97" s="214" t="s">
        <v>206</v>
      </c>
      <c r="D97" s="214" t="s">
        <v>179</v>
      </c>
      <c r="E97" s="215" t="s">
        <v>207</v>
      </c>
      <c r="F97" s="216" t="s">
        <v>208</v>
      </c>
      <c r="G97" s="217" t="s">
        <v>209</v>
      </c>
      <c r="H97" s="218">
        <v>200</v>
      </c>
      <c r="I97" s="219"/>
      <c r="J97" s="220">
        <f>ROUND(I97*H97,2)</f>
        <v>0</v>
      </c>
      <c r="K97" s="216" t="s">
        <v>183</v>
      </c>
      <c r="L97" s="47"/>
      <c r="M97" s="221" t="s">
        <v>21</v>
      </c>
      <c r="N97" s="222" t="s">
        <v>43</v>
      </c>
      <c r="O97" s="87"/>
      <c r="P97" s="223">
        <f>O97*H97</f>
        <v>0</v>
      </c>
      <c r="Q97" s="223">
        <v>0</v>
      </c>
      <c r="R97" s="223">
        <f>Q97*H97</f>
        <v>0</v>
      </c>
      <c r="S97" s="223">
        <v>0</v>
      </c>
      <c r="T97" s="224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25" t="s">
        <v>97</v>
      </c>
      <c r="AT97" s="225" t="s">
        <v>179</v>
      </c>
      <c r="AU97" s="225" t="s">
        <v>79</v>
      </c>
      <c r="AY97" s="20" t="s">
        <v>178</v>
      </c>
      <c r="BE97" s="226">
        <f>IF(N97="základní",J97,0)</f>
        <v>0</v>
      </c>
      <c r="BF97" s="226">
        <f>IF(N97="snížená",J97,0)</f>
        <v>0</v>
      </c>
      <c r="BG97" s="226">
        <f>IF(N97="zákl. přenesená",J97,0)</f>
        <v>0</v>
      </c>
      <c r="BH97" s="226">
        <f>IF(N97="sníž. přenesená",J97,0)</f>
        <v>0</v>
      </c>
      <c r="BI97" s="226">
        <f>IF(N97="nulová",J97,0)</f>
        <v>0</v>
      </c>
      <c r="BJ97" s="20" t="s">
        <v>79</v>
      </c>
      <c r="BK97" s="226">
        <f>ROUND(I97*H97,2)</f>
        <v>0</v>
      </c>
      <c r="BL97" s="20" t="s">
        <v>97</v>
      </c>
      <c r="BM97" s="225" t="s">
        <v>210</v>
      </c>
    </row>
    <row r="98" s="2" customFormat="1" ht="16.5" customHeight="1">
      <c r="A98" s="41"/>
      <c r="B98" s="42"/>
      <c r="C98" s="214" t="s">
        <v>211</v>
      </c>
      <c r="D98" s="214" t="s">
        <v>179</v>
      </c>
      <c r="E98" s="215" t="s">
        <v>212</v>
      </c>
      <c r="F98" s="216" t="s">
        <v>213</v>
      </c>
      <c r="G98" s="217" t="s">
        <v>209</v>
      </c>
      <c r="H98" s="218">
        <v>200</v>
      </c>
      <c r="I98" s="219"/>
      <c r="J98" s="220">
        <f>ROUND(I98*H98,2)</f>
        <v>0</v>
      </c>
      <c r="K98" s="216" t="s">
        <v>183</v>
      </c>
      <c r="L98" s="47"/>
      <c r="M98" s="221" t="s">
        <v>21</v>
      </c>
      <c r="N98" s="222" t="s">
        <v>43</v>
      </c>
      <c r="O98" s="87"/>
      <c r="P98" s="223">
        <f>O98*H98</f>
        <v>0</v>
      </c>
      <c r="Q98" s="223">
        <v>0</v>
      </c>
      <c r="R98" s="223">
        <f>Q98*H98</f>
        <v>0</v>
      </c>
      <c r="S98" s="223">
        <v>0</v>
      </c>
      <c r="T98" s="224">
        <f>S98*H98</f>
        <v>0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25" t="s">
        <v>97</v>
      </c>
      <c r="AT98" s="225" t="s">
        <v>179</v>
      </c>
      <c r="AU98" s="225" t="s">
        <v>79</v>
      </c>
      <c r="AY98" s="20" t="s">
        <v>178</v>
      </c>
      <c r="BE98" s="226">
        <f>IF(N98="základní",J98,0)</f>
        <v>0</v>
      </c>
      <c r="BF98" s="226">
        <f>IF(N98="snížená",J98,0)</f>
        <v>0</v>
      </c>
      <c r="BG98" s="226">
        <f>IF(N98="zákl. přenesená",J98,0)</f>
        <v>0</v>
      </c>
      <c r="BH98" s="226">
        <f>IF(N98="sníž. přenesená",J98,0)</f>
        <v>0</v>
      </c>
      <c r="BI98" s="226">
        <f>IF(N98="nulová",J98,0)</f>
        <v>0</v>
      </c>
      <c r="BJ98" s="20" t="s">
        <v>79</v>
      </c>
      <c r="BK98" s="226">
        <f>ROUND(I98*H98,2)</f>
        <v>0</v>
      </c>
      <c r="BL98" s="20" t="s">
        <v>97</v>
      </c>
      <c r="BM98" s="225" t="s">
        <v>214</v>
      </c>
    </row>
    <row r="99" s="2" customFormat="1" ht="16.5" customHeight="1">
      <c r="A99" s="41"/>
      <c r="B99" s="42"/>
      <c r="C99" s="214" t="s">
        <v>215</v>
      </c>
      <c r="D99" s="214" t="s">
        <v>179</v>
      </c>
      <c r="E99" s="215" t="s">
        <v>216</v>
      </c>
      <c r="F99" s="216" t="s">
        <v>217</v>
      </c>
      <c r="G99" s="217" t="s">
        <v>182</v>
      </c>
      <c r="H99" s="218">
        <v>12</v>
      </c>
      <c r="I99" s="219"/>
      <c r="J99" s="220">
        <f>ROUND(I99*H99,2)</f>
        <v>0</v>
      </c>
      <c r="K99" s="216" t="s">
        <v>183</v>
      </c>
      <c r="L99" s="47"/>
      <c r="M99" s="221" t="s">
        <v>21</v>
      </c>
      <c r="N99" s="222" t="s">
        <v>43</v>
      </c>
      <c r="O99" s="87"/>
      <c r="P99" s="223">
        <f>O99*H99</f>
        <v>0</v>
      </c>
      <c r="Q99" s="223">
        <v>0</v>
      </c>
      <c r="R99" s="223">
        <f>Q99*H99</f>
        <v>0</v>
      </c>
      <c r="S99" s="223">
        <v>0</v>
      </c>
      <c r="T99" s="224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5" t="s">
        <v>97</v>
      </c>
      <c r="AT99" s="225" t="s">
        <v>179</v>
      </c>
      <c r="AU99" s="225" t="s">
        <v>79</v>
      </c>
      <c r="AY99" s="20" t="s">
        <v>178</v>
      </c>
      <c r="BE99" s="226">
        <f>IF(N99="základní",J99,0)</f>
        <v>0</v>
      </c>
      <c r="BF99" s="226">
        <f>IF(N99="snížená",J99,0)</f>
        <v>0</v>
      </c>
      <c r="BG99" s="226">
        <f>IF(N99="zákl. přenesená",J99,0)</f>
        <v>0</v>
      </c>
      <c r="BH99" s="226">
        <f>IF(N99="sníž. přenesená",J99,0)</f>
        <v>0</v>
      </c>
      <c r="BI99" s="226">
        <f>IF(N99="nulová",J99,0)</f>
        <v>0</v>
      </c>
      <c r="BJ99" s="20" t="s">
        <v>79</v>
      </c>
      <c r="BK99" s="226">
        <f>ROUND(I99*H99,2)</f>
        <v>0</v>
      </c>
      <c r="BL99" s="20" t="s">
        <v>97</v>
      </c>
      <c r="BM99" s="225" t="s">
        <v>218</v>
      </c>
    </row>
    <row r="100" s="2" customFormat="1" ht="24.15" customHeight="1">
      <c r="A100" s="41"/>
      <c r="B100" s="42"/>
      <c r="C100" s="214" t="s">
        <v>219</v>
      </c>
      <c r="D100" s="214" t="s">
        <v>179</v>
      </c>
      <c r="E100" s="215" t="s">
        <v>220</v>
      </c>
      <c r="F100" s="216" t="s">
        <v>221</v>
      </c>
      <c r="G100" s="217" t="s">
        <v>182</v>
      </c>
      <c r="H100" s="218">
        <v>1</v>
      </c>
      <c r="I100" s="219"/>
      <c r="J100" s="220">
        <f>ROUND(I100*H100,2)</f>
        <v>0</v>
      </c>
      <c r="K100" s="216" t="s">
        <v>183</v>
      </c>
      <c r="L100" s="47"/>
      <c r="M100" s="221" t="s">
        <v>21</v>
      </c>
      <c r="N100" s="222" t="s">
        <v>43</v>
      </c>
      <c r="O100" s="87"/>
      <c r="P100" s="223">
        <f>O100*H100</f>
        <v>0</v>
      </c>
      <c r="Q100" s="223">
        <v>0</v>
      </c>
      <c r="R100" s="223">
        <f>Q100*H100</f>
        <v>0</v>
      </c>
      <c r="S100" s="223">
        <v>0</v>
      </c>
      <c r="T100" s="224">
        <f>S100*H100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25" t="s">
        <v>97</v>
      </c>
      <c r="AT100" s="225" t="s">
        <v>179</v>
      </c>
      <c r="AU100" s="225" t="s">
        <v>79</v>
      </c>
      <c r="AY100" s="20" t="s">
        <v>178</v>
      </c>
      <c r="BE100" s="226">
        <f>IF(N100="základní",J100,0)</f>
        <v>0</v>
      </c>
      <c r="BF100" s="226">
        <f>IF(N100="snížená",J100,0)</f>
        <v>0</v>
      </c>
      <c r="BG100" s="226">
        <f>IF(N100="zákl. přenesená",J100,0)</f>
        <v>0</v>
      </c>
      <c r="BH100" s="226">
        <f>IF(N100="sníž. přenesená",J100,0)</f>
        <v>0</v>
      </c>
      <c r="BI100" s="226">
        <f>IF(N100="nulová",J100,0)</f>
        <v>0</v>
      </c>
      <c r="BJ100" s="20" t="s">
        <v>79</v>
      </c>
      <c r="BK100" s="226">
        <f>ROUND(I100*H100,2)</f>
        <v>0</v>
      </c>
      <c r="BL100" s="20" t="s">
        <v>97</v>
      </c>
      <c r="BM100" s="225" t="s">
        <v>222</v>
      </c>
    </row>
    <row r="101" s="2" customFormat="1" ht="16.5" customHeight="1">
      <c r="A101" s="41"/>
      <c r="B101" s="42"/>
      <c r="C101" s="214" t="s">
        <v>223</v>
      </c>
      <c r="D101" s="214" t="s">
        <v>179</v>
      </c>
      <c r="E101" s="215" t="s">
        <v>224</v>
      </c>
      <c r="F101" s="216" t="s">
        <v>225</v>
      </c>
      <c r="G101" s="217" t="s">
        <v>226</v>
      </c>
      <c r="H101" s="218">
        <v>1</v>
      </c>
      <c r="I101" s="219"/>
      <c r="J101" s="220">
        <f>ROUND(I101*H101,2)</f>
        <v>0</v>
      </c>
      <c r="K101" s="216" t="s">
        <v>183</v>
      </c>
      <c r="L101" s="47"/>
      <c r="M101" s="221" t="s">
        <v>21</v>
      </c>
      <c r="N101" s="222" t="s">
        <v>43</v>
      </c>
      <c r="O101" s="87"/>
      <c r="P101" s="223">
        <f>O101*H101</f>
        <v>0</v>
      </c>
      <c r="Q101" s="223">
        <v>0</v>
      </c>
      <c r="R101" s="223">
        <f>Q101*H101</f>
        <v>0</v>
      </c>
      <c r="S101" s="223">
        <v>0</v>
      </c>
      <c r="T101" s="224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25" t="s">
        <v>97</v>
      </c>
      <c r="AT101" s="225" t="s">
        <v>179</v>
      </c>
      <c r="AU101" s="225" t="s">
        <v>79</v>
      </c>
      <c r="AY101" s="20" t="s">
        <v>178</v>
      </c>
      <c r="BE101" s="226">
        <f>IF(N101="základní",J101,0)</f>
        <v>0</v>
      </c>
      <c r="BF101" s="226">
        <f>IF(N101="snížená",J101,0)</f>
        <v>0</v>
      </c>
      <c r="BG101" s="226">
        <f>IF(N101="zákl. přenesená",J101,0)</f>
        <v>0</v>
      </c>
      <c r="BH101" s="226">
        <f>IF(N101="sníž. přenesená",J101,0)</f>
        <v>0</v>
      </c>
      <c r="BI101" s="226">
        <f>IF(N101="nulová",J101,0)</f>
        <v>0</v>
      </c>
      <c r="BJ101" s="20" t="s">
        <v>79</v>
      </c>
      <c r="BK101" s="226">
        <f>ROUND(I101*H101,2)</f>
        <v>0</v>
      </c>
      <c r="BL101" s="20" t="s">
        <v>97</v>
      </c>
      <c r="BM101" s="225" t="s">
        <v>227</v>
      </c>
    </row>
    <row r="102" s="12" customFormat="1" ht="22.8" customHeight="1">
      <c r="A102" s="12"/>
      <c r="B102" s="200"/>
      <c r="C102" s="201"/>
      <c r="D102" s="202" t="s">
        <v>71</v>
      </c>
      <c r="E102" s="227" t="s">
        <v>228</v>
      </c>
      <c r="F102" s="227" t="s">
        <v>229</v>
      </c>
      <c r="G102" s="201"/>
      <c r="H102" s="201"/>
      <c r="I102" s="204"/>
      <c r="J102" s="228">
        <f>BK102</f>
        <v>0</v>
      </c>
      <c r="K102" s="201"/>
      <c r="L102" s="206"/>
      <c r="M102" s="207"/>
      <c r="N102" s="208"/>
      <c r="O102" s="208"/>
      <c r="P102" s="209">
        <f>SUM(P103:P123)</f>
        <v>0</v>
      </c>
      <c r="Q102" s="208"/>
      <c r="R102" s="209">
        <f>SUM(R103:R123)</f>
        <v>0</v>
      </c>
      <c r="S102" s="208"/>
      <c r="T102" s="210">
        <f>SUM(T103:T123)</f>
        <v>0</v>
      </c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R102" s="211" t="s">
        <v>79</v>
      </c>
      <c r="AT102" s="212" t="s">
        <v>71</v>
      </c>
      <c r="AU102" s="212" t="s">
        <v>79</v>
      </c>
      <c r="AY102" s="211" t="s">
        <v>178</v>
      </c>
      <c r="BK102" s="213">
        <f>SUM(BK103:BK123)</f>
        <v>0</v>
      </c>
    </row>
    <row r="103" s="2" customFormat="1" ht="16.5" customHeight="1">
      <c r="A103" s="41"/>
      <c r="B103" s="42"/>
      <c r="C103" s="214" t="s">
        <v>230</v>
      </c>
      <c r="D103" s="214" t="s">
        <v>179</v>
      </c>
      <c r="E103" s="215" t="s">
        <v>231</v>
      </c>
      <c r="F103" s="216" t="s">
        <v>232</v>
      </c>
      <c r="G103" s="217" t="s">
        <v>233</v>
      </c>
      <c r="H103" s="218">
        <v>60</v>
      </c>
      <c r="I103" s="219"/>
      <c r="J103" s="220">
        <f>ROUND(I103*H103,2)</f>
        <v>0</v>
      </c>
      <c r="K103" s="216" t="s">
        <v>183</v>
      </c>
      <c r="L103" s="47"/>
      <c r="M103" s="221" t="s">
        <v>21</v>
      </c>
      <c r="N103" s="222" t="s">
        <v>43</v>
      </c>
      <c r="O103" s="87"/>
      <c r="P103" s="223">
        <f>O103*H103</f>
        <v>0</v>
      </c>
      <c r="Q103" s="223">
        <v>0</v>
      </c>
      <c r="R103" s="223">
        <f>Q103*H103</f>
        <v>0</v>
      </c>
      <c r="S103" s="223">
        <v>0</v>
      </c>
      <c r="T103" s="224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5" t="s">
        <v>97</v>
      </c>
      <c r="AT103" s="225" t="s">
        <v>179</v>
      </c>
      <c r="AU103" s="225" t="s">
        <v>81</v>
      </c>
      <c r="AY103" s="20" t="s">
        <v>178</v>
      </c>
      <c r="BE103" s="226">
        <f>IF(N103="základní",J103,0)</f>
        <v>0</v>
      </c>
      <c r="BF103" s="226">
        <f>IF(N103="snížená",J103,0)</f>
        <v>0</v>
      </c>
      <c r="BG103" s="226">
        <f>IF(N103="zákl. přenesená",J103,0)</f>
        <v>0</v>
      </c>
      <c r="BH103" s="226">
        <f>IF(N103="sníž. přenesená",J103,0)</f>
        <v>0</v>
      </c>
      <c r="BI103" s="226">
        <f>IF(N103="nulová",J103,0)</f>
        <v>0</v>
      </c>
      <c r="BJ103" s="20" t="s">
        <v>79</v>
      </c>
      <c r="BK103" s="226">
        <f>ROUND(I103*H103,2)</f>
        <v>0</v>
      </c>
      <c r="BL103" s="20" t="s">
        <v>97</v>
      </c>
      <c r="BM103" s="225" t="s">
        <v>234</v>
      </c>
    </row>
    <row r="104" s="2" customFormat="1" ht="16.5" customHeight="1">
      <c r="A104" s="41"/>
      <c r="B104" s="42"/>
      <c r="C104" s="214" t="s">
        <v>235</v>
      </c>
      <c r="D104" s="214" t="s">
        <v>179</v>
      </c>
      <c r="E104" s="215" t="s">
        <v>236</v>
      </c>
      <c r="F104" s="216" t="s">
        <v>237</v>
      </c>
      <c r="G104" s="217" t="s">
        <v>233</v>
      </c>
      <c r="H104" s="218">
        <v>30</v>
      </c>
      <c r="I104" s="219"/>
      <c r="J104" s="220">
        <f>ROUND(I104*H104,2)</f>
        <v>0</v>
      </c>
      <c r="K104" s="216" t="s">
        <v>183</v>
      </c>
      <c r="L104" s="47"/>
      <c r="M104" s="221" t="s">
        <v>21</v>
      </c>
      <c r="N104" s="222" t="s">
        <v>43</v>
      </c>
      <c r="O104" s="87"/>
      <c r="P104" s="223">
        <f>O104*H104</f>
        <v>0</v>
      </c>
      <c r="Q104" s="223">
        <v>0</v>
      </c>
      <c r="R104" s="223">
        <f>Q104*H104</f>
        <v>0</v>
      </c>
      <c r="S104" s="223">
        <v>0</v>
      </c>
      <c r="T104" s="224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25" t="s">
        <v>97</v>
      </c>
      <c r="AT104" s="225" t="s">
        <v>179</v>
      </c>
      <c r="AU104" s="225" t="s">
        <v>81</v>
      </c>
      <c r="AY104" s="20" t="s">
        <v>178</v>
      </c>
      <c r="BE104" s="226">
        <f>IF(N104="základní",J104,0)</f>
        <v>0</v>
      </c>
      <c r="BF104" s="226">
        <f>IF(N104="snížená",J104,0)</f>
        <v>0</v>
      </c>
      <c r="BG104" s="226">
        <f>IF(N104="zákl. přenesená",J104,0)</f>
        <v>0</v>
      </c>
      <c r="BH104" s="226">
        <f>IF(N104="sníž. přenesená",J104,0)</f>
        <v>0</v>
      </c>
      <c r="BI104" s="226">
        <f>IF(N104="nulová",J104,0)</f>
        <v>0</v>
      </c>
      <c r="BJ104" s="20" t="s">
        <v>79</v>
      </c>
      <c r="BK104" s="226">
        <f>ROUND(I104*H104,2)</f>
        <v>0</v>
      </c>
      <c r="BL104" s="20" t="s">
        <v>97</v>
      </c>
      <c r="BM104" s="225" t="s">
        <v>238</v>
      </c>
    </row>
    <row r="105" s="2" customFormat="1" ht="16.5" customHeight="1">
      <c r="A105" s="41"/>
      <c r="B105" s="42"/>
      <c r="C105" s="214" t="s">
        <v>8</v>
      </c>
      <c r="D105" s="214" t="s">
        <v>179</v>
      </c>
      <c r="E105" s="215" t="s">
        <v>239</v>
      </c>
      <c r="F105" s="216" t="s">
        <v>240</v>
      </c>
      <c r="G105" s="217" t="s">
        <v>233</v>
      </c>
      <c r="H105" s="218">
        <v>5</v>
      </c>
      <c r="I105" s="219"/>
      <c r="J105" s="220">
        <f>ROUND(I105*H105,2)</f>
        <v>0</v>
      </c>
      <c r="K105" s="216" t="s">
        <v>183</v>
      </c>
      <c r="L105" s="47"/>
      <c r="M105" s="221" t="s">
        <v>21</v>
      </c>
      <c r="N105" s="222" t="s">
        <v>43</v>
      </c>
      <c r="O105" s="87"/>
      <c r="P105" s="223">
        <f>O105*H105</f>
        <v>0</v>
      </c>
      <c r="Q105" s="223">
        <v>0</v>
      </c>
      <c r="R105" s="223">
        <f>Q105*H105</f>
        <v>0</v>
      </c>
      <c r="S105" s="223">
        <v>0</v>
      </c>
      <c r="T105" s="224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5" t="s">
        <v>97</v>
      </c>
      <c r="AT105" s="225" t="s">
        <v>179</v>
      </c>
      <c r="AU105" s="225" t="s">
        <v>81</v>
      </c>
      <c r="AY105" s="20" t="s">
        <v>178</v>
      </c>
      <c r="BE105" s="226">
        <f>IF(N105="základní",J105,0)</f>
        <v>0</v>
      </c>
      <c r="BF105" s="226">
        <f>IF(N105="snížená",J105,0)</f>
        <v>0</v>
      </c>
      <c r="BG105" s="226">
        <f>IF(N105="zákl. přenesená",J105,0)</f>
        <v>0</v>
      </c>
      <c r="BH105" s="226">
        <f>IF(N105="sníž. přenesená",J105,0)</f>
        <v>0</v>
      </c>
      <c r="BI105" s="226">
        <f>IF(N105="nulová",J105,0)</f>
        <v>0</v>
      </c>
      <c r="BJ105" s="20" t="s">
        <v>79</v>
      </c>
      <c r="BK105" s="226">
        <f>ROUND(I105*H105,2)</f>
        <v>0</v>
      </c>
      <c r="BL105" s="20" t="s">
        <v>97</v>
      </c>
      <c r="BM105" s="225" t="s">
        <v>241</v>
      </c>
    </row>
    <row r="106" s="2" customFormat="1" ht="16.5" customHeight="1">
      <c r="A106" s="41"/>
      <c r="B106" s="42"/>
      <c r="C106" s="214" t="s">
        <v>242</v>
      </c>
      <c r="D106" s="214" t="s">
        <v>179</v>
      </c>
      <c r="E106" s="215" t="s">
        <v>243</v>
      </c>
      <c r="F106" s="216" t="s">
        <v>244</v>
      </c>
      <c r="G106" s="217" t="s">
        <v>233</v>
      </c>
      <c r="H106" s="218">
        <v>6</v>
      </c>
      <c r="I106" s="219"/>
      <c r="J106" s="220">
        <f>ROUND(I106*H106,2)</f>
        <v>0</v>
      </c>
      <c r="K106" s="216" t="s">
        <v>183</v>
      </c>
      <c r="L106" s="47"/>
      <c r="M106" s="221" t="s">
        <v>21</v>
      </c>
      <c r="N106" s="222" t="s">
        <v>43</v>
      </c>
      <c r="O106" s="87"/>
      <c r="P106" s="223">
        <f>O106*H106</f>
        <v>0</v>
      </c>
      <c r="Q106" s="223">
        <v>0</v>
      </c>
      <c r="R106" s="223">
        <f>Q106*H106</f>
        <v>0</v>
      </c>
      <c r="S106" s="223">
        <v>0</v>
      </c>
      <c r="T106" s="224">
        <f>S106*H106</f>
        <v>0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R106" s="225" t="s">
        <v>97</v>
      </c>
      <c r="AT106" s="225" t="s">
        <v>179</v>
      </c>
      <c r="AU106" s="225" t="s">
        <v>81</v>
      </c>
      <c r="AY106" s="20" t="s">
        <v>178</v>
      </c>
      <c r="BE106" s="226">
        <f>IF(N106="základní",J106,0)</f>
        <v>0</v>
      </c>
      <c r="BF106" s="226">
        <f>IF(N106="snížená",J106,0)</f>
        <v>0</v>
      </c>
      <c r="BG106" s="226">
        <f>IF(N106="zákl. přenesená",J106,0)</f>
        <v>0</v>
      </c>
      <c r="BH106" s="226">
        <f>IF(N106="sníž. přenesená",J106,0)</f>
        <v>0</v>
      </c>
      <c r="BI106" s="226">
        <f>IF(N106="nulová",J106,0)</f>
        <v>0</v>
      </c>
      <c r="BJ106" s="20" t="s">
        <v>79</v>
      </c>
      <c r="BK106" s="226">
        <f>ROUND(I106*H106,2)</f>
        <v>0</v>
      </c>
      <c r="BL106" s="20" t="s">
        <v>97</v>
      </c>
      <c r="BM106" s="225" t="s">
        <v>245</v>
      </c>
    </row>
    <row r="107" s="2" customFormat="1" ht="16.5" customHeight="1">
      <c r="A107" s="41"/>
      <c r="B107" s="42"/>
      <c r="C107" s="214" t="s">
        <v>246</v>
      </c>
      <c r="D107" s="214" t="s">
        <v>179</v>
      </c>
      <c r="E107" s="215" t="s">
        <v>247</v>
      </c>
      <c r="F107" s="216" t="s">
        <v>248</v>
      </c>
      <c r="G107" s="217" t="s">
        <v>182</v>
      </c>
      <c r="H107" s="218">
        <v>8</v>
      </c>
      <c r="I107" s="219"/>
      <c r="J107" s="220">
        <f>ROUND(I107*H107,2)</f>
        <v>0</v>
      </c>
      <c r="K107" s="216" t="s">
        <v>183</v>
      </c>
      <c r="L107" s="47"/>
      <c r="M107" s="221" t="s">
        <v>21</v>
      </c>
      <c r="N107" s="222" t="s">
        <v>43</v>
      </c>
      <c r="O107" s="87"/>
      <c r="P107" s="223">
        <f>O107*H107</f>
        <v>0</v>
      </c>
      <c r="Q107" s="223">
        <v>0</v>
      </c>
      <c r="R107" s="223">
        <f>Q107*H107</f>
        <v>0</v>
      </c>
      <c r="S107" s="223">
        <v>0</v>
      </c>
      <c r="T107" s="224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5" t="s">
        <v>97</v>
      </c>
      <c r="AT107" s="225" t="s">
        <v>179</v>
      </c>
      <c r="AU107" s="225" t="s">
        <v>81</v>
      </c>
      <c r="AY107" s="20" t="s">
        <v>178</v>
      </c>
      <c r="BE107" s="226">
        <f>IF(N107="základní",J107,0)</f>
        <v>0</v>
      </c>
      <c r="BF107" s="226">
        <f>IF(N107="snížená",J107,0)</f>
        <v>0</v>
      </c>
      <c r="BG107" s="226">
        <f>IF(N107="zákl. přenesená",J107,0)</f>
        <v>0</v>
      </c>
      <c r="BH107" s="226">
        <f>IF(N107="sníž. přenesená",J107,0)</f>
        <v>0</v>
      </c>
      <c r="BI107" s="226">
        <f>IF(N107="nulová",J107,0)</f>
        <v>0</v>
      </c>
      <c r="BJ107" s="20" t="s">
        <v>79</v>
      </c>
      <c r="BK107" s="226">
        <f>ROUND(I107*H107,2)</f>
        <v>0</v>
      </c>
      <c r="BL107" s="20" t="s">
        <v>97</v>
      </c>
      <c r="BM107" s="225" t="s">
        <v>249</v>
      </c>
    </row>
    <row r="108" s="2" customFormat="1" ht="16.5" customHeight="1">
      <c r="A108" s="41"/>
      <c r="B108" s="42"/>
      <c r="C108" s="214" t="s">
        <v>250</v>
      </c>
      <c r="D108" s="214" t="s">
        <v>179</v>
      </c>
      <c r="E108" s="215" t="s">
        <v>251</v>
      </c>
      <c r="F108" s="216" t="s">
        <v>252</v>
      </c>
      <c r="G108" s="217" t="s">
        <v>182</v>
      </c>
      <c r="H108" s="218">
        <v>1</v>
      </c>
      <c r="I108" s="219"/>
      <c r="J108" s="220">
        <f>ROUND(I108*H108,2)</f>
        <v>0</v>
      </c>
      <c r="K108" s="216" t="s">
        <v>183</v>
      </c>
      <c r="L108" s="47"/>
      <c r="M108" s="221" t="s">
        <v>21</v>
      </c>
      <c r="N108" s="222" t="s">
        <v>43</v>
      </c>
      <c r="O108" s="87"/>
      <c r="P108" s="223">
        <f>O108*H108</f>
        <v>0</v>
      </c>
      <c r="Q108" s="223">
        <v>0</v>
      </c>
      <c r="R108" s="223">
        <f>Q108*H108</f>
        <v>0</v>
      </c>
      <c r="S108" s="223">
        <v>0</v>
      </c>
      <c r="T108" s="224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25" t="s">
        <v>97</v>
      </c>
      <c r="AT108" s="225" t="s">
        <v>179</v>
      </c>
      <c r="AU108" s="225" t="s">
        <v>81</v>
      </c>
      <c r="AY108" s="20" t="s">
        <v>178</v>
      </c>
      <c r="BE108" s="226">
        <f>IF(N108="základní",J108,0)</f>
        <v>0</v>
      </c>
      <c r="BF108" s="226">
        <f>IF(N108="snížená",J108,0)</f>
        <v>0</v>
      </c>
      <c r="BG108" s="226">
        <f>IF(N108="zákl. přenesená",J108,0)</f>
        <v>0</v>
      </c>
      <c r="BH108" s="226">
        <f>IF(N108="sníž. přenesená",J108,0)</f>
        <v>0</v>
      </c>
      <c r="BI108" s="226">
        <f>IF(N108="nulová",J108,0)</f>
        <v>0</v>
      </c>
      <c r="BJ108" s="20" t="s">
        <v>79</v>
      </c>
      <c r="BK108" s="226">
        <f>ROUND(I108*H108,2)</f>
        <v>0</v>
      </c>
      <c r="BL108" s="20" t="s">
        <v>97</v>
      </c>
      <c r="BM108" s="225" t="s">
        <v>253</v>
      </c>
    </row>
    <row r="109" s="2" customFormat="1" ht="16.5" customHeight="1">
      <c r="A109" s="41"/>
      <c r="B109" s="42"/>
      <c r="C109" s="214" t="s">
        <v>254</v>
      </c>
      <c r="D109" s="214" t="s">
        <v>179</v>
      </c>
      <c r="E109" s="215" t="s">
        <v>255</v>
      </c>
      <c r="F109" s="216" t="s">
        <v>256</v>
      </c>
      <c r="G109" s="217" t="s">
        <v>233</v>
      </c>
      <c r="H109" s="218">
        <v>3</v>
      </c>
      <c r="I109" s="219"/>
      <c r="J109" s="220">
        <f>ROUND(I109*H109,2)</f>
        <v>0</v>
      </c>
      <c r="K109" s="216" t="s">
        <v>183</v>
      </c>
      <c r="L109" s="47"/>
      <c r="M109" s="221" t="s">
        <v>21</v>
      </c>
      <c r="N109" s="222" t="s">
        <v>43</v>
      </c>
      <c r="O109" s="87"/>
      <c r="P109" s="223">
        <f>O109*H109</f>
        <v>0</v>
      </c>
      <c r="Q109" s="223">
        <v>0</v>
      </c>
      <c r="R109" s="223">
        <f>Q109*H109</f>
        <v>0</v>
      </c>
      <c r="S109" s="223">
        <v>0</v>
      </c>
      <c r="T109" s="224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5" t="s">
        <v>97</v>
      </c>
      <c r="AT109" s="225" t="s">
        <v>179</v>
      </c>
      <c r="AU109" s="225" t="s">
        <v>81</v>
      </c>
      <c r="AY109" s="20" t="s">
        <v>178</v>
      </c>
      <c r="BE109" s="226">
        <f>IF(N109="základní",J109,0)</f>
        <v>0</v>
      </c>
      <c r="BF109" s="226">
        <f>IF(N109="snížená",J109,0)</f>
        <v>0</v>
      </c>
      <c r="BG109" s="226">
        <f>IF(N109="zákl. přenesená",J109,0)</f>
        <v>0</v>
      </c>
      <c r="BH109" s="226">
        <f>IF(N109="sníž. přenesená",J109,0)</f>
        <v>0</v>
      </c>
      <c r="BI109" s="226">
        <f>IF(N109="nulová",J109,0)</f>
        <v>0</v>
      </c>
      <c r="BJ109" s="20" t="s">
        <v>79</v>
      </c>
      <c r="BK109" s="226">
        <f>ROUND(I109*H109,2)</f>
        <v>0</v>
      </c>
      <c r="BL109" s="20" t="s">
        <v>97</v>
      </c>
      <c r="BM109" s="225" t="s">
        <v>257</v>
      </c>
    </row>
    <row r="110" s="2" customFormat="1" ht="16.5" customHeight="1">
      <c r="A110" s="41"/>
      <c r="B110" s="42"/>
      <c r="C110" s="214" t="s">
        <v>258</v>
      </c>
      <c r="D110" s="214" t="s">
        <v>179</v>
      </c>
      <c r="E110" s="215" t="s">
        <v>259</v>
      </c>
      <c r="F110" s="216" t="s">
        <v>260</v>
      </c>
      <c r="G110" s="217" t="s">
        <v>261</v>
      </c>
      <c r="H110" s="218">
        <v>50</v>
      </c>
      <c r="I110" s="219"/>
      <c r="J110" s="220">
        <f>ROUND(I110*H110,2)</f>
        <v>0</v>
      </c>
      <c r="K110" s="216" t="s">
        <v>183</v>
      </c>
      <c r="L110" s="47"/>
      <c r="M110" s="221" t="s">
        <v>21</v>
      </c>
      <c r="N110" s="222" t="s">
        <v>43</v>
      </c>
      <c r="O110" s="87"/>
      <c r="P110" s="223">
        <f>O110*H110</f>
        <v>0</v>
      </c>
      <c r="Q110" s="223">
        <v>0</v>
      </c>
      <c r="R110" s="223">
        <f>Q110*H110</f>
        <v>0</v>
      </c>
      <c r="S110" s="223">
        <v>0</v>
      </c>
      <c r="T110" s="224">
        <f>S110*H110</f>
        <v>0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25" t="s">
        <v>97</v>
      </c>
      <c r="AT110" s="225" t="s">
        <v>179</v>
      </c>
      <c r="AU110" s="225" t="s">
        <v>81</v>
      </c>
      <c r="AY110" s="20" t="s">
        <v>178</v>
      </c>
      <c r="BE110" s="226">
        <f>IF(N110="základní",J110,0)</f>
        <v>0</v>
      </c>
      <c r="BF110" s="226">
        <f>IF(N110="snížená",J110,0)</f>
        <v>0</v>
      </c>
      <c r="BG110" s="226">
        <f>IF(N110="zákl. přenesená",J110,0)</f>
        <v>0</v>
      </c>
      <c r="BH110" s="226">
        <f>IF(N110="sníž. přenesená",J110,0)</f>
        <v>0</v>
      </c>
      <c r="BI110" s="226">
        <f>IF(N110="nulová",J110,0)</f>
        <v>0</v>
      </c>
      <c r="BJ110" s="20" t="s">
        <v>79</v>
      </c>
      <c r="BK110" s="226">
        <f>ROUND(I110*H110,2)</f>
        <v>0</v>
      </c>
      <c r="BL110" s="20" t="s">
        <v>97</v>
      </c>
      <c r="BM110" s="225" t="s">
        <v>262</v>
      </c>
    </row>
    <row r="111" s="2" customFormat="1" ht="16.5" customHeight="1">
      <c r="A111" s="41"/>
      <c r="B111" s="42"/>
      <c r="C111" s="214" t="s">
        <v>7</v>
      </c>
      <c r="D111" s="214" t="s">
        <v>179</v>
      </c>
      <c r="E111" s="215" t="s">
        <v>263</v>
      </c>
      <c r="F111" s="216" t="s">
        <v>264</v>
      </c>
      <c r="G111" s="217" t="s">
        <v>233</v>
      </c>
      <c r="H111" s="218">
        <v>5</v>
      </c>
      <c r="I111" s="219"/>
      <c r="J111" s="220">
        <f>ROUND(I111*H111,2)</f>
        <v>0</v>
      </c>
      <c r="K111" s="216" t="s">
        <v>183</v>
      </c>
      <c r="L111" s="47"/>
      <c r="M111" s="221" t="s">
        <v>21</v>
      </c>
      <c r="N111" s="222" t="s">
        <v>43</v>
      </c>
      <c r="O111" s="87"/>
      <c r="P111" s="223">
        <f>O111*H111</f>
        <v>0</v>
      </c>
      <c r="Q111" s="223">
        <v>0</v>
      </c>
      <c r="R111" s="223">
        <f>Q111*H111</f>
        <v>0</v>
      </c>
      <c r="S111" s="223">
        <v>0</v>
      </c>
      <c r="T111" s="224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25" t="s">
        <v>97</v>
      </c>
      <c r="AT111" s="225" t="s">
        <v>179</v>
      </c>
      <c r="AU111" s="225" t="s">
        <v>81</v>
      </c>
      <c r="AY111" s="20" t="s">
        <v>178</v>
      </c>
      <c r="BE111" s="226">
        <f>IF(N111="základní",J111,0)</f>
        <v>0</v>
      </c>
      <c r="BF111" s="226">
        <f>IF(N111="snížená",J111,0)</f>
        <v>0</v>
      </c>
      <c r="BG111" s="226">
        <f>IF(N111="zákl. přenesená",J111,0)</f>
        <v>0</v>
      </c>
      <c r="BH111" s="226">
        <f>IF(N111="sníž. přenesená",J111,0)</f>
        <v>0</v>
      </c>
      <c r="BI111" s="226">
        <f>IF(N111="nulová",J111,0)</f>
        <v>0</v>
      </c>
      <c r="BJ111" s="20" t="s">
        <v>79</v>
      </c>
      <c r="BK111" s="226">
        <f>ROUND(I111*H111,2)</f>
        <v>0</v>
      </c>
      <c r="BL111" s="20" t="s">
        <v>97</v>
      </c>
      <c r="BM111" s="225" t="s">
        <v>265</v>
      </c>
    </row>
    <row r="112" s="2" customFormat="1" ht="24.15" customHeight="1">
      <c r="A112" s="41"/>
      <c r="B112" s="42"/>
      <c r="C112" s="214" t="s">
        <v>266</v>
      </c>
      <c r="D112" s="214" t="s">
        <v>179</v>
      </c>
      <c r="E112" s="215" t="s">
        <v>267</v>
      </c>
      <c r="F112" s="216" t="s">
        <v>268</v>
      </c>
      <c r="G112" s="217" t="s">
        <v>233</v>
      </c>
      <c r="H112" s="218">
        <v>3</v>
      </c>
      <c r="I112" s="219"/>
      <c r="J112" s="220">
        <f>ROUND(I112*H112,2)</f>
        <v>0</v>
      </c>
      <c r="K112" s="216" t="s">
        <v>183</v>
      </c>
      <c r="L112" s="47"/>
      <c r="M112" s="221" t="s">
        <v>21</v>
      </c>
      <c r="N112" s="222" t="s">
        <v>43</v>
      </c>
      <c r="O112" s="87"/>
      <c r="P112" s="223">
        <f>O112*H112</f>
        <v>0</v>
      </c>
      <c r="Q112" s="223">
        <v>0</v>
      </c>
      <c r="R112" s="223">
        <f>Q112*H112</f>
        <v>0</v>
      </c>
      <c r="S112" s="223">
        <v>0</v>
      </c>
      <c r="T112" s="224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25" t="s">
        <v>97</v>
      </c>
      <c r="AT112" s="225" t="s">
        <v>179</v>
      </c>
      <c r="AU112" s="225" t="s">
        <v>81</v>
      </c>
      <c r="AY112" s="20" t="s">
        <v>178</v>
      </c>
      <c r="BE112" s="226">
        <f>IF(N112="základní",J112,0)</f>
        <v>0</v>
      </c>
      <c r="BF112" s="226">
        <f>IF(N112="snížená",J112,0)</f>
        <v>0</v>
      </c>
      <c r="BG112" s="226">
        <f>IF(N112="zákl. přenesená",J112,0)</f>
        <v>0</v>
      </c>
      <c r="BH112" s="226">
        <f>IF(N112="sníž. přenesená",J112,0)</f>
        <v>0</v>
      </c>
      <c r="BI112" s="226">
        <f>IF(N112="nulová",J112,0)</f>
        <v>0</v>
      </c>
      <c r="BJ112" s="20" t="s">
        <v>79</v>
      </c>
      <c r="BK112" s="226">
        <f>ROUND(I112*H112,2)</f>
        <v>0</v>
      </c>
      <c r="BL112" s="20" t="s">
        <v>97</v>
      </c>
      <c r="BM112" s="225" t="s">
        <v>269</v>
      </c>
    </row>
    <row r="113" s="2" customFormat="1" ht="24.15" customHeight="1">
      <c r="A113" s="41"/>
      <c r="B113" s="42"/>
      <c r="C113" s="214" t="s">
        <v>270</v>
      </c>
      <c r="D113" s="214" t="s">
        <v>179</v>
      </c>
      <c r="E113" s="215" t="s">
        <v>271</v>
      </c>
      <c r="F113" s="216" t="s">
        <v>272</v>
      </c>
      <c r="G113" s="217" t="s">
        <v>261</v>
      </c>
      <c r="H113" s="218">
        <v>30</v>
      </c>
      <c r="I113" s="219"/>
      <c r="J113" s="220">
        <f>ROUND(I113*H113,2)</f>
        <v>0</v>
      </c>
      <c r="K113" s="216" t="s">
        <v>183</v>
      </c>
      <c r="L113" s="47"/>
      <c r="M113" s="221" t="s">
        <v>21</v>
      </c>
      <c r="N113" s="222" t="s">
        <v>43</v>
      </c>
      <c r="O113" s="87"/>
      <c r="P113" s="223">
        <f>O113*H113</f>
        <v>0</v>
      </c>
      <c r="Q113" s="223">
        <v>0</v>
      </c>
      <c r="R113" s="223">
        <f>Q113*H113</f>
        <v>0</v>
      </c>
      <c r="S113" s="223">
        <v>0</v>
      </c>
      <c r="T113" s="224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5" t="s">
        <v>97</v>
      </c>
      <c r="AT113" s="225" t="s">
        <v>179</v>
      </c>
      <c r="AU113" s="225" t="s">
        <v>81</v>
      </c>
      <c r="AY113" s="20" t="s">
        <v>178</v>
      </c>
      <c r="BE113" s="226">
        <f>IF(N113="základní",J113,0)</f>
        <v>0</v>
      </c>
      <c r="BF113" s="226">
        <f>IF(N113="snížená",J113,0)</f>
        <v>0</v>
      </c>
      <c r="BG113" s="226">
        <f>IF(N113="zákl. přenesená",J113,0)</f>
        <v>0</v>
      </c>
      <c r="BH113" s="226">
        <f>IF(N113="sníž. přenesená",J113,0)</f>
        <v>0</v>
      </c>
      <c r="BI113" s="226">
        <f>IF(N113="nulová",J113,0)</f>
        <v>0</v>
      </c>
      <c r="BJ113" s="20" t="s">
        <v>79</v>
      </c>
      <c r="BK113" s="226">
        <f>ROUND(I113*H113,2)</f>
        <v>0</v>
      </c>
      <c r="BL113" s="20" t="s">
        <v>97</v>
      </c>
      <c r="BM113" s="225" t="s">
        <v>273</v>
      </c>
    </row>
    <row r="114" s="2" customFormat="1" ht="16.5" customHeight="1">
      <c r="A114" s="41"/>
      <c r="B114" s="42"/>
      <c r="C114" s="214" t="s">
        <v>274</v>
      </c>
      <c r="D114" s="214" t="s">
        <v>179</v>
      </c>
      <c r="E114" s="215" t="s">
        <v>275</v>
      </c>
      <c r="F114" s="216" t="s">
        <v>276</v>
      </c>
      <c r="G114" s="217" t="s">
        <v>233</v>
      </c>
      <c r="H114" s="218">
        <v>2</v>
      </c>
      <c r="I114" s="219"/>
      <c r="J114" s="220">
        <f>ROUND(I114*H114,2)</f>
        <v>0</v>
      </c>
      <c r="K114" s="216" t="s">
        <v>183</v>
      </c>
      <c r="L114" s="47"/>
      <c r="M114" s="221" t="s">
        <v>21</v>
      </c>
      <c r="N114" s="222" t="s">
        <v>43</v>
      </c>
      <c r="O114" s="87"/>
      <c r="P114" s="223">
        <f>O114*H114</f>
        <v>0</v>
      </c>
      <c r="Q114" s="223">
        <v>0</v>
      </c>
      <c r="R114" s="223">
        <f>Q114*H114</f>
        <v>0</v>
      </c>
      <c r="S114" s="223">
        <v>0</v>
      </c>
      <c r="T114" s="224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25" t="s">
        <v>97</v>
      </c>
      <c r="AT114" s="225" t="s">
        <v>179</v>
      </c>
      <c r="AU114" s="225" t="s">
        <v>81</v>
      </c>
      <c r="AY114" s="20" t="s">
        <v>178</v>
      </c>
      <c r="BE114" s="226">
        <f>IF(N114="základní",J114,0)</f>
        <v>0</v>
      </c>
      <c r="BF114" s="226">
        <f>IF(N114="snížená",J114,0)</f>
        <v>0</v>
      </c>
      <c r="BG114" s="226">
        <f>IF(N114="zákl. přenesená",J114,0)</f>
        <v>0</v>
      </c>
      <c r="BH114" s="226">
        <f>IF(N114="sníž. přenesená",J114,0)</f>
        <v>0</v>
      </c>
      <c r="BI114" s="226">
        <f>IF(N114="nulová",J114,0)</f>
        <v>0</v>
      </c>
      <c r="BJ114" s="20" t="s">
        <v>79</v>
      </c>
      <c r="BK114" s="226">
        <f>ROUND(I114*H114,2)</f>
        <v>0</v>
      </c>
      <c r="BL114" s="20" t="s">
        <v>97</v>
      </c>
      <c r="BM114" s="225" t="s">
        <v>277</v>
      </c>
    </row>
    <row r="115" s="2" customFormat="1" ht="16.5" customHeight="1">
      <c r="A115" s="41"/>
      <c r="B115" s="42"/>
      <c r="C115" s="214" t="s">
        <v>278</v>
      </c>
      <c r="D115" s="214" t="s">
        <v>179</v>
      </c>
      <c r="E115" s="215" t="s">
        <v>279</v>
      </c>
      <c r="F115" s="216" t="s">
        <v>280</v>
      </c>
      <c r="G115" s="217" t="s">
        <v>182</v>
      </c>
      <c r="H115" s="218">
        <v>8</v>
      </c>
      <c r="I115" s="219"/>
      <c r="J115" s="220">
        <f>ROUND(I115*H115,2)</f>
        <v>0</v>
      </c>
      <c r="K115" s="216" t="s">
        <v>183</v>
      </c>
      <c r="L115" s="47"/>
      <c r="M115" s="221" t="s">
        <v>21</v>
      </c>
      <c r="N115" s="222" t="s">
        <v>43</v>
      </c>
      <c r="O115" s="87"/>
      <c r="P115" s="223">
        <f>O115*H115</f>
        <v>0</v>
      </c>
      <c r="Q115" s="223">
        <v>0</v>
      </c>
      <c r="R115" s="223">
        <f>Q115*H115</f>
        <v>0</v>
      </c>
      <c r="S115" s="223">
        <v>0</v>
      </c>
      <c r="T115" s="224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25" t="s">
        <v>97</v>
      </c>
      <c r="AT115" s="225" t="s">
        <v>179</v>
      </c>
      <c r="AU115" s="225" t="s">
        <v>81</v>
      </c>
      <c r="AY115" s="20" t="s">
        <v>178</v>
      </c>
      <c r="BE115" s="226">
        <f>IF(N115="základní",J115,0)</f>
        <v>0</v>
      </c>
      <c r="BF115" s="226">
        <f>IF(N115="snížená",J115,0)</f>
        <v>0</v>
      </c>
      <c r="BG115" s="226">
        <f>IF(N115="zákl. přenesená",J115,0)</f>
        <v>0</v>
      </c>
      <c r="BH115" s="226">
        <f>IF(N115="sníž. přenesená",J115,0)</f>
        <v>0</v>
      </c>
      <c r="BI115" s="226">
        <f>IF(N115="nulová",J115,0)</f>
        <v>0</v>
      </c>
      <c r="BJ115" s="20" t="s">
        <v>79</v>
      </c>
      <c r="BK115" s="226">
        <f>ROUND(I115*H115,2)</f>
        <v>0</v>
      </c>
      <c r="BL115" s="20" t="s">
        <v>97</v>
      </c>
      <c r="BM115" s="225" t="s">
        <v>281</v>
      </c>
    </row>
    <row r="116" s="2" customFormat="1" ht="16.5" customHeight="1">
      <c r="A116" s="41"/>
      <c r="B116" s="42"/>
      <c r="C116" s="214" t="s">
        <v>282</v>
      </c>
      <c r="D116" s="214" t="s">
        <v>179</v>
      </c>
      <c r="E116" s="215" t="s">
        <v>283</v>
      </c>
      <c r="F116" s="216" t="s">
        <v>284</v>
      </c>
      <c r="G116" s="217" t="s">
        <v>182</v>
      </c>
      <c r="H116" s="218">
        <v>2</v>
      </c>
      <c r="I116" s="219"/>
      <c r="J116" s="220">
        <f>ROUND(I116*H116,2)</f>
        <v>0</v>
      </c>
      <c r="K116" s="216" t="s">
        <v>183</v>
      </c>
      <c r="L116" s="47"/>
      <c r="M116" s="221" t="s">
        <v>21</v>
      </c>
      <c r="N116" s="222" t="s">
        <v>43</v>
      </c>
      <c r="O116" s="87"/>
      <c r="P116" s="223">
        <f>O116*H116</f>
        <v>0</v>
      </c>
      <c r="Q116" s="223">
        <v>0</v>
      </c>
      <c r="R116" s="223">
        <f>Q116*H116</f>
        <v>0</v>
      </c>
      <c r="S116" s="223">
        <v>0</v>
      </c>
      <c r="T116" s="224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25" t="s">
        <v>97</v>
      </c>
      <c r="AT116" s="225" t="s">
        <v>179</v>
      </c>
      <c r="AU116" s="225" t="s">
        <v>81</v>
      </c>
      <c r="AY116" s="20" t="s">
        <v>178</v>
      </c>
      <c r="BE116" s="226">
        <f>IF(N116="základní",J116,0)</f>
        <v>0</v>
      </c>
      <c r="BF116" s="226">
        <f>IF(N116="snížená",J116,0)</f>
        <v>0</v>
      </c>
      <c r="BG116" s="226">
        <f>IF(N116="zákl. přenesená",J116,0)</f>
        <v>0</v>
      </c>
      <c r="BH116" s="226">
        <f>IF(N116="sníž. přenesená",J116,0)</f>
        <v>0</v>
      </c>
      <c r="BI116" s="226">
        <f>IF(N116="nulová",J116,0)</f>
        <v>0</v>
      </c>
      <c r="BJ116" s="20" t="s">
        <v>79</v>
      </c>
      <c r="BK116" s="226">
        <f>ROUND(I116*H116,2)</f>
        <v>0</v>
      </c>
      <c r="BL116" s="20" t="s">
        <v>97</v>
      </c>
      <c r="BM116" s="225" t="s">
        <v>285</v>
      </c>
    </row>
    <row r="117" s="2" customFormat="1" ht="16.5" customHeight="1">
      <c r="A117" s="41"/>
      <c r="B117" s="42"/>
      <c r="C117" s="214" t="s">
        <v>286</v>
      </c>
      <c r="D117" s="214" t="s">
        <v>179</v>
      </c>
      <c r="E117" s="215" t="s">
        <v>287</v>
      </c>
      <c r="F117" s="216" t="s">
        <v>288</v>
      </c>
      <c r="G117" s="217" t="s">
        <v>182</v>
      </c>
      <c r="H117" s="218">
        <v>1</v>
      </c>
      <c r="I117" s="219"/>
      <c r="J117" s="220">
        <f>ROUND(I117*H117,2)</f>
        <v>0</v>
      </c>
      <c r="K117" s="216" t="s">
        <v>183</v>
      </c>
      <c r="L117" s="47"/>
      <c r="M117" s="221" t="s">
        <v>21</v>
      </c>
      <c r="N117" s="222" t="s">
        <v>43</v>
      </c>
      <c r="O117" s="87"/>
      <c r="P117" s="223">
        <f>O117*H117</f>
        <v>0</v>
      </c>
      <c r="Q117" s="223">
        <v>0</v>
      </c>
      <c r="R117" s="223">
        <f>Q117*H117</f>
        <v>0</v>
      </c>
      <c r="S117" s="223">
        <v>0</v>
      </c>
      <c r="T117" s="224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5" t="s">
        <v>97</v>
      </c>
      <c r="AT117" s="225" t="s">
        <v>179</v>
      </c>
      <c r="AU117" s="225" t="s">
        <v>81</v>
      </c>
      <c r="AY117" s="20" t="s">
        <v>178</v>
      </c>
      <c r="BE117" s="226">
        <f>IF(N117="základní",J117,0)</f>
        <v>0</v>
      </c>
      <c r="BF117" s="226">
        <f>IF(N117="snížená",J117,0)</f>
        <v>0</v>
      </c>
      <c r="BG117" s="226">
        <f>IF(N117="zákl. přenesená",J117,0)</f>
        <v>0</v>
      </c>
      <c r="BH117" s="226">
        <f>IF(N117="sníž. přenesená",J117,0)</f>
        <v>0</v>
      </c>
      <c r="BI117" s="226">
        <f>IF(N117="nulová",J117,0)</f>
        <v>0</v>
      </c>
      <c r="BJ117" s="20" t="s">
        <v>79</v>
      </c>
      <c r="BK117" s="226">
        <f>ROUND(I117*H117,2)</f>
        <v>0</v>
      </c>
      <c r="BL117" s="20" t="s">
        <v>97</v>
      </c>
      <c r="BM117" s="225" t="s">
        <v>289</v>
      </c>
    </row>
    <row r="118" s="2" customFormat="1" ht="16.5" customHeight="1">
      <c r="A118" s="41"/>
      <c r="B118" s="42"/>
      <c r="C118" s="214" t="s">
        <v>290</v>
      </c>
      <c r="D118" s="214" t="s">
        <v>179</v>
      </c>
      <c r="E118" s="215" t="s">
        <v>291</v>
      </c>
      <c r="F118" s="216" t="s">
        <v>292</v>
      </c>
      <c r="G118" s="217" t="s">
        <v>182</v>
      </c>
      <c r="H118" s="218">
        <v>3</v>
      </c>
      <c r="I118" s="219"/>
      <c r="J118" s="220">
        <f>ROUND(I118*H118,2)</f>
        <v>0</v>
      </c>
      <c r="K118" s="216" t="s">
        <v>183</v>
      </c>
      <c r="L118" s="47"/>
      <c r="M118" s="221" t="s">
        <v>21</v>
      </c>
      <c r="N118" s="222" t="s">
        <v>43</v>
      </c>
      <c r="O118" s="87"/>
      <c r="P118" s="223">
        <f>O118*H118</f>
        <v>0</v>
      </c>
      <c r="Q118" s="223">
        <v>0</v>
      </c>
      <c r="R118" s="223">
        <f>Q118*H118</f>
        <v>0</v>
      </c>
      <c r="S118" s="223">
        <v>0</v>
      </c>
      <c r="T118" s="224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25" t="s">
        <v>97</v>
      </c>
      <c r="AT118" s="225" t="s">
        <v>179</v>
      </c>
      <c r="AU118" s="225" t="s">
        <v>81</v>
      </c>
      <c r="AY118" s="20" t="s">
        <v>178</v>
      </c>
      <c r="BE118" s="226">
        <f>IF(N118="základní",J118,0)</f>
        <v>0</v>
      </c>
      <c r="BF118" s="226">
        <f>IF(N118="snížená",J118,0)</f>
        <v>0</v>
      </c>
      <c r="BG118" s="226">
        <f>IF(N118="zákl. přenesená",J118,0)</f>
        <v>0</v>
      </c>
      <c r="BH118" s="226">
        <f>IF(N118="sníž. přenesená",J118,0)</f>
        <v>0</v>
      </c>
      <c r="BI118" s="226">
        <f>IF(N118="nulová",J118,0)</f>
        <v>0</v>
      </c>
      <c r="BJ118" s="20" t="s">
        <v>79</v>
      </c>
      <c r="BK118" s="226">
        <f>ROUND(I118*H118,2)</f>
        <v>0</v>
      </c>
      <c r="BL118" s="20" t="s">
        <v>97</v>
      </c>
      <c r="BM118" s="225" t="s">
        <v>293</v>
      </c>
    </row>
    <row r="119" s="2" customFormat="1" ht="16.5" customHeight="1">
      <c r="A119" s="41"/>
      <c r="B119" s="42"/>
      <c r="C119" s="214" t="s">
        <v>294</v>
      </c>
      <c r="D119" s="214" t="s">
        <v>179</v>
      </c>
      <c r="E119" s="215" t="s">
        <v>295</v>
      </c>
      <c r="F119" s="216" t="s">
        <v>296</v>
      </c>
      <c r="G119" s="217" t="s">
        <v>182</v>
      </c>
      <c r="H119" s="218">
        <v>1</v>
      </c>
      <c r="I119" s="219"/>
      <c r="J119" s="220">
        <f>ROUND(I119*H119,2)</f>
        <v>0</v>
      </c>
      <c r="K119" s="216" t="s">
        <v>183</v>
      </c>
      <c r="L119" s="47"/>
      <c r="M119" s="221" t="s">
        <v>21</v>
      </c>
      <c r="N119" s="222" t="s">
        <v>43</v>
      </c>
      <c r="O119" s="87"/>
      <c r="P119" s="223">
        <f>O119*H119</f>
        <v>0</v>
      </c>
      <c r="Q119" s="223">
        <v>0</v>
      </c>
      <c r="R119" s="223">
        <f>Q119*H119</f>
        <v>0</v>
      </c>
      <c r="S119" s="223">
        <v>0</v>
      </c>
      <c r="T119" s="224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25" t="s">
        <v>97</v>
      </c>
      <c r="AT119" s="225" t="s">
        <v>179</v>
      </c>
      <c r="AU119" s="225" t="s">
        <v>81</v>
      </c>
      <c r="AY119" s="20" t="s">
        <v>178</v>
      </c>
      <c r="BE119" s="226">
        <f>IF(N119="základní",J119,0)</f>
        <v>0</v>
      </c>
      <c r="BF119" s="226">
        <f>IF(N119="snížená",J119,0)</f>
        <v>0</v>
      </c>
      <c r="BG119" s="226">
        <f>IF(N119="zákl. přenesená",J119,0)</f>
        <v>0</v>
      </c>
      <c r="BH119" s="226">
        <f>IF(N119="sníž. přenesená",J119,0)</f>
        <v>0</v>
      </c>
      <c r="BI119" s="226">
        <f>IF(N119="nulová",J119,0)</f>
        <v>0</v>
      </c>
      <c r="BJ119" s="20" t="s">
        <v>79</v>
      </c>
      <c r="BK119" s="226">
        <f>ROUND(I119*H119,2)</f>
        <v>0</v>
      </c>
      <c r="BL119" s="20" t="s">
        <v>97</v>
      </c>
      <c r="BM119" s="225" t="s">
        <v>297</v>
      </c>
    </row>
    <row r="120" s="2" customFormat="1" ht="16.5" customHeight="1">
      <c r="A120" s="41"/>
      <c r="B120" s="42"/>
      <c r="C120" s="214" t="s">
        <v>298</v>
      </c>
      <c r="D120" s="214" t="s">
        <v>179</v>
      </c>
      <c r="E120" s="215" t="s">
        <v>299</v>
      </c>
      <c r="F120" s="216" t="s">
        <v>300</v>
      </c>
      <c r="G120" s="217" t="s">
        <v>182</v>
      </c>
      <c r="H120" s="218">
        <v>1</v>
      </c>
      <c r="I120" s="219"/>
      <c r="J120" s="220">
        <f>ROUND(I120*H120,2)</f>
        <v>0</v>
      </c>
      <c r="K120" s="216" t="s">
        <v>183</v>
      </c>
      <c r="L120" s="47"/>
      <c r="M120" s="221" t="s">
        <v>21</v>
      </c>
      <c r="N120" s="222" t="s">
        <v>43</v>
      </c>
      <c r="O120" s="87"/>
      <c r="P120" s="223">
        <f>O120*H120</f>
        <v>0</v>
      </c>
      <c r="Q120" s="223">
        <v>0</v>
      </c>
      <c r="R120" s="223">
        <f>Q120*H120</f>
        <v>0</v>
      </c>
      <c r="S120" s="223">
        <v>0</v>
      </c>
      <c r="T120" s="224">
        <f>S120*H120</f>
        <v>0</v>
      </c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R120" s="225" t="s">
        <v>97</v>
      </c>
      <c r="AT120" s="225" t="s">
        <v>179</v>
      </c>
      <c r="AU120" s="225" t="s">
        <v>81</v>
      </c>
      <c r="AY120" s="20" t="s">
        <v>178</v>
      </c>
      <c r="BE120" s="226">
        <f>IF(N120="základní",J120,0)</f>
        <v>0</v>
      </c>
      <c r="BF120" s="226">
        <f>IF(N120="snížená",J120,0)</f>
        <v>0</v>
      </c>
      <c r="BG120" s="226">
        <f>IF(N120="zákl. přenesená",J120,0)</f>
        <v>0</v>
      </c>
      <c r="BH120" s="226">
        <f>IF(N120="sníž. přenesená",J120,0)</f>
        <v>0</v>
      </c>
      <c r="BI120" s="226">
        <f>IF(N120="nulová",J120,0)</f>
        <v>0</v>
      </c>
      <c r="BJ120" s="20" t="s">
        <v>79</v>
      </c>
      <c r="BK120" s="226">
        <f>ROUND(I120*H120,2)</f>
        <v>0</v>
      </c>
      <c r="BL120" s="20" t="s">
        <v>97</v>
      </c>
      <c r="BM120" s="225" t="s">
        <v>301</v>
      </c>
    </row>
    <row r="121" s="2" customFormat="1" ht="16.5" customHeight="1">
      <c r="A121" s="41"/>
      <c r="B121" s="42"/>
      <c r="C121" s="214" t="s">
        <v>302</v>
      </c>
      <c r="D121" s="214" t="s">
        <v>179</v>
      </c>
      <c r="E121" s="215" t="s">
        <v>303</v>
      </c>
      <c r="F121" s="216" t="s">
        <v>304</v>
      </c>
      <c r="G121" s="217" t="s">
        <v>233</v>
      </c>
      <c r="H121" s="218">
        <v>2</v>
      </c>
      <c r="I121" s="219"/>
      <c r="J121" s="220">
        <f>ROUND(I121*H121,2)</f>
        <v>0</v>
      </c>
      <c r="K121" s="216" t="s">
        <v>183</v>
      </c>
      <c r="L121" s="47"/>
      <c r="M121" s="221" t="s">
        <v>21</v>
      </c>
      <c r="N121" s="222" t="s">
        <v>43</v>
      </c>
      <c r="O121" s="87"/>
      <c r="P121" s="223">
        <f>O121*H121</f>
        <v>0</v>
      </c>
      <c r="Q121" s="223">
        <v>0</v>
      </c>
      <c r="R121" s="223">
        <f>Q121*H121</f>
        <v>0</v>
      </c>
      <c r="S121" s="223">
        <v>0</v>
      </c>
      <c r="T121" s="224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25" t="s">
        <v>97</v>
      </c>
      <c r="AT121" s="225" t="s">
        <v>179</v>
      </c>
      <c r="AU121" s="225" t="s">
        <v>81</v>
      </c>
      <c r="AY121" s="20" t="s">
        <v>178</v>
      </c>
      <c r="BE121" s="226">
        <f>IF(N121="základní",J121,0)</f>
        <v>0</v>
      </c>
      <c r="BF121" s="226">
        <f>IF(N121="snížená",J121,0)</f>
        <v>0</v>
      </c>
      <c r="BG121" s="226">
        <f>IF(N121="zákl. přenesená",J121,0)</f>
        <v>0</v>
      </c>
      <c r="BH121" s="226">
        <f>IF(N121="sníž. přenesená",J121,0)</f>
        <v>0</v>
      </c>
      <c r="BI121" s="226">
        <f>IF(N121="nulová",J121,0)</f>
        <v>0</v>
      </c>
      <c r="BJ121" s="20" t="s">
        <v>79</v>
      </c>
      <c r="BK121" s="226">
        <f>ROUND(I121*H121,2)</f>
        <v>0</v>
      </c>
      <c r="BL121" s="20" t="s">
        <v>97</v>
      </c>
      <c r="BM121" s="225" t="s">
        <v>305</v>
      </c>
    </row>
    <row r="122" s="2" customFormat="1" ht="16.5" customHeight="1">
      <c r="A122" s="41"/>
      <c r="B122" s="42"/>
      <c r="C122" s="214" t="s">
        <v>306</v>
      </c>
      <c r="D122" s="214" t="s">
        <v>179</v>
      </c>
      <c r="E122" s="215" t="s">
        <v>307</v>
      </c>
      <c r="F122" s="216" t="s">
        <v>308</v>
      </c>
      <c r="G122" s="217" t="s">
        <v>182</v>
      </c>
      <c r="H122" s="218">
        <v>1</v>
      </c>
      <c r="I122" s="219"/>
      <c r="J122" s="220">
        <f>ROUND(I122*H122,2)</f>
        <v>0</v>
      </c>
      <c r="K122" s="216" t="s">
        <v>183</v>
      </c>
      <c r="L122" s="47"/>
      <c r="M122" s="221" t="s">
        <v>21</v>
      </c>
      <c r="N122" s="222" t="s">
        <v>43</v>
      </c>
      <c r="O122" s="87"/>
      <c r="P122" s="223">
        <f>O122*H122</f>
        <v>0</v>
      </c>
      <c r="Q122" s="223">
        <v>0</v>
      </c>
      <c r="R122" s="223">
        <f>Q122*H122</f>
        <v>0</v>
      </c>
      <c r="S122" s="223">
        <v>0</v>
      </c>
      <c r="T122" s="224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25" t="s">
        <v>97</v>
      </c>
      <c r="AT122" s="225" t="s">
        <v>179</v>
      </c>
      <c r="AU122" s="225" t="s">
        <v>81</v>
      </c>
      <c r="AY122" s="20" t="s">
        <v>178</v>
      </c>
      <c r="BE122" s="226">
        <f>IF(N122="základní",J122,0)</f>
        <v>0</v>
      </c>
      <c r="BF122" s="226">
        <f>IF(N122="snížená",J122,0)</f>
        <v>0</v>
      </c>
      <c r="BG122" s="226">
        <f>IF(N122="zákl. přenesená",J122,0)</f>
        <v>0</v>
      </c>
      <c r="BH122" s="226">
        <f>IF(N122="sníž. přenesená",J122,0)</f>
        <v>0</v>
      </c>
      <c r="BI122" s="226">
        <f>IF(N122="nulová",J122,0)</f>
        <v>0</v>
      </c>
      <c r="BJ122" s="20" t="s">
        <v>79</v>
      </c>
      <c r="BK122" s="226">
        <f>ROUND(I122*H122,2)</f>
        <v>0</v>
      </c>
      <c r="BL122" s="20" t="s">
        <v>97</v>
      </c>
      <c r="BM122" s="225" t="s">
        <v>309</v>
      </c>
    </row>
    <row r="123" s="2" customFormat="1" ht="16.5" customHeight="1">
      <c r="A123" s="41"/>
      <c r="B123" s="42"/>
      <c r="C123" s="214" t="s">
        <v>310</v>
      </c>
      <c r="D123" s="214" t="s">
        <v>179</v>
      </c>
      <c r="E123" s="215" t="s">
        <v>311</v>
      </c>
      <c r="F123" s="216" t="s">
        <v>312</v>
      </c>
      <c r="G123" s="217" t="s">
        <v>233</v>
      </c>
      <c r="H123" s="218">
        <v>1</v>
      </c>
      <c r="I123" s="219"/>
      <c r="J123" s="220">
        <f>ROUND(I123*H123,2)</f>
        <v>0</v>
      </c>
      <c r="K123" s="216" t="s">
        <v>183</v>
      </c>
      <c r="L123" s="47"/>
      <c r="M123" s="221" t="s">
        <v>21</v>
      </c>
      <c r="N123" s="222" t="s">
        <v>43</v>
      </c>
      <c r="O123" s="87"/>
      <c r="P123" s="223">
        <f>O123*H123</f>
        <v>0</v>
      </c>
      <c r="Q123" s="223">
        <v>0</v>
      </c>
      <c r="R123" s="223">
        <f>Q123*H123</f>
        <v>0</v>
      </c>
      <c r="S123" s="223">
        <v>0</v>
      </c>
      <c r="T123" s="224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5" t="s">
        <v>97</v>
      </c>
      <c r="AT123" s="225" t="s">
        <v>179</v>
      </c>
      <c r="AU123" s="225" t="s">
        <v>81</v>
      </c>
      <c r="AY123" s="20" t="s">
        <v>178</v>
      </c>
      <c r="BE123" s="226">
        <f>IF(N123="základní",J123,0)</f>
        <v>0</v>
      </c>
      <c r="BF123" s="226">
        <f>IF(N123="snížená",J123,0)</f>
        <v>0</v>
      </c>
      <c r="BG123" s="226">
        <f>IF(N123="zákl. přenesená",J123,0)</f>
        <v>0</v>
      </c>
      <c r="BH123" s="226">
        <f>IF(N123="sníž. přenesená",J123,0)</f>
        <v>0</v>
      </c>
      <c r="BI123" s="226">
        <f>IF(N123="nulová",J123,0)</f>
        <v>0</v>
      </c>
      <c r="BJ123" s="20" t="s">
        <v>79</v>
      </c>
      <c r="BK123" s="226">
        <f>ROUND(I123*H123,2)</f>
        <v>0</v>
      </c>
      <c r="BL123" s="20" t="s">
        <v>97</v>
      </c>
      <c r="BM123" s="225" t="s">
        <v>313</v>
      </c>
    </row>
    <row r="124" s="12" customFormat="1" ht="22.8" customHeight="1">
      <c r="A124" s="12"/>
      <c r="B124" s="200"/>
      <c r="C124" s="201"/>
      <c r="D124" s="202" t="s">
        <v>71</v>
      </c>
      <c r="E124" s="227" t="s">
        <v>314</v>
      </c>
      <c r="F124" s="227" t="s">
        <v>315</v>
      </c>
      <c r="G124" s="201"/>
      <c r="H124" s="201"/>
      <c r="I124" s="204"/>
      <c r="J124" s="228">
        <f>BK124</f>
        <v>0</v>
      </c>
      <c r="K124" s="201"/>
      <c r="L124" s="206"/>
      <c r="M124" s="207"/>
      <c r="N124" s="208"/>
      <c r="O124" s="208"/>
      <c r="P124" s="209">
        <f>SUM(P125:P127)</f>
        <v>0</v>
      </c>
      <c r="Q124" s="208"/>
      <c r="R124" s="209">
        <f>SUM(R125:R127)</f>
        <v>0</v>
      </c>
      <c r="S124" s="208"/>
      <c r="T124" s="210">
        <f>SUM(T125:T127)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1" t="s">
        <v>79</v>
      </c>
      <c r="AT124" s="212" t="s">
        <v>71</v>
      </c>
      <c r="AU124" s="212" t="s">
        <v>79</v>
      </c>
      <c r="AY124" s="211" t="s">
        <v>178</v>
      </c>
      <c r="BK124" s="213">
        <f>SUM(BK125:BK127)</f>
        <v>0</v>
      </c>
    </row>
    <row r="125" s="2" customFormat="1" ht="16.5" customHeight="1">
      <c r="A125" s="41"/>
      <c r="B125" s="42"/>
      <c r="C125" s="214" t="s">
        <v>316</v>
      </c>
      <c r="D125" s="214" t="s">
        <v>179</v>
      </c>
      <c r="E125" s="215" t="s">
        <v>317</v>
      </c>
      <c r="F125" s="216" t="s">
        <v>318</v>
      </c>
      <c r="G125" s="217" t="s">
        <v>233</v>
      </c>
      <c r="H125" s="218">
        <v>5</v>
      </c>
      <c r="I125" s="219"/>
      <c r="J125" s="220">
        <f>ROUND(I125*H125,2)</f>
        <v>0</v>
      </c>
      <c r="K125" s="216" t="s">
        <v>183</v>
      </c>
      <c r="L125" s="47"/>
      <c r="M125" s="221" t="s">
        <v>21</v>
      </c>
      <c r="N125" s="222" t="s">
        <v>43</v>
      </c>
      <c r="O125" s="87"/>
      <c r="P125" s="223">
        <f>O125*H125</f>
        <v>0</v>
      </c>
      <c r="Q125" s="223">
        <v>0</v>
      </c>
      <c r="R125" s="223">
        <f>Q125*H125</f>
        <v>0</v>
      </c>
      <c r="S125" s="223">
        <v>0</v>
      </c>
      <c r="T125" s="224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5" t="s">
        <v>97</v>
      </c>
      <c r="AT125" s="225" t="s">
        <v>179</v>
      </c>
      <c r="AU125" s="225" t="s">
        <v>81</v>
      </c>
      <c r="AY125" s="20" t="s">
        <v>178</v>
      </c>
      <c r="BE125" s="226">
        <f>IF(N125="základní",J125,0)</f>
        <v>0</v>
      </c>
      <c r="BF125" s="226">
        <f>IF(N125="snížená",J125,0)</f>
        <v>0</v>
      </c>
      <c r="BG125" s="226">
        <f>IF(N125="zákl. přenesená",J125,0)</f>
        <v>0</v>
      </c>
      <c r="BH125" s="226">
        <f>IF(N125="sníž. přenesená",J125,0)</f>
        <v>0</v>
      </c>
      <c r="BI125" s="226">
        <f>IF(N125="nulová",J125,0)</f>
        <v>0</v>
      </c>
      <c r="BJ125" s="20" t="s">
        <v>79</v>
      </c>
      <c r="BK125" s="226">
        <f>ROUND(I125*H125,2)</f>
        <v>0</v>
      </c>
      <c r="BL125" s="20" t="s">
        <v>97</v>
      </c>
      <c r="BM125" s="225" t="s">
        <v>319</v>
      </c>
    </row>
    <row r="126" s="2" customFormat="1" ht="16.5" customHeight="1">
      <c r="A126" s="41"/>
      <c r="B126" s="42"/>
      <c r="C126" s="214" t="s">
        <v>320</v>
      </c>
      <c r="D126" s="214" t="s">
        <v>179</v>
      </c>
      <c r="E126" s="215" t="s">
        <v>321</v>
      </c>
      <c r="F126" s="216" t="s">
        <v>322</v>
      </c>
      <c r="G126" s="217" t="s">
        <v>182</v>
      </c>
      <c r="H126" s="218">
        <v>1</v>
      </c>
      <c r="I126" s="219"/>
      <c r="J126" s="220">
        <f>ROUND(I126*H126,2)</f>
        <v>0</v>
      </c>
      <c r="K126" s="216" t="s">
        <v>183</v>
      </c>
      <c r="L126" s="47"/>
      <c r="M126" s="221" t="s">
        <v>21</v>
      </c>
      <c r="N126" s="222" t="s">
        <v>43</v>
      </c>
      <c r="O126" s="87"/>
      <c r="P126" s="223">
        <f>O126*H126</f>
        <v>0</v>
      </c>
      <c r="Q126" s="223">
        <v>0</v>
      </c>
      <c r="R126" s="223">
        <f>Q126*H126</f>
        <v>0</v>
      </c>
      <c r="S126" s="223">
        <v>0</v>
      </c>
      <c r="T126" s="224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25" t="s">
        <v>97</v>
      </c>
      <c r="AT126" s="225" t="s">
        <v>179</v>
      </c>
      <c r="AU126" s="225" t="s">
        <v>81</v>
      </c>
      <c r="AY126" s="20" t="s">
        <v>178</v>
      </c>
      <c r="BE126" s="226">
        <f>IF(N126="základní",J126,0)</f>
        <v>0</v>
      </c>
      <c r="BF126" s="226">
        <f>IF(N126="snížená",J126,0)</f>
        <v>0</v>
      </c>
      <c r="BG126" s="226">
        <f>IF(N126="zákl. přenesená",J126,0)</f>
        <v>0</v>
      </c>
      <c r="BH126" s="226">
        <f>IF(N126="sníž. přenesená",J126,0)</f>
        <v>0</v>
      </c>
      <c r="BI126" s="226">
        <f>IF(N126="nulová",J126,0)</f>
        <v>0</v>
      </c>
      <c r="BJ126" s="20" t="s">
        <v>79</v>
      </c>
      <c r="BK126" s="226">
        <f>ROUND(I126*H126,2)</f>
        <v>0</v>
      </c>
      <c r="BL126" s="20" t="s">
        <v>97</v>
      </c>
      <c r="BM126" s="225" t="s">
        <v>323</v>
      </c>
    </row>
    <row r="127" s="2" customFormat="1" ht="16.5" customHeight="1">
      <c r="A127" s="41"/>
      <c r="B127" s="42"/>
      <c r="C127" s="214" t="s">
        <v>324</v>
      </c>
      <c r="D127" s="214" t="s">
        <v>179</v>
      </c>
      <c r="E127" s="215" t="s">
        <v>325</v>
      </c>
      <c r="F127" s="216" t="s">
        <v>326</v>
      </c>
      <c r="G127" s="217" t="s">
        <v>233</v>
      </c>
      <c r="H127" s="218">
        <v>2</v>
      </c>
      <c r="I127" s="219"/>
      <c r="J127" s="220">
        <f>ROUND(I127*H127,2)</f>
        <v>0</v>
      </c>
      <c r="K127" s="216" t="s">
        <v>183</v>
      </c>
      <c r="L127" s="47"/>
      <c r="M127" s="229" t="s">
        <v>21</v>
      </c>
      <c r="N127" s="230" t="s">
        <v>43</v>
      </c>
      <c r="O127" s="231"/>
      <c r="P127" s="232">
        <f>O127*H127</f>
        <v>0</v>
      </c>
      <c r="Q127" s="232">
        <v>0</v>
      </c>
      <c r="R127" s="232">
        <f>Q127*H127</f>
        <v>0</v>
      </c>
      <c r="S127" s="232">
        <v>0</v>
      </c>
      <c r="T127" s="233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5" t="s">
        <v>97</v>
      </c>
      <c r="AT127" s="225" t="s">
        <v>179</v>
      </c>
      <c r="AU127" s="225" t="s">
        <v>81</v>
      </c>
      <c r="AY127" s="20" t="s">
        <v>178</v>
      </c>
      <c r="BE127" s="226">
        <f>IF(N127="základní",J127,0)</f>
        <v>0</v>
      </c>
      <c r="BF127" s="226">
        <f>IF(N127="snížená",J127,0)</f>
        <v>0</v>
      </c>
      <c r="BG127" s="226">
        <f>IF(N127="zákl. přenesená",J127,0)</f>
        <v>0</v>
      </c>
      <c r="BH127" s="226">
        <f>IF(N127="sníž. přenesená",J127,0)</f>
        <v>0</v>
      </c>
      <c r="BI127" s="226">
        <f>IF(N127="nulová",J127,0)</f>
        <v>0</v>
      </c>
      <c r="BJ127" s="20" t="s">
        <v>79</v>
      </c>
      <c r="BK127" s="226">
        <f>ROUND(I127*H127,2)</f>
        <v>0</v>
      </c>
      <c r="BL127" s="20" t="s">
        <v>97</v>
      </c>
      <c r="BM127" s="225" t="s">
        <v>327</v>
      </c>
    </row>
    <row r="128" s="2" customFormat="1" ht="6.96" customHeight="1">
      <c r="A128" s="41"/>
      <c r="B128" s="62"/>
      <c r="C128" s="63"/>
      <c r="D128" s="63"/>
      <c r="E128" s="63"/>
      <c r="F128" s="63"/>
      <c r="G128" s="63"/>
      <c r="H128" s="63"/>
      <c r="I128" s="63"/>
      <c r="J128" s="63"/>
      <c r="K128" s="63"/>
      <c r="L128" s="47"/>
      <c r="M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</row>
  </sheetData>
  <sheetProtection sheet="1" autoFilter="0" formatColumns="0" formatRows="0" objects="1" scenarios="1" spinCount="100000" saltValue="0j+AJ3DgwneJC9XjwyE689IrvHuUSjf13C8NBfH7cnqPr93Hlk0EZcFQbzXKV/EmCafQ9g9aa5AHirQZ9qGbgg==" hashValue="MGSFI8tl/o2dxQruBYACBafVV9/uctD75RJeb0OyoQhStaxmmBJbzqd6blApbdKLa4ZGjdxfzIac8eoyuHDAuw==" algorithmName="SHA-512" password="CCE5"/>
  <autoFilter ref="C87:K127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6:H76"/>
    <mergeCell ref="E78:H78"/>
    <mergeCell ref="E80:H8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96</v>
      </c>
    </row>
    <row r="3" s="1" customFormat="1" ht="6.96" customHeight="1">
      <c r="B3" s="142"/>
      <c r="C3" s="143"/>
      <c r="D3" s="143"/>
      <c r="E3" s="143"/>
      <c r="F3" s="143"/>
      <c r="G3" s="143"/>
      <c r="H3" s="143"/>
      <c r="I3" s="143"/>
      <c r="J3" s="143"/>
      <c r="K3" s="143"/>
      <c r="L3" s="23"/>
      <c r="AT3" s="20" t="s">
        <v>81</v>
      </c>
    </row>
    <row r="4" s="1" customFormat="1" ht="24.96" customHeight="1">
      <c r="B4" s="23"/>
      <c r="D4" s="144" t="s">
        <v>150</v>
      </c>
      <c r="L4" s="23"/>
      <c r="M4" s="145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6" t="s">
        <v>16</v>
      </c>
      <c r="L6" s="23"/>
    </row>
    <row r="7" s="1" customFormat="1" ht="26.25" customHeight="1">
      <c r="B7" s="23"/>
      <c r="E7" s="147" t="str">
        <f>'Rekapitulace stavby'!K6</f>
        <v>PŘÍSTAVBA SAUNOVÉ ZÓNY K WELLNESS CENTRU BRUNTÁL I.ETAPA</v>
      </c>
      <c r="F7" s="146"/>
      <c r="G7" s="146"/>
      <c r="H7" s="146"/>
      <c r="L7" s="23"/>
    </row>
    <row r="8">
      <c r="B8" s="23"/>
      <c r="D8" s="146" t="s">
        <v>151</v>
      </c>
      <c r="L8" s="23"/>
    </row>
    <row r="9" s="1" customFormat="1" ht="16.5" customHeight="1">
      <c r="B9" s="23"/>
      <c r="E9" s="147" t="s">
        <v>328</v>
      </c>
      <c r="F9" s="1"/>
      <c r="G9" s="1"/>
      <c r="H9" s="1"/>
      <c r="L9" s="23"/>
    </row>
    <row r="10" s="1" customFormat="1" ht="12" customHeight="1">
      <c r="B10" s="23"/>
      <c r="D10" s="146" t="s">
        <v>153</v>
      </c>
      <c r="L10" s="23"/>
    </row>
    <row r="11" s="2" customFormat="1" ht="16.5" customHeight="1">
      <c r="A11" s="41"/>
      <c r="B11" s="47"/>
      <c r="C11" s="41"/>
      <c r="D11" s="41"/>
      <c r="E11" s="159" t="s">
        <v>329</v>
      </c>
      <c r="F11" s="41"/>
      <c r="G11" s="41"/>
      <c r="H11" s="41"/>
      <c r="I11" s="41"/>
      <c r="J11" s="41"/>
      <c r="K11" s="41"/>
      <c r="L11" s="148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46" t="s">
        <v>330</v>
      </c>
      <c r="E12" s="41"/>
      <c r="F12" s="41"/>
      <c r="G12" s="41"/>
      <c r="H12" s="41"/>
      <c r="I12" s="41"/>
      <c r="J12" s="41"/>
      <c r="K12" s="41"/>
      <c r="L12" s="148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6.5" customHeight="1">
      <c r="A13" s="41"/>
      <c r="B13" s="47"/>
      <c r="C13" s="41"/>
      <c r="D13" s="41"/>
      <c r="E13" s="149" t="s">
        <v>331</v>
      </c>
      <c r="F13" s="41"/>
      <c r="G13" s="41"/>
      <c r="H13" s="41"/>
      <c r="I13" s="41"/>
      <c r="J13" s="41"/>
      <c r="K13" s="41"/>
      <c r="L13" s="148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>
      <c r="A14" s="41"/>
      <c r="B14" s="47"/>
      <c r="C14" s="41"/>
      <c r="D14" s="41"/>
      <c r="E14" s="41"/>
      <c r="F14" s="41"/>
      <c r="G14" s="41"/>
      <c r="H14" s="41"/>
      <c r="I14" s="41"/>
      <c r="J14" s="41"/>
      <c r="K14" s="41"/>
      <c r="L14" s="148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2" customHeight="1">
      <c r="A15" s="41"/>
      <c r="B15" s="47"/>
      <c r="C15" s="41"/>
      <c r="D15" s="146" t="s">
        <v>18</v>
      </c>
      <c r="E15" s="41"/>
      <c r="F15" s="136" t="s">
        <v>19</v>
      </c>
      <c r="G15" s="41"/>
      <c r="H15" s="41"/>
      <c r="I15" s="146" t="s">
        <v>20</v>
      </c>
      <c r="J15" s="136" t="s">
        <v>21</v>
      </c>
      <c r="K15" s="41"/>
      <c r="L15" s="148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6" t="s">
        <v>22</v>
      </c>
      <c r="E16" s="41"/>
      <c r="F16" s="136" t="s">
        <v>332</v>
      </c>
      <c r="G16" s="41"/>
      <c r="H16" s="41"/>
      <c r="I16" s="146" t="s">
        <v>24</v>
      </c>
      <c r="J16" s="150" t="str">
        <f>'Rekapitulace stavby'!AN8</f>
        <v>13. 7. 2026</v>
      </c>
      <c r="K16" s="41"/>
      <c r="L16" s="148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0.8" customHeight="1">
      <c r="A17" s="41"/>
      <c r="B17" s="47"/>
      <c r="C17" s="41"/>
      <c r="D17" s="41"/>
      <c r="E17" s="41"/>
      <c r="F17" s="41"/>
      <c r="G17" s="41"/>
      <c r="H17" s="41"/>
      <c r="I17" s="41"/>
      <c r="J17" s="41"/>
      <c r="K17" s="41"/>
      <c r="L17" s="148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2" customHeight="1">
      <c r="A18" s="41"/>
      <c r="B18" s="47"/>
      <c r="C18" s="41"/>
      <c r="D18" s="146" t="s">
        <v>26</v>
      </c>
      <c r="E18" s="41"/>
      <c r="F18" s="41"/>
      <c r="G18" s="41"/>
      <c r="H18" s="41"/>
      <c r="I18" s="146" t="s">
        <v>27</v>
      </c>
      <c r="J18" s="136" t="s">
        <v>21</v>
      </c>
      <c r="K18" s="41"/>
      <c r="L18" s="148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8" customHeight="1">
      <c r="A19" s="41"/>
      <c r="B19" s="47"/>
      <c r="C19" s="41"/>
      <c r="D19" s="41"/>
      <c r="E19" s="136" t="s">
        <v>28</v>
      </c>
      <c r="F19" s="41"/>
      <c r="G19" s="41"/>
      <c r="H19" s="41"/>
      <c r="I19" s="146" t="s">
        <v>29</v>
      </c>
      <c r="J19" s="136" t="s">
        <v>21</v>
      </c>
      <c r="K19" s="41"/>
      <c r="L19" s="148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6.96" customHeight="1">
      <c r="A20" s="41"/>
      <c r="B20" s="47"/>
      <c r="C20" s="41"/>
      <c r="D20" s="41"/>
      <c r="E20" s="41"/>
      <c r="F20" s="41"/>
      <c r="G20" s="41"/>
      <c r="H20" s="41"/>
      <c r="I20" s="41"/>
      <c r="J20" s="41"/>
      <c r="K20" s="41"/>
      <c r="L20" s="148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2" customHeight="1">
      <c r="A21" s="41"/>
      <c r="B21" s="47"/>
      <c r="C21" s="41"/>
      <c r="D21" s="146" t="s">
        <v>30</v>
      </c>
      <c r="E21" s="41"/>
      <c r="F21" s="41"/>
      <c r="G21" s="41"/>
      <c r="H21" s="41"/>
      <c r="I21" s="146" t="s">
        <v>27</v>
      </c>
      <c r="J21" s="36" t="str">
        <f>'Rekapitulace stavby'!AN13</f>
        <v>Vyplň údaj</v>
      </c>
      <c r="K21" s="41"/>
      <c r="L21" s="148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8" customHeight="1">
      <c r="A22" s="41"/>
      <c r="B22" s="47"/>
      <c r="C22" s="41"/>
      <c r="D22" s="41"/>
      <c r="E22" s="36" t="str">
        <f>'Rekapitulace stavby'!E14</f>
        <v>Vyplň údaj</v>
      </c>
      <c r="F22" s="136"/>
      <c r="G22" s="136"/>
      <c r="H22" s="136"/>
      <c r="I22" s="146" t="s">
        <v>29</v>
      </c>
      <c r="J22" s="36" t="str">
        <f>'Rekapitulace stavby'!AN14</f>
        <v>Vyplň údaj</v>
      </c>
      <c r="K22" s="41"/>
      <c r="L22" s="148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6.96" customHeight="1">
      <c r="A23" s="41"/>
      <c r="B23" s="47"/>
      <c r="C23" s="41"/>
      <c r="D23" s="41"/>
      <c r="E23" s="41"/>
      <c r="F23" s="41"/>
      <c r="G23" s="41"/>
      <c r="H23" s="41"/>
      <c r="I23" s="41"/>
      <c r="J23" s="41"/>
      <c r="K23" s="41"/>
      <c r="L23" s="148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2" customHeight="1">
      <c r="A24" s="41"/>
      <c r="B24" s="47"/>
      <c r="C24" s="41"/>
      <c r="D24" s="146" t="s">
        <v>32</v>
      </c>
      <c r="E24" s="41"/>
      <c r="F24" s="41"/>
      <c r="G24" s="41"/>
      <c r="H24" s="41"/>
      <c r="I24" s="146" t="s">
        <v>27</v>
      </c>
      <c r="J24" s="136" t="s">
        <v>21</v>
      </c>
      <c r="K24" s="41"/>
      <c r="L24" s="148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8" customHeight="1">
      <c r="A25" s="41"/>
      <c r="B25" s="47"/>
      <c r="C25" s="41"/>
      <c r="D25" s="41"/>
      <c r="E25" s="136" t="s">
        <v>33</v>
      </c>
      <c r="F25" s="41"/>
      <c r="G25" s="41"/>
      <c r="H25" s="41"/>
      <c r="I25" s="146" t="s">
        <v>29</v>
      </c>
      <c r="J25" s="136" t="s">
        <v>21</v>
      </c>
      <c r="K25" s="41"/>
      <c r="L25" s="148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6.96" customHeight="1">
      <c r="A26" s="41"/>
      <c r="B26" s="47"/>
      <c r="C26" s="41"/>
      <c r="D26" s="41"/>
      <c r="E26" s="41"/>
      <c r="F26" s="41"/>
      <c r="G26" s="41"/>
      <c r="H26" s="41"/>
      <c r="I26" s="41"/>
      <c r="J26" s="41"/>
      <c r="K26" s="41"/>
      <c r="L26" s="148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12" customHeight="1">
      <c r="A27" s="41"/>
      <c r="B27" s="47"/>
      <c r="C27" s="41"/>
      <c r="D27" s="146" t="s">
        <v>35</v>
      </c>
      <c r="E27" s="41"/>
      <c r="F27" s="41"/>
      <c r="G27" s="41"/>
      <c r="H27" s="41"/>
      <c r="I27" s="146" t="s">
        <v>27</v>
      </c>
      <c r="J27" s="136" t="s">
        <v>21</v>
      </c>
      <c r="K27" s="41"/>
      <c r="L27" s="148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8" customHeight="1">
      <c r="A28" s="41"/>
      <c r="B28" s="47"/>
      <c r="C28" s="41"/>
      <c r="D28" s="41"/>
      <c r="E28" s="136" t="s">
        <v>33</v>
      </c>
      <c r="F28" s="41"/>
      <c r="G28" s="41"/>
      <c r="H28" s="41"/>
      <c r="I28" s="146" t="s">
        <v>29</v>
      </c>
      <c r="J28" s="136" t="s">
        <v>21</v>
      </c>
      <c r="K28" s="41"/>
      <c r="L28" s="148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41"/>
      <c r="E29" s="41"/>
      <c r="F29" s="41"/>
      <c r="G29" s="41"/>
      <c r="H29" s="41"/>
      <c r="I29" s="41"/>
      <c r="J29" s="41"/>
      <c r="K29" s="41"/>
      <c r="L29" s="148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12" customHeight="1">
      <c r="A30" s="41"/>
      <c r="B30" s="47"/>
      <c r="C30" s="41"/>
      <c r="D30" s="146" t="s">
        <v>36</v>
      </c>
      <c r="E30" s="41"/>
      <c r="F30" s="41"/>
      <c r="G30" s="41"/>
      <c r="H30" s="41"/>
      <c r="I30" s="41"/>
      <c r="J30" s="41"/>
      <c r="K30" s="41"/>
      <c r="L30" s="148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8" customFormat="1" ht="16.5" customHeight="1">
      <c r="A31" s="151"/>
      <c r="B31" s="152"/>
      <c r="C31" s="151"/>
      <c r="D31" s="151"/>
      <c r="E31" s="153" t="s">
        <v>21</v>
      </c>
      <c r="F31" s="153"/>
      <c r="G31" s="153"/>
      <c r="H31" s="153"/>
      <c r="I31" s="151"/>
      <c r="J31" s="151"/>
      <c r="K31" s="151"/>
      <c r="L31" s="154"/>
      <c r="S31" s="151"/>
      <c r="T31" s="151"/>
      <c r="U31" s="151"/>
      <c r="V31" s="151"/>
      <c r="W31" s="151"/>
      <c r="X31" s="151"/>
      <c r="Y31" s="151"/>
      <c r="Z31" s="151"/>
      <c r="AA31" s="151"/>
      <c r="AB31" s="151"/>
      <c r="AC31" s="151"/>
      <c r="AD31" s="151"/>
      <c r="AE31" s="151"/>
    </row>
    <row r="32" s="2" customFormat="1" ht="6.96" customHeight="1">
      <c r="A32" s="41"/>
      <c r="B32" s="47"/>
      <c r="C32" s="41"/>
      <c r="D32" s="41"/>
      <c r="E32" s="41"/>
      <c r="F32" s="41"/>
      <c r="G32" s="41"/>
      <c r="H32" s="41"/>
      <c r="I32" s="41"/>
      <c r="J32" s="41"/>
      <c r="K32" s="41"/>
      <c r="L32" s="148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5"/>
      <c r="E33" s="155"/>
      <c r="F33" s="155"/>
      <c r="G33" s="155"/>
      <c r="H33" s="155"/>
      <c r="I33" s="155"/>
      <c r="J33" s="155"/>
      <c r="K33" s="155"/>
      <c r="L33" s="148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25.44" customHeight="1">
      <c r="A34" s="41"/>
      <c r="B34" s="47"/>
      <c r="C34" s="41"/>
      <c r="D34" s="156" t="s">
        <v>38</v>
      </c>
      <c r="E34" s="41"/>
      <c r="F34" s="41"/>
      <c r="G34" s="41"/>
      <c r="H34" s="41"/>
      <c r="I34" s="41"/>
      <c r="J34" s="157">
        <f>ROUND(J121, 2)</f>
        <v>0</v>
      </c>
      <c r="K34" s="41"/>
      <c r="L34" s="148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6.96" customHeight="1">
      <c r="A35" s="41"/>
      <c r="B35" s="47"/>
      <c r="C35" s="41"/>
      <c r="D35" s="155"/>
      <c r="E35" s="155"/>
      <c r="F35" s="155"/>
      <c r="G35" s="155"/>
      <c r="H35" s="155"/>
      <c r="I35" s="155"/>
      <c r="J35" s="155"/>
      <c r="K35" s="155"/>
      <c r="L35" s="148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41"/>
      <c r="F36" s="158" t="s">
        <v>40</v>
      </c>
      <c r="G36" s="41"/>
      <c r="H36" s="41"/>
      <c r="I36" s="158" t="s">
        <v>39</v>
      </c>
      <c r="J36" s="158" t="s">
        <v>41</v>
      </c>
      <c r="K36" s="41"/>
      <c r="L36" s="148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s="2" customFormat="1" ht="14.4" customHeight="1">
      <c r="A37" s="41"/>
      <c r="B37" s="47"/>
      <c r="C37" s="41"/>
      <c r="D37" s="159" t="s">
        <v>42</v>
      </c>
      <c r="E37" s="146" t="s">
        <v>43</v>
      </c>
      <c r="F37" s="160">
        <f>ROUND((SUM(BE121:BE2095)),  2)</f>
        <v>0</v>
      </c>
      <c r="G37" s="41"/>
      <c r="H37" s="41"/>
      <c r="I37" s="161">
        <v>0.20999999999999999</v>
      </c>
      <c r="J37" s="160">
        <f>ROUND(((SUM(BE121:BE2095))*I37),  2)</f>
        <v>0</v>
      </c>
      <c r="K37" s="41"/>
      <c r="L37" s="148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14.4" customHeight="1">
      <c r="A38" s="41"/>
      <c r="B38" s="47"/>
      <c r="C38" s="41"/>
      <c r="D38" s="41"/>
      <c r="E38" s="146" t="s">
        <v>44</v>
      </c>
      <c r="F38" s="160">
        <f>ROUND((SUM(BF121:BF2095)),  2)</f>
        <v>0</v>
      </c>
      <c r="G38" s="41"/>
      <c r="H38" s="41"/>
      <c r="I38" s="161">
        <v>0.14999999999999999</v>
      </c>
      <c r="J38" s="160">
        <f>ROUND(((SUM(BF121:BF2095))*I38),  2)</f>
        <v>0</v>
      </c>
      <c r="K38" s="41"/>
      <c r="L38" s="148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6" t="s">
        <v>45</v>
      </c>
      <c r="F39" s="160">
        <f>ROUND((SUM(BG121:BG2095)),  2)</f>
        <v>0</v>
      </c>
      <c r="G39" s="41"/>
      <c r="H39" s="41"/>
      <c r="I39" s="161">
        <v>0.20999999999999999</v>
      </c>
      <c r="J39" s="160">
        <f>0</f>
        <v>0</v>
      </c>
      <c r="K39" s="41"/>
      <c r="L39" s="148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hidden="1" s="2" customFormat="1" ht="14.4" customHeight="1">
      <c r="A40" s="41"/>
      <c r="B40" s="47"/>
      <c r="C40" s="41"/>
      <c r="D40" s="41"/>
      <c r="E40" s="146" t="s">
        <v>46</v>
      </c>
      <c r="F40" s="160">
        <f>ROUND((SUM(BH121:BH2095)),  2)</f>
        <v>0</v>
      </c>
      <c r="G40" s="41"/>
      <c r="H40" s="41"/>
      <c r="I40" s="161">
        <v>0.14999999999999999</v>
      </c>
      <c r="J40" s="160">
        <f>0</f>
        <v>0</v>
      </c>
      <c r="K40" s="41"/>
      <c r="L40" s="148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hidden="1" s="2" customFormat="1" ht="14.4" customHeight="1">
      <c r="A41" s="41"/>
      <c r="B41" s="47"/>
      <c r="C41" s="41"/>
      <c r="D41" s="41"/>
      <c r="E41" s="146" t="s">
        <v>47</v>
      </c>
      <c r="F41" s="160">
        <f>ROUND((SUM(BI121:BI2095)),  2)</f>
        <v>0</v>
      </c>
      <c r="G41" s="41"/>
      <c r="H41" s="41"/>
      <c r="I41" s="161">
        <v>0</v>
      </c>
      <c r="J41" s="160">
        <f>0</f>
        <v>0</v>
      </c>
      <c r="K41" s="41"/>
      <c r="L41" s="148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6.96" customHeight="1">
      <c r="A42" s="41"/>
      <c r="B42" s="47"/>
      <c r="C42" s="41"/>
      <c r="D42" s="41"/>
      <c r="E42" s="41"/>
      <c r="F42" s="41"/>
      <c r="G42" s="41"/>
      <c r="H42" s="41"/>
      <c r="I42" s="41"/>
      <c r="J42" s="41"/>
      <c r="K42" s="41"/>
      <c r="L42" s="148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="2" customFormat="1" ht="25.44" customHeight="1">
      <c r="A43" s="41"/>
      <c r="B43" s="47"/>
      <c r="C43" s="162"/>
      <c r="D43" s="163" t="s">
        <v>48</v>
      </c>
      <c r="E43" s="164"/>
      <c r="F43" s="164"/>
      <c r="G43" s="165" t="s">
        <v>49</v>
      </c>
      <c r="H43" s="166" t="s">
        <v>50</v>
      </c>
      <c r="I43" s="164"/>
      <c r="J43" s="167">
        <f>SUM(J34:J41)</f>
        <v>0</v>
      </c>
      <c r="K43" s="168"/>
      <c r="L43" s="148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</row>
    <row r="44" s="2" customFormat="1" ht="14.4" customHeight="1">
      <c r="A44" s="41"/>
      <c r="B44" s="169"/>
      <c r="C44" s="170"/>
      <c r="D44" s="170"/>
      <c r="E44" s="170"/>
      <c r="F44" s="170"/>
      <c r="G44" s="170"/>
      <c r="H44" s="170"/>
      <c r="I44" s="170"/>
      <c r="J44" s="170"/>
      <c r="K44" s="170"/>
      <c r="L44" s="148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8" s="2" customFormat="1" ht="6.96" customHeight="1">
      <c r="A48" s="41"/>
      <c r="B48" s="171"/>
      <c r="C48" s="172"/>
      <c r="D48" s="172"/>
      <c r="E48" s="172"/>
      <c r="F48" s="172"/>
      <c r="G48" s="172"/>
      <c r="H48" s="172"/>
      <c r="I48" s="172"/>
      <c r="J48" s="172"/>
      <c r="K48" s="172"/>
      <c r="L48" s="148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24.96" customHeight="1">
      <c r="A49" s="41"/>
      <c r="B49" s="42"/>
      <c r="C49" s="26" t="s">
        <v>156</v>
      </c>
      <c r="D49" s="43"/>
      <c r="E49" s="43"/>
      <c r="F49" s="43"/>
      <c r="G49" s="43"/>
      <c r="H49" s="43"/>
      <c r="I49" s="43"/>
      <c r="J49" s="43"/>
      <c r="K49" s="43"/>
      <c r="L49" s="148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6.96" customHeight="1">
      <c r="A50" s="41"/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148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12" customHeight="1">
      <c r="A51" s="41"/>
      <c r="B51" s="42"/>
      <c r="C51" s="35" t="s">
        <v>16</v>
      </c>
      <c r="D51" s="43"/>
      <c r="E51" s="43"/>
      <c r="F51" s="43"/>
      <c r="G51" s="43"/>
      <c r="H51" s="43"/>
      <c r="I51" s="43"/>
      <c r="J51" s="43"/>
      <c r="K51" s="43"/>
      <c r="L51" s="148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26.25" customHeight="1">
      <c r="A52" s="41"/>
      <c r="B52" s="42"/>
      <c r="C52" s="43"/>
      <c r="D52" s="43"/>
      <c r="E52" s="173" t="str">
        <f>E7</f>
        <v>PŘÍSTAVBA SAUNOVÉ ZÓNY K WELLNESS CENTRU BRUNTÁL I.ETAPA</v>
      </c>
      <c r="F52" s="35"/>
      <c r="G52" s="35"/>
      <c r="H52" s="35"/>
      <c r="I52" s="43"/>
      <c r="J52" s="43"/>
      <c r="K52" s="43"/>
      <c r="L52" s="148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1" customFormat="1" ht="12" customHeight="1">
      <c r="B53" s="24"/>
      <c r="C53" s="35" t="s">
        <v>151</v>
      </c>
      <c r="D53" s="25"/>
      <c r="E53" s="25"/>
      <c r="F53" s="25"/>
      <c r="G53" s="25"/>
      <c r="H53" s="25"/>
      <c r="I53" s="25"/>
      <c r="J53" s="25"/>
      <c r="K53" s="25"/>
      <c r="L53" s="23"/>
    </row>
    <row r="54" s="1" customFormat="1" ht="16.5" customHeight="1">
      <c r="B54" s="24"/>
      <c r="C54" s="25"/>
      <c r="D54" s="25"/>
      <c r="E54" s="173" t="s">
        <v>328</v>
      </c>
      <c r="F54" s="25"/>
      <c r="G54" s="25"/>
      <c r="H54" s="25"/>
      <c r="I54" s="25"/>
      <c r="J54" s="25"/>
      <c r="K54" s="25"/>
      <c r="L54" s="23"/>
    </row>
    <row r="55" s="1" customFormat="1" ht="12" customHeight="1">
      <c r="B55" s="24"/>
      <c r="C55" s="35" t="s">
        <v>153</v>
      </c>
      <c r="D55" s="25"/>
      <c r="E55" s="25"/>
      <c r="F55" s="25"/>
      <c r="G55" s="25"/>
      <c r="H55" s="25"/>
      <c r="I55" s="25"/>
      <c r="J55" s="25"/>
      <c r="K55" s="25"/>
      <c r="L55" s="23"/>
    </row>
    <row r="56" s="2" customFormat="1" ht="16.5" customHeight="1">
      <c r="A56" s="41"/>
      <c r="B56" s="42"/>
      <c r="C56" s="43"/>
      <c r="D56" s="43"/>
      <c r="E56" s="234" t="s">
        <v>329</v>
      </c>
      <c r="F56" s="43"/>
      <c r="G56" s="43"/>
      <c r="H56" s="43"/>
      <c r="I56" s="43"/>
      <c r="J56" s="43"/>
      <c r="K56" s="43"/>
      <c r="L56" s="148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12" customHeight="1">
      <c r="A57" s="41"/>
      <c r="B57" s="42"/>
      <c r="C57" s="35" t="s">
        <v>330</v>
      </c>
      <c r="D57" s="43"/>
      <c r="E57" s="43"/>
      <c r="F57" s="43"/>
      <c r="G57" s="43"/>
      <c r="H57" s="43"/>
      <c r="I57" s="43"/>
      <c r="J57" s="43"/>
      <c r="K57" s="43"/>
      <c r="L57" s="148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6.5" customHeight="1">
      <c r="A58" s="41"/>
      <c r="B58" s="42"/>
      <c r="C58" s="43"/>
      <c r="D58" s="43"/>
      <c r="E58" s="72" t="str">
        <f>E13</f>
        <v>SO 01.1 - Stavební část</v>
      </c>
      <c r="F58" s="43"/>
      <c r="G58" s="43"/>
      <c r="H58" s="43"/>
      <c r="I58" s="43"/>
      <c r="J58" s="43"/>
      <c r="K58" s="43"/>
      <c r="L58" s="148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6.96" customHeight="1">
      <c r="A59" s="41"/>
      <c r="B59" s="42"/>
      <c r="C59" s="43"/>
      <c r="D59" s="43"/>
      <c r="E59" s="43"/>
      <c r="F59" s="43"/>
      <c r="G59" s="43"/>
      <c r="H59" s="43"/>
      <c r="I59" s="43"/>
      <c r="J59" s="43"/>
      <c r="K59" s="43"/>
      <c r="L59" s="148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2" customHeight="1">
      <c r="A60" s="41"/>
      <c r="B60" s="42"/>
      <c r="C60" s="35" t="s">
        <v>22</v>
      </c>
      <c r="D60" s="43"/>
      <c r="E60" s="43"/>
      <c r="F60" s="30" t="str">
        <f>F16</f>
        <v>Bruntál</v>
      </c>
      <c r="G60" s="43"/>
      <c r="H60" s="43"/>
      <c r="I60" s="35" t="s">
        <v>24</v>
      </c>
      <c r="J60" s="75" t="str">
        <f>IF(J16="","",J16)</f>
        <v>13. 7. 2026</v>
      </c>
      <c r="K60" s="43"/>
      <c r="L60" s="148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6.96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148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5.15" customHeight="1">
      <c r="A62" s="41"/>
      <c r="B62" s="42"/>
      <c r="C62" s="35" t="s">
        <v>26</v>
      </c>
      <c r="D62" s="43"/>
      <c r="E62" s="43"/>
      <c r="F62" s="30" t="str">
        <f>E19</f>
        <v>Město Bruntál, Nádražní 944/20, 79201</v>
      </c>
      <c r="G62" s="43"/>
      <c r="H62" s="43"/>
      <c r="I62" s="35" t="s">
        <v>32</v>
      </c>
      <c r="J62" s="39" t="str">
        <f>E25</f>
        <v>Ateliér EMMET s.r.o.</v>
      </c>
      <c r="K62" s="43"/>
      <c r="L62" s="148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15.15" customHeight="1">
      <c r="A63" s="41"/>
      <c r="B63" s="42"/>
      <c r="C63" s="35" t="s">
        <v>30</v>
      </c>
      <c r="D63" s="43"/>
      <c r="E63" s="43"/>
      <c r="F63" s="30" t="str">
        <f>IF(E22="","",E22)</f>
        <v>Vyplň údaj</v>
      </c>
      <c r="G63" s="43"/>
      <c r="H63" s="43"/>
      <c r="I63" s="35" t="s">
        <v>35</v>
      </c>
      <c r="J63" s="39" t="str">
        <f>E28</f>
        <v>Ateliér EMMET s.r.o.</v>
      </c>
      <c r="K63" s="43"/>
      <c r="L63" s="148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</row>
    <row r="64" s="2" customFormat="1" ht="10.32" customHeight="1">
      <c r="A64" s="41"/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148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</row>
    <row r="65" s="2" customFormat="1" ht="29.28" customHeight="1">
      <c r="A65" s="41"/>
      <c r="B65" s="42"/>
      <c r="C65" s="174" t="s">
        <v>157</v>
      </c>
      <c r="D65" s="175"/>
      <c r="E65" s="175"/>
      <c r="F65" s="175"/>
      <c r="G65" s="175"/>
      <c r="H65" s="175"/>
      <c r="I65" s="175"/>
      <c r="J65" s="176" t="s">
        <v>158</v>
      </c>
      <c r="K65" s="175"/>
      <c r="L65" s="148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 s="2" customFormat="1" ht="10.32" customHeight="1">
      <c r="A66" s="41"/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148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22.8" customHeight="1">
      <c r="A67" s="41"/>
      <c r="B67" s="42"/>
      <c r="C67" s="177" t="s">
        <v>70</v>
      </c>
      <c r="D67" s="43"/>
      <c r="E67" s="43"/>
      <c r="F67" s="43"/>
      <c r="G67" s="43"/>
      <c r="H67" s="43"/>
      <c r="I67" s="43"/>
      <c r="J67" s="105">
        <f>J121</f>
        <v>0</v>
      </c>
      <c r="K67" s="43"/>
      <c r="L67" s="148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U67" s="20" t="s">
        <v>159</v>
      </c>
    </row>
    <row r="68" s="9" customFormat="1" ht="24.96" customHeight="1">
      <c r="A68" s="9"/>
      <c r="B68" s="178"/>
      <c r="C68" s="179"/>
      <c r="D68" s="180" t="s">
        <v>333</v>
      </c>
      <c r="E68" s="181"/>
      <c r="F68" s="181"/>
      <c r="G68" s="181"/>
      <c r="H68" s="181"/>
      <c r="I68" s="181"/>
      <c r="J68" s="182">
        <f>J122</f>
        <v>0</v>
      </c>
      <c r="K68" s="179"/>
      <c r="L68" s="183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10" customFormat="1" ht="19.92" customHeight="1">
      <c r="A69" s="10"/>
      <c r="B69" s="184"/>
      <c r="C69" s="128"/>
      <c r="D69" s="185" t="s">
        <v>334</v>
      </c>
      <c r="E69" s="186"/>
      <c r="F69" s="186"/>
      <c r="G69" s="186"/>
      <c r="H69" s="186"/>
      <c r="I69" s="186"/>
      <c r="J69" s="187">
        <f>J123</f>
        <v>0</v>
      </c>
      <c r="K69" s="128"/>
      <c r="L69" s="188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4"/>
      <c r="C70" s="128"/>
      <c r="D70" s="185" t="s">
        <v>335</v>
      </c>
      <c r="E70" s="186"/>
      <c r="F70" s="186"/>
      <c r="G70" s="186"/>
      <c r="H70" s="186"/>
      <c r="I70" s="186"/>
      <c r="J70" s="187">
        <f>J264</f>
        <v>0</v>
      </c>
      <c r="K70" s="128"/>
      <c r="L70" s="188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84"/>
      <c r="C71" s="128"/>
      <c r="D71" s="185" t="s">
        <v>336</v>
      </c>
      <c r="E71" s="186"/>
      <c r="F71" s="186"/>
      <c r="G71" s="186"/>
      <c r="H71" s="186"/>
      <c r="I71" s="186"/>
      <c r="J71" s="187">
        <f>J322</f>
        <v>0</v>
      </c>
      <c r="K71" s="128"/>
      <c r="L71" s="188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84"/>
      <c r="C72" s="128"/>
      <c r="D72" s="185" t="s">
        <v>337</v>
      </c>
      <c r="E72" s="186"/>
      <c r="F72" s="186"/>
      <c r="G72" s="186"/>
      <c r="H72" s="186"/>
      <c r="I72" s="186"/>
      <c r="J72" s="187">
        <f>J576</f>
        <v>0</v>
      </c>
      <c r="K72" s="128"/>
      <c r="L72" s="188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10" customFormat="1" ht="19.92" customHeight="1">
      <c r="A73" s="10"/>
      <c r="B73" s="184"/>
      <c r="C73" s="128"/>
      <c r="D73" s="185" t="s">
        <v>338</v>
      </c>
      <c r="E73" s="186"/>
      <c r="F73" s="186"/>
      <c r="G73" s="186"/>
      <c r="H73" s="186"/>
      <c r="I73" s="186"/>
      <c r="J73" s="187">
        <f>J729</f>
        <v>0</v>
      </c>
      <c r="K73" s="128"/>
      <c r="L73" s="188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10" customFormat="1" ht="19.92" customHeight="1">
      <c r="A74" s="10"/>
      <c r="B74" s="184"/>
      <c r="C74" s="128"/>
      <c r="D74" s="185" t="s">
        <v>339</v>
      </c>
      <c r="E74" s="186"/>
      <c r="F74" s="186"/>
      <c r="G74" s="186"/>
      <c r="H74" s="186"/>
      <c r="I74" s="186"/>
      <c r="J74" s="187">
        <f>J867</f>
        <v>0</v>
      </c>
      <c r="K74" s="128"/>
      <c r="L74" s="188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10" customFormat="1" ht="19.92" customHeight="1">
      <c r="A75" s="10"/>
      <c r="B75" s="184"/>
      <c r="C75" s="128"/>
      <c r="D75" s="185" t="s">
        <v>340</v>
      </c>
      <c r="E75" s="186"/>
      <c r="F75" s="186"/>
      <c r="G75" s="186"/>
      <c r="H75" s="186"/>
      <c r="I75" s="186"/>
      <c r="J75" s="187">
        <f>J1018</f>
        <v>0</v>
      </c>
      <c r="K75" s="128"/>
      <c r="L75" s="188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s="10" customFormat="1" ht="19.92" customHeight="1">
      <c r="A76" s="10"/>
      <c r="B76" s="184"/>
      <c r="C76" s="128"/>
      <c r="D76" s="185" t="s">
        <v>341</v>
      </c>
      <c r="E76" s="186"/>
      <c r="F76" s="186"/>
      <c r="G76" s="186"/>
      <c r="H76" s="186"/>
      <c r="I76" s="186"/>
      <c r="J76" s="187">
        <f>J1032</f>
        <v>0</v>
      </c>
      <c r="K76" s="128"/>
      <c r="L76" s="188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="10" customFormat="1" ht="19.92" customHeight="1">
      <c r="A77" s="10"/>
      <c r="B77" s="184"/>
      <c r="C77" s="128"/>
      <c r="D77" s="185" t="s">
        <v>342</v>
      </c>
      <c r="E77" s="186"/>
      <c r="F77" s="186"/>
      <c r="G77" s="186"/>
      <c r="H77" s="186"/>
      <c r="I77" s="186"/>
      <c r="J77" s="187">
        <f>J1036</f>
        <v>0</v>
      </c>
      <c r="K77" s="128"/>
      <c r="L77" s="188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s="10" customFormat="1" ht="19.92" customHeight="1">
      <c r="A78" s="10"/>
      <c r="B78" s="184"/>
      <c r="C78" s="128"/>
      <c r="D78" s="185" t="s">
        <v>343</v>
      </c>
      <c r="E78" s="186"/>
      <c r="F78" s="186"/>
      <c r="G78" s="186"/>
      <c r="H78" s="186"/>
      <c r="I78" s="186"/>
      <c r="J78" s="187">
        <f>J1095</f>
        <v>0</v>
      </c>
      <c r="K78" s="128"/>
      <c r="L78" s="188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s="10" customFormat="1" ht="19.92" customHeight="1">
      <c r="A79" s="10"/>
      <c r="B79" s="184"/>
      <c r="C79" s="128"/>
      <c r="D79" s="185" t="s">
        <v>344</v>
      </c>
      <c r="E79" s="186"/>
      <c r="F79" s="186"/>
      <c r="G79" s="186"/>
      <c r="H79" s="186"/>
      <c r="I79" s="186"/>
      <c r="J79" s="187">
        <f>J1145</f>
        <v>0</v>
      </c>
      <c r="K79" s="128"/>
      <c r="L79" s="188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s="10" customFormat="1" ht="19.92" customHeight="1">
      <c r="A80" s="10"/>
      <c r="B80" s="184"/>
      <c r="C80" s="128"/>
      <c r="D80" s="185" t="s">
        <v>345</v>
      </c>
      <c r="E80" s="186"/>
      <c r="F80" s="186"/>
      <c r="G80" s="186"/>
      <c r="H80" s="186"/>
      <c r="I80" s="186"/>
      <c r="J80" s="187">
        <f>J1163</f>
        <v>0</v>
      </c>
      <c r="K80" s="128"/>
      <c r="L80" s="188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s="10" customFormat="1" ht="19.92" customHeight="1">
      <c r="A81" s="10"/>
      <c r="B81" s="184"/>
      <c r="C81" s="128"/>
      <c r="D81" s="185" t="s">
        <v>346</v>
      </c>
      <c r="E81" s="186"/>
      <c r="F81" s="186"/>
      <c r="G81" s="186"/>
      <c r="H81" s="186"/>
      <c r="I81" s="186"/>
      <c r="J81" s="187">
        <f>J1173</f>
        <v>0</v>
      </c>
      <c r="K81" s="128"/>
      <c r="L81" s="188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</row>
    <row r="82" s="9" customFormat="1" ht="24.96" customHeight="1">
      <c r="A82" s="9"/>
      <c r="B82" s="178"/>
      <c r="C82" s="179"/>
      <c r="D82" s="180" t="s">
        <v>347</v>
      </c>
      <c r="E82" s="181"/>
      <c r="F82" s="181"/>
      <c r="G82" s="181"/>
      <c r="H82" s="181"/>
      <c r="I82" s="181"/>
      <c r="J82" s="182">
        <f>J1180</f>
        <v>0</v>
      </c>
      <c r="K82" s="179"/>
      <c r="L82" s="183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</row>
    <row r="83" s="10" customFormat="1" ht="19.92" customHeight="1">
      <c r="A83" s="10"/>
      <c r="B83" s="184"/>
      <c r="C83" s="128"/>
      <c r="D83" s="185" t="s">
        <v>348</v>
      </c>
      <c r="E83" s="186"/>
      <c r="F83" s="186"/>
      <c r="G83" s="186"/>
      <c r="H83" s="186"/>
      <c r="I83" s="186"/>
      <c r="J83" s="187">
        <f>J1181</f>
        <v>0</v>
      </c>
      <c r="K83" s="128"/>
      <c r="L83" s="188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</row>
    <row r="84" s="10" customFormat="1" ht="19.92" customHeight="1">
      <c r="A84" s="10"/>
      <c r="B84" s="184"/>
      <c r="C84" s="128"/>
      <c r="D84" s="185" t="s">
        <v>349</v>
      </c>
      <c r="E84" s="186"/>
      <c r="F84" s="186"/>
      <c r="G84" s="186"/>
      <c r="H84" s="186"/>
      <c r="I84" s="186"/>
      <c r="J84" s="187">
        <f>J1263</f>
        <v>0</v>
      </c>
      <c r="K84" s="128"/>
      <c r="L84" s="188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</row>
    <row r="85" s="10" customFormat="1" ht="19.92" customHeight="1">
      <c r="A85" s="10"/>
      <c r="B85" s="184"/>
      <c r="C85" s="128"/>
      <c r="D85" s="185" t="s">
        <v>350</v>
      </c>
      <c r="E85" s="186"/>
      <c r="F85" s="186"/>
      <c r="G85" s="186"/>
      <c r="H85" s="186"/>
      <c r="I85" s="186"/>
      <c r="J85" s="187">
        <f>J1374</f>
        <v>0</v>
      </c>
      <c r="K85" s="128"/>
      <c r="L85" s="188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</row>
    <row r="86" s="10" customFormat="1" ht="19.92" customHeight="1">
      <c r="A86" s="10"/>
      <c r="B86" s="184"/>
      <c r="C86" s="128"/>
      <c r="D86" s="185" t="s">
        <v>351</v>
      </c>
      <c r="E86" s="186"/>
      <c r="F86" s="186"/>
      <c r="G86" s="186"/>
      <c r="H86" s="186"/>
      <c r="I86" s="186"/>
      <c r="J86" s="187">
        <f>J1462</f>
        <v>0</v>
      </c>
      <c r="K86" s="128"/>
      <c r="L86" s="188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</row>
    <row r="87" s="10" customFormat="1" ht="19.92" customHeight="1">
      <c r="A87" s="10"/>
      <c r="B87" s="184"/>
      <c r="C87" s="128"/>
      <c r="D87" s="185" t="s">
        <v>352</v>
      </c>
      <c r="E87" s="186"/>
      <c r="F87" s="186"/>
      <c r="G87" s="186"/>
      <c r="H87" s="186"/>
      <c r="I87" s="186"/>
      <c r="J87" s="187">
        <f>J1481</f>
        <v>0</v>
      </c>
      <c r="K87" s="128"/>
      <c r="L87" s="188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</row>
    <row r="88" s="10" customFormat="1" ht="19.92" customHeight="1">
      <c r="A88" s="10"/>
      <c r="B88" s="184"/>
      <c r="C88" s="128"/>
      <c r="D88" s="185" t="s">
        <v>353</v>
      </c>
      <c r="E88" s="186"/>
      <c r="F88" s="186"/>
      <c r="G88" s="186"/>
      <c r="H88" s="186"/>
      <c r="I88" s="186"/>
      <c r="J88" s="187">
        <f>J1507</f>
        <v>0</v>
      </c>
      <c r="K88" s="128"/>
      <c r="L88" s="188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</row>
    <row r="89" s="10" customFormat="1" ht="19.92" customHeight="1">
      <c r="A89" s="10"/>
      <c r="B89" s="184"/>
      <c r="C89" s="128"/>
      <c r="D89" s="185" t="s">
        <v>354</v>
      </c>
      <c r="E89" s="186"/>
      <c r="F89" s="186"/>
      <c r="G89" s="186"/>
      <c r="H89" s="186"/>
      <c r="I89" s="186"/>
      <c r="J89" s="187">
        <f>J1562</f>
        <v>0</v>
      </c>
      <c r="K89" s="128"/>
      <c r="L89" s="188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</row>
    <row r="90" s="10" customFormat="1" ht="19.92" customHeight="1">
      <c r="A90" s="10"/>
      <c r="B90" s="184"/>
      <c r="C90" s="128"/>
      <c r="D90" s="185" t="s">
        <v>355</v>
      </c>
      <c r="E90" s="186"/>
      <c r="F90" s="186"/>
      <c r="G90" s="186"/>
      <c r="H90" s="186"/>
      <c r="I90" s="186"/>
      <c r="J90" s="187">
        <f>J1629</f>
        <v>0</v>
      </c>
      <c r="K90" s="128"/>
      <c r="L90" s="188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</row>
    <row r="91" s="10" customFormat="1" ht="19.92" customHeight="1">
      <c r="A91" s="10"/>
      <c r="B91" s="184"/>
      <c r="C91" s="128"/>
      <c r="D91" s="185" t="s">
        <v>356</v>
      </c>
      <c r="E91" s="186"/>
      <c r="F91" s="186"/>
      <c r="G91" s="186"/>
      <c r="H91" s="186"/>
      <c r="I91" s="186"/>
      <c r="J91" s="187">
        <f>J1667</f>
        <v>0</v>
      </c>
      <c r="K91" s="128"/>
      <c r="L91" s="188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</row>
    <row r="92" s="10" customFormat="1" ht="19.92" customHeight="1">
      <c r="A92" s="10"/>
      <c r="B92" s="184"/>
      <c r="C92" s="128"/>
      <c r="D92" s="185" t="s">
        <v>357</v>
      </c>
      <c r="E92" s="186"/>
      <c r="F92" s="186"/>
      <c r="G92" s="186"/>
      <c r="H92" s="186"/>
      <c r="I92" s="186"/>
      <c r="J92" s="187">
        <f>J1722</f>
        <v>0</v>
      </c>
      <c r="K92" s="128"/>
      <c r="L92" s="188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</row>
    <row r="93" s="10" customFormat="1" ht="19.92" customHeight="1">
      <c r="A93" s="10"/>
      <c r="B93" s="184"/>
      <c r="C93" s="128"/>
      <c r="D93" s="185" t="s">
        <v>358</v>
      </c>
      <c r="E93" s="186"/>
      <c r="F93" s="186"/>
      <c r="G93" s="186"/>
      <c r="H93" s="186"/>
      <c r="I93" s="186"/>
      <c r="J93" s="187">
        <f>J1834</f>
        <v>0</v>
      </c>
      <c r="K93" s="128"/>
      <c r="L93" s="188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</row>
    <row r="94" s="10" customFormat="1" ht="19.92" customHeight="1">
      <c r="A94" s="10"/>
      <c r="B94" s="184"/>
      <c r="C94" s="128"/>
      <c r="D94" s="185" t="s">
        <v>359</v>
      </c>
      <c r="E94" s="186"/>
      <c r="F94" s="186"/>
      <c r="G94" s="186"/>
      <c r="H94" s="186"/>
      <c r="I94" s="186"/>
      <c r="J94" s="187">
        <f>J1905</f>
        <v>0</v>
      </c>
      <c r="K94" s="128"/>
      <c r="L94" s="188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</row>
    <row r="95" s="10" customFormat="1" ht="19.92" customHeight="1">
      <c r="A95" s="10"/>
      <c r="B95" s="184"/>
      <c r="C95" s="128"/>
      <c r="D95" s="185" t="s">
        <v>360</v>
      </c>
      <c r="E95" s="186"/>
      <c r="F95" s="186"/>
      <c r="G95" s="186"/>
      <c r="H95" s="186"/>
      <c r="I95" s="186"/>
      <c r="J95" s="187">
        <f>J1989</f>
        <v>0</v>
      </c>
      <c r="K95" s="128"/>
      <c r="L95" s="188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</row>
    <row r="96" s="10" customFormat="1" ht="19.92" customHeight="1">
      <c r="A96" s="10"/>
      <c r="B96" s="184"/>
      <c r="C96" s="128"/>
      <c r="D96" s="185" t="s">
        <v>361</v>
      </c>
      <c r="E96" s="186"/>
      <c r="F96" s="186"/>
      <c r="G96" s="186"/>
      <c r="H96" s="186"/>
      <c r="I96" s="186"/>
      <c r="J96" s="187">
        <f>J2044</f>
        <v>0</v>
      </c>
      <c r="K96" s="128"/>
      <c r="L96" s="188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="10" customFormat="1" ht="19.92" customHeight="1">
      <c r="A97" s="10"/>
      <c r="B97" s="184"/>
      <c r="C97" s="128"/>
      <c r="D97" s="185" t="s">
        <v>362</v>
      </c>
      <c r="E97" s="186"/>
      <c r="F97" s="186"/>
      <c r="G97" s="186"/>
      <c r="H97" s="186"/>
      <c r="I97" s="186"/>
      <c r="J97" s="187">
        <f>J2080</f>
        <v>0</v>
      </c>
      <c r="K97" s="128"/>
      <c r="L97" s="188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="2" customFormat="1" ht="21.84" customHeight="1">
      <c r="A98" s="41"/>
      <c r="B98" s="42"/>
      <c r="C98" s="43"/>
      <c r="D98" s="43"/>
      <c r="E98" s="43"/>
      <c r="F98" s="43"/>
      <c r="G98" s="43"/>
      <c r="H98" s="43"/>
      <c r="I98" s="43"/>
      <c r="J98" s="43"/>
      <c r="K98" s="43"/>
      <c r="L98" s="148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</row>
    <row r="99" s="2" customFormat="1" ht="6.96" customHeight="1">
      <c r="A99" s="41"/>
      <c r="B99" s="62"/>
      <c r="C99" s="63"/>
      <c r="D99" s="63"/>
      <c r="E99" s="63"/>
      <c r="F99" s="63"/>
      <c r="G99" s="63"/>
      <c r="H99" s="63"/>
      <c r="I99" s="63"/>
      <c r="J99" s="63"/>
      <c r="K99" s="63"/>
      <c r="L99" s="148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</row>
    <row r="103" s="2" customFormat="1" ht="6.96" customHeight="1">
      <c r="A103" s="41"/>
      <c r="B103" s="64"/>
      <c r="C103" s="65"/>
      <c r="D103" s="65"/>
      <c r="E103" s="65"/>
      <c r="F103" s="65"/>
      <c r="G103" s="65"/>
      <c r="H103" s="65"/>
      <c r="I103" s="65"/>
      <c r="J103" s="65"/>
      <c r="K103" s="65"/>
      <c r="L103" s="148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</row>
    <row r="104" s="2" customFormat="1" ht="24.96" customHeight="1">
      <c r="A104" s="41"/>
      <c r="B104" s="42"/>
      <c r="C104" s="26" t="s">
        <v>163</v>
      </c>
      <c r="D104" s="43"/>
      <c r="E104" s="43"/>
      <c r="F104" s="43"/>
      <c r="G104" s="43"/>
      <c r="H104" s="43"/>
      <c r="I104" s="43"/>
      <c r="J104" s="43"/>
      <c r="K104" s="43"/>
      <c r="L104" s="148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</row>
    <row r="105" s="2" customFormat="1" ht="6.96" customHeight="1">
      <c r="A105" s="41"/>
      <c r="B105" s="42"/>
      <c r="C105" s="43"/>
      <c r="D105" s="43"/>
      <c r="E105" s="43"/>
      <c r="F105" s="43"/>
      <c r="G105" s="43"/>
      <c r="H105" s="43"/>
      <c r="I105" s="43"/>
      <c r="J105" s="43"/>
      <c r="K105" s="43"/>
      <c r="L105" s="148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</row>
    <row r="106" s="2" customFormat="1" ht="12" customHeight="1">
      <c r="A106" s="41"/>
      <c r="B106" s="42"/>
      <c r="C106" s="35" t="s">
        <v>16</v>
      </c>
      <c r="D106" s="43"/>
      <c r="E106" s="43"/>
      <c r="F106" s="43"/>
      <c r="G106" s="43"/>
      <c r="H106" s="43"/>
      <c r="I106" s="43"/>
      <c r="J106" s="43"/>
      <c r="K106" s="43"/>
      <c r="L106" s="148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</row>
    <row r="107" s="2" customFormat="1" ht="26.25" customHeight="1">
      <c r="A107" s="41"/>
      <c r="B107" s="42"/>
      <c r="C107" s="43"/>
      <c r="D107" s="43"/>
      <c r="E107" s="173" t="str">
        <f>E7</f>
        <v>PŘÍSTAVBA SAUNOVÉ ZÓNY K WELLNESS CENTRU BRUNTÁL I.ETAPA</v>
      </c>
      <c r="F107" s="35"/>
      <c r="G107" s="35"/>
      <c r="H107" s="35"/>
      <c r="I107" s="43"/>
      <c r="J107" s="43"/>
      <c r="K107" s="43"/>
      <c r="L107" s="148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</row>
    <row r="108" s="1" customFormat="1" ht="12" customHeight="1">
      <c r="B108" s="24"/>
      <c r="C108" s="35" t="s">
        <v>151</v>
      </c>
      <c r="D108" s="25"/>
      <c r="E108" s="25"/>
      <c r="F108" s="25"/>
      <c r="G108" s="25"/>
      <c r="H108" s="25"/>
      <c r="I108" s="25"/>
      <c r="J108" s="25"/>
      <c r="K108" s="25"/>
      <c r="L108" s="23"/>
    </row>
    <row r="109" s="1" customFormat="1" ht="16.5" customHeight="1">
      <c r="B109" s="24"/>
      <c r="C109" s="25"/>
      <c r="D109" s="25"/>
      <c r="E109" s="173" t="s">
        <v>328</v>
      </c>
      <c r="F109" s="25"/>
      <c r="G109" s="25"/>
      <c r="H109" s="25"/>
      <c r="I109" s="25"/>
      <c r="J109" s="25"/>
      <c r="K109" s="25"/>
      <c r="L109" s="23"/>
    </row>
    <row r="110" s="1" customFormat="1" ht="12" customHeight="1">
      <c r="B110" s="24"/>
      <c r="C110" s="35" t="s">
        <v>153</v>
      </c>
      <c r="D110" s="25"/>
      <c r="E110" s="25"/>
      <c r="F110" s="25"/>
      <c r="G110" s="25"/>
      <c r="H110" s="25"/>
      <c r="I110" s="25"/>
      <c r="J110" s="25"/>
      <c r="K110" s="25"/>
      <c r="L110" s="23"/>
    </row>
    <row r="111" s="2" customFormat="1" ht="16.5" customHeight="1">
      <c r="A111" s="41"/>
      <c r="B111" s="42"/>
      <c r="C111" s="43"/>
      <c r="D111" s="43"/>
      <c r="E111" s="234" t="s">
        <v>329</v>
      </c>
      <c r="F111" s="43"/>
      <c r="G111" s="43"/>
      <c r="H111" s="43"/>
      <c r="I111" s="43"/>
      <c r="J111" s="43"/>
      <c r="K111" s="43"/>
      <c r="L111" s="148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</row>
    <row r="112" s="2" customFormat="1" ht="12" customHeight="1">
      <c r="A112" s="41"/>
      <c r="B112" s="42"/>
      <c r="C112" s="35" t="s">
        <v>330</v>
      </c>
      <c r="D112" s="43"/>
      <c r="E112" s="43"/>
      <c r="F112" s="43"/>
      <c r="G112" s="43"/>
      <c r="H112" s="43"/>
      <c r="I112" s="43"/>
      <c r="J112" s="43"/>
      <c r="K112" s="43"/>
      <c r="L112" s="148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</row>
    <row r="113" s="2" customFormat="1" ht="16.5" customHeight="1">
      <c r="A113" s="41"/>
      <c r="B113" s="42"/>
      <c r="C113" s="43"/>
      <c r="D113" s="43"/>
      <c r="E113" s="72" t="str">
        <f>E13</f>
        <v>SO 01.1 - Stavební část</v>
      </c>
      <c r="F113" s="43"/>
      <c r="G113" s="43"/>
      <c r="H113" s="43"/>
      <c r="I113" s="43"/>
      <c r="J113" s="43"/>
      <c r="K113" s="43"/>
      <c r="L113" s="148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</row>
    <row r="114" s="2" customFormat="1" ht="6.96" customHeight="1">
      <c r="A114" s="41"/>
      <c r="B114" s="42"/>
      <c r="C114" s="43"/>
      <c r="D114" s="43"/>
      <c r="E114" s="43"/>
      <c r="F114" s="43"/>
      <c r="G114" s="43"/>
      <c r="H114" s="43"/>
      <c r="I114" s="43"/>
      <c r="J114" s="43"/>
      <c r="K114" s="43"/>
      <c r="L114" s="148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</row>
    <row r="115" s="2" customFormat="1" ht="12" customHeight="1">
      <c r="A115" s="41"/>
      <c r="B115" s="42"/>
      <c r="C115" s="35" t="s">
        <v>22</v>
      </c>
      <c r="D115" s="43"/>
      <c r="E115" s="43"/>
      <c r="F115" s="30" t="str">
        <f>F16</f>
        <v>Bruntál</v>
      </c>
      <c r="G115" s="43"/>
      <c r="H115" s="43"/>
      <c r="I115" s="35" t="s">
        <v>24</v>
      </c>
      <c r="J115" s="75" t="str">
        <f>IF(J16="","",J16)</f>
        <v>13. 7. 2026</v>
      </c>
      <c r="K115" s="43"/>
      <c r="L115" s="148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</row>
    <row r="116" s="2" customFormat="1" ht="6.96" customHeight="1">
      <c r="A116" s="41"/>
      <c r="B116" s="42"/>
      <c r="C116" s="43"/>
      <c r="D116" s="43"/>
      <c r="E116" s="43"/>
      <c r="F116" s="43"/>
      <c r="G116" s="43"/>
      <c r="H116" s="43"/>
      <c r="I116" s="43"/>
      <c r="J116" s="43"/>
      <c r="K116" s="43"/>
      <c r="L116" s="148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</row>
    <row r="117" s="2" customFormat="1" ht="15.15" customHeight="1">
      <c r="A117" s="41"/>
      <c r="B117" s="42"/>
      <c r="C117" s="35" t="s">
        <v>26</v>
      </c>
      <c r="D117" s="43"/>
      <c r="E117" s="43"/>
      <c r="F117" s="30" t="str">
        <f>E19</f>
        <v>Město Bruntál, Nádražní 944/20, 79201</v>
      </c>
      <c r="G117" s="43"/>
      <c r="H117" s="43"/>
      <c r="I117" s="35" t="s">
        <v>32</v>
      </c>
      <c r="J117" s="39" t="str">
        <f>E25</f>
        <v>Ateliér EMMET s.r.o.</v>
      </c>
      <c r="K117" s="43"/>
      <c r="L117" s="148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</row>
    <row r="118" s="2" customFormat="1" ht="15.15" customHeight="1">
      <c r="A118" s="41"/>
      <c r="B118" s="42"/>
      <c r="C118" s="35" t="s">
        <v>30</v>
      </c>
      <c r="D118" s="43"/>
      <c r="E118" s="43"/>
      <c r="F118" s="30" t="str">
        <f>IF(E22="","",E22)</f>
        <v>Vyplň údaj</v>
      </c>
      <c r="G118" s="43"/>
      <c r="H118" s="43"/>
      <c r="I118" s="35" t="s">
        <v>35</v>
      </c>
      <c r="J118" s="39" t="str">
        <f>E28</f>
        <v>Ateliér EMMET s.r.o.</v>
      </c>
      <c r="K118" s="43"/>
      <c r="L118" s="148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</row>
    <row r="119" s="2" customFormat="1" ht="10.32" customHeight="1">
      <c r="A119" s="41"/>
      <c r="B119" s="42"/>
      <c r="C119" s="43"/>
      <c r="D119" s="43"/>
      <c r="E119" s="43"/>
      <c r="F119" s="43"/>
      <c r="G119" s="43"/>
      <c r="H119" s="43"/>
      <c r="I119" s="43"/>
      <c r="J119" s="43"/>
      <c r="K119" s="43"/>
      <c r="L119" s="148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</row>
    <row r="120" s="11" customFormat="1" ht="29.28" customHeight="1">
      <c r="A120" s="189"/>
      <c r="B120" s="190"/>
      <c r="C120" s="191" t="s">
        <v>164</v>
      </c>
      <c r="D120" s="192" t="s">
        <v>57</v>
      </c>
      <c r="E120" s="192" t="s">
        <v>53</v>
      </c>
      <c r="F120" s="192" t="s">
        <v>54</v>
      </c>
      <c r="G120" s="192" t="s">
        <v>165</v>
      </c>
      <c r="H120" s="192" t="s">
        <v>166</v>
      </c>
      <c r="I120" s="192" t="s">
        <v>167</v>
      </c>
      <c r="J120" s="192" t="s">
        <v>158</v>
      </c>
      <c r="K120" s="193" t="s">
        <v>168</v>
      </c>
      <c r="L120" s="194"/>
      <c r="M120" s="95" t="s">
        <v>21</v>
      </c>
      <c r="N120" s="96" t="s">
        <v>42</v>
      </c>
      <c r="O120" s="96" t="s">
        <v>169</v>
      </c>
      <c r="P120" s="96" t="s">
        <v>170</v>
      </c>
      <c r="Q120" s="96" t="s">
        <v>171</v>
      </c>
      <c r="R120" s="96" t="s">
        <v>172</v>
      </c>
      <c r="S120" s="96" t="s">
        <v>173</v>
      </c>
      <c r="T120" s="97" t="s">
        <v>174</v>
      </c>
      <c r="U120" s="189"/>
      <c r="V120" s="189"/>
      <c r="W120" s="189"/>
      <c r="X120" s="189"/>
      <c r="Y120" s="189"/>
      <c r="Z120" s="189"/>
      <c r="AA120" s="189"/>
      <c r="AB120" s="189"/>
      <c r="AC120" s="189"/>
      <c r="AD120" s="189"/>
      <c r="AE120" s="189"/>
    </row>
    <row r="121" s="2" customFormat="1" ht="22.8" customHeight="1">
      <c r="A121" s="41"/>
      <c r="B121" s="42"/>
      <c r="C121" s="102" t="s">
        <v>175</v>
      </c>
      <c r="D121" s="43"/>
      <c r="E121" s="43"/>
      <c r="F121" s="43"/>
      <c r="G121" s="43"/>
      <c r="H121" s="43"/>
      <c r="I121" s="43"/>
      <c r="J121" s="195">
        <f>BK121</f>
        <v>0</v>
      </c>
      <c r="K121" s="43"/>
      <c r="L121" s="47"/>
      <c r="M121" s="98"/>
      <c r="N121" s="196"/>
      <c r="O121" s="99"/>
      <c r="P121" s="197">
        <f>P122+P1180</f>
        <v>0</v>
      </c>
      <c r="Q121" s="99"/>
      <c r="R121" s="197">
        <f>R122+R1180</f>
        <v>4386.2929979800019</v>
      </c>
      <c r="S121" s="99"/>
      <c r="T121" s="198">
        <f>T122+T1180</f>
        <v>9.4745842500000013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T121" s="20" t="s">
        <v>71</v>
      </c>
      <c r="AU121" s="20" t="s">
        <v>159</v>
      </c>
      <c r="BK121" s="199">
        <f>BK122+BK1180</f>
        <v>0</v>
      </c>
    </row>
    <row r="122" s="12" customFormat="1" ht="25.92" customHeight="1">
      <c r="A122" s="12"/>
      <c r="B122" s="200"/>
      <c r="C122" s="201"/>
      <c r="D122" s="202" t="s">
        <v>71</v>
      </c>
      <c r="E122" s="203" t="s">
        <v>363</v>
      </c>
      <c r="F122" s="203" t="s">
        <v>364</v>
      </c>
      <c r="G122" s="201"/>
      <c r="H122" s="201"/>
      <c r="I122" s="204"/>
      <c r="J122" s="205">
        <f>BK122</f>
        <v>0</v>
      </c>
      <c r="K122" s="201"/>
      <c r="L122" s="206"/>
      <c r="M122" s="207"/>
      <c r="N122" s="208"/>
      <c r="O122" s="208"/>
      <c r="P122" s="209">
        <f>P123+P264+P322+P576+P729+P867+P1018+P1032+P1036+P1095+P1145+P1163+P1173</f>
        <v>0</v>
      </c>
      <c r="Q122" s="208"/>
      <c r="R122" s="209">
        <f>R123+R264+R322+R576+R729+R867+R1018+R1032+R1036+R1095+R1145+R1163+R1173</f>
        <v>4250.8824844200017</v>
      </c>
      <c r="S122" s="208"/>
      <c r="T122" s="210">
        <f>T123+T264+T322+T576+T729+T867+T1018+T1032+T1036+T1095+T1145+T1163+T1173</f>
        <v>8.7319621900000008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11" t="s">
        <v>79</v>
      </c>
      <c r="AT122" s="212" t="s">
        <v>71</v>
      </c>
      <c r="AU122" s="212" t="s">
        <v>72</v>
      </c>
      <c r="AY122" s="211" t="s">
        <v>178</v>
      </c>
      <c r="BK122" s="213">
        <f>BK123+BK264+BK322+BK576+BK729+BK867+BK1018+BK1032+BK1036+BK1095+BK1145+BK1163+BK1173</f>
        <v>0</v>
      </c>
    </row>
    <row r="123" s="12" customFormat="1" ht="22.8" customHeight="1">
      <c r="A123" s="12"/>
      <c r="B123" s="200"/>
      <c r="C123" s="201"/>
      <c r="D123" s="202" t="s">
        <v>71</v>
      </c>
      <c r="E123" s="227" t="s">
        <v>79</v>
      </c>
      <c r="F123" s="227" t="s">
        <v>365</v>
      </c>
      <c r="G123" s="201"/>
      <c r="H123" s="201"/>
      <c r="I123" s="204"/>
      <c r="J123" s="228">
        <f>BK123</f>
        <v>0</v>
      </c>
      <c r="K123" s="201"/>
      <c r="L123" s="206"/>
      <c r="M123" s="207"/>
      <c r="N123" s="208"/>
      <c r="O123" s="208"/>
      <c r="P123" s="209">
        <f>SUM(P124:P263)</f>
        <v>0</v>
      </c>
      <c r="Q123" s="208"/>
      <c r="R123" s="209">
        <f>SUM(R124:R263)</f>
        <v>0.42589975999999996</v>
      </c>
      <c r="S123" s="208"/>
      <c r="T123" s="210">
        <f>SUM(T124:T263)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11" t="s">
        <v>79</v>
      </c>
      <c r="AT123" s="212" t="s">
        <v>71</v>
      </c>
      <c r="AU123" s="212" t="s">
        <v>79</v>
      </c>
      <c r="AY123" s="211" t="s">
        <v>178</v>
      </c>
      <c r="BK123" s="213">
        <f>SUM(BK124:BK263)</f>
        <v>0</v>
      </c>
    </row>
    <row r="124" s="2" customFormat="1" ht="24.15" customHeight="1">
      <c r="A124" s="41"/>
      <c r="B124" s="42"/>
      <c r="C124" s="214" t="s">
        <v>79</v>
      </c>
      <c r="D124" s="214" t="s">
        <v>179</v>
      </c>
      <c r="E124" s="215" t="s">
        <v>366</v>
      </c>
      <c r="F124" s="216" t="s">
        <v>367</v>
      </c>
      <c r="G124" s="217" t="s">
        <v>233</v>
      </c>
      <c r="H124" s="218">
        <v>56</v>
      </c>
      <c r="I124" s="219"/>
      <c r="J124" s="220">
        <f>ROUND(I124*H124,2)</f>
        <v>0</v>
      </c>
      <c r="K124" s="216" t="s">
        <v>368</v>
      </c>
      <c r="L124" s="47"/>
      <c r="M124" s="221" t="s">
        <v>21</v>
      </c>
      <c r="N124" s="222" t="s">
        <v>43</v>
      </c>
      <c r="O124" s="87"/>
      <c r="P124" s="223">
        <f>O124*H124</f>
        <v>0</v>
      </c>
      <c r="Q124" s="223">
        <v>3.0000000000000001E-05</v>
      </c>
      <c r="R124" s="223">
        <f>Q124*H124</f>
        <v>0.0016800000000000001</v>
      </c>
      <c r="S124" s="223">
        <v>0</v>
      </c>
      <c r="T124" s="224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25" t="s">
        <v>97</v>
      </c>
      <c r="AT124" s="225" t="s">
        <v>179</v>
      </c>
      <c r="AU124" s="225" t="s">
        <v>81</v>
      </c>
      <c r="AY124" s="20" t="s">
        <v>178</v>
      </c>
      <c r="BE124" s="226">
        <f>IF(N124="základní",J124,0)</f>
        <v>0</v>
      </c>
      <c r="BF124" s="226">
        <f>IF(N124="snížená",J124,0)</f>
        <v>0</v>
      </c>
      <c r="BG124" s="226">
        <f>IF(N124="zákl. přenesená",J124,0)</f>
        <v>0</v>
      </c>
      <c r="BH124" s="226">
        <f>IF(N124="sníž. přenesená",J124,0)</f>
        <v>0</v>
      </c>
      <c r="BI124" s="226">
        <f>IF(N124="nulová",J124,0)</f>
        <v>0</v>
      </c>
      <c r="BJ124" s="20" t="s">
        <v>79</v>
      </c>
      <c r="BK124" s="226">
        <f>ROUND(I124*H124,2)</f>
        <v>0</v>
      </c>
      <c r="BL124" s="20" t="s">
        <v>97</v>
      </c>
      <c r="BM124" s="225" t="s">
        <v>369</v>
      </c>
    </row>
    <row r="125" s="2" customFormat="1">
      <c r="A125" s="41"/>
      <c r="B125" s="42"/>
      <c r="C125" s="43"/>
      <c r="D125" s="235" t="s">
        <v>370</v>
      </c>
      <c r="E125" s="43"/>
      <c r="F125" s="236" t="s">
        <v>371</v>
      </c>
      <c r="G125" s="43"/>
      <c r="H125" s="43"/>
      <c r="I125" s="237"/>
      <c r="J125" s="43"/>
      <c r="K125" s="43"/>
      <c r="L125" s="47"/>
      <c r="M125" s="238"/>
      <c r="N125" s="239"/>
      <c r="O125" s="87"/>
      <c r="P125" s="87"/>
      <c r="Q125" s="87"/>
      <c r="R125" s="87"/>
      <c r="S125" s="87"/>
      <c r="T125" s="88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T125" s="20" t="s">
        <v>370</v>
      </c>
      <c r="AU125" s="20" t="s">
        <v>81</v>
      </c>
    </row>
    <row r="126" s="13" customFormat="1">
      <c r="A126" s="13"/>
      <c r="B126" s="240"/>
      <c r="C126" s="241"/>
      <c r="D126" s="242" t="s">
        <v>372</v>
      </c>
      <c r="E126" s="243" t="s">
        <v>21</v>
      </c>
      <c r="F126" s="244" t="s">
        <v>373</v>
      </c>
      <c r="G126" s="241"/>
      <c r="H126" s="243" t="s">
        <v>21</v>
      </c>
      <c r="I126" s="245"/>
      <c r="J126" s="241"/>
      <c r="K126" s="241"/>
      <c r="L126" s="246"/>
      <c r="M126" s="247"/>
      <c r="N126" s="248"/>
      <c r="O126" s="248"/>
      <c r="P126" s="248"/>
      <c r="Q126" s="248"/>
      <c r="R126" s="248"/>
      <c r="S126" s="248"/>
      <c r="T126" s="249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50" t="s">
        <v>372</v>
      </c>
      <c r="AU126" s="250" t="s">
        <v>81</v>
      </c>
      <c r="AV126" s="13" t="s">
        <v>79</v>
      </c>
      <c r="AW126" s="13" t="s">
        <v>34</v>
      </c>
      <c r="AX126" s="13" t="s">
        <v>72</v>
      </c>
      <c r="AY126" s="250" t="s">
        <v>178</v>
      </c>
    </row>
    <row r="127" s="14" customFormat="1">
      <c r="A127" s="14"/>
      <c r="B127" s="251"/>
      <c r="C127" s="252"/>
      <c r="D127" s="242" t="s">
        <v>372</v>
      </c>
      <c r="E127" s="253" t="s">
        <v>21</v>
      </c>
      <c r="F127" s="254" t="s">
        <v>374</v>
      </c>
      <c r="G127" s="252"/>
      <c r="H127" s="255">
        <v>56</v>
      </c>
      <c r="I127" s="256"/>
      <c r="J127" s="252"/>
      <c r="K127" s="252"/>
      <c r="L127" s="257"/>
      <c r="M127" s="258"/>
      <c r="N127" s="259"/>
      <c r="O127" s="259"/>
      <c r="P127" s="259"/>
      <c r="Q127" s="259"/>
      <c r="R127" s="259"/>
      <c r="S127" s="259"/>
      <c r="T127" s="260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61" t="s">
        <v>372</v>
      </c>
      <c r="AU127" s="261" t="s">
        <v>81</v>
      </c>
      <c r="AV127" s="14" t="s">
        <v>81</v>
      </c>
      <c r="AW127" s="14" t="s">
        <v>34</v>
      </c>
      <c r="AX127" s="14" t="s">
        <v>79</v>
      </c>
      <c r="AY127" s="261" t="s">
        <v>178</v>
      </c>
    </row>
    <row r="128" s="13" customFormat="1">
      <c r="A128" s="13"/>
      <c r="B128" s="240"/>
      <c r="C128" s="241"/>
      <c r="D128" s="242" t="s">
        <v>372</v>
      </c>
      <c r="E128" s="243" t="s">
        <v>21</v>
      </c>
      <c r="F128" s="244" t="s">
        <v>375</v>
      </c>
      <c r="G128" s="241"/>
      <c r="H128" s="243" t="s">
        <v>21</v>
      </c>
      <c r="I128" s="245"/>
      <c r="J128" s="241"/>
      <c r="K128" s="241"/>
      <c r="L128" s="246"/>
      <c r="M128" s="247"/>
      <c r="N128" s="248"/>
      <c r="O128" s="248"/>
      <c r="P128" s="248"/>
      <c r="Q128" s="248"/>
      <c r="R128" s="248"/>
      <c r="S128" s="248"/>
      <c r="T128" s="249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50" t="s">
        <v>372</v>
      </c>
      <c r="AU128" s="250" t="s">
        <v>81</v>
      </c>
      <c r="AV128" s="13" t="s">
        <v>79</v>
      </c>
      <c r="AW128" s="13" t="s">
        <v>34</v>
      </c>
      <c r="AX128" s="13" t="s">
        <v>72</v>
      </c>
      <c r="AY128" s="250" t="s">
        <v>178</v>
      </c>
    </row>
    <row r="129" s="2" customFormat="1" ht="37.8" customHeight="1">
      <c r="A129" s="41"/>
      <c r="B129" s="42"/>
      <c r="C129" s="214" t="s">
        <v>81</v>
      </c>
      <c r="D129" s="214" t="s">
        <v>179</v>
      </c>
      <c r="E129" s="215" t="s">
        <v>376</v>
      </c>
      <c r="F129" s="216" t="s">
        <v>377</v>
      </c>
      <c r="G129" s="217" t="s">
        <v>378</v>
      </c>
      <c r="H129" s="218">
        <v>14</v>
      </c>
      <c r="I129" s="219"/>
      <c r="J129" s="220">
        <f>ROUND(I129*H129,2)</f>
        <v>0</v>
      </c>
      <c r="K129" s="216" t="s">
        <v>368</v>
      </c>
      <c r="L129" s="47"/>
      <c r="M129" s="221" t="s">
        <v>21</v>
      </c>
      <c r="N129" s="222" t="s">
        <v>43</v>
      </c>
      <c r="O129" s="87"/>
      <c r="P129" s="223">
        <f>O129*H129</f>
        <v>0</v>
      </c>
      <c r="Q129" s="223">
        <v>0</v>
      </c>
      <c r="R129" s="223">
        <f>Q129*H129</f>
        <v>0</v>
      </c>
      <c r="S129" s="223">
        <v>0</v>
      </c>
      <c r="T129" s="224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25" t="s">
        <v>97</v>
      </c>
      <c r="AT129" s="225" t="s">
        <v>179</v>
      </c>
      <c r="AU129" s="225" t="s">
        <v>81</v>
      </c>
      <c r="AY129" s="20" t="s">
        <v>178</v>
      </c>
      <c r="BE129" s="226">
        <f>IF(N129="základní",J129,0)</f>
        <v>0</v>
      </c>
      <c r="BF129" s="226">
        <f>IF(N129="snížená",J129,0)</f>
        <v>0</v>
      </c>
      <c r="BG129" s="226">
        <f>IF(N129="zákl. přenesená",J129,0)</f>
        <v>0</v>
      </c>
      <c r="BH129" s="226">
        <f>IF(N129="sníž. přenesená",J129,0)</f>
        <v>0</v>
      </c>
      <c r="BI129" s="226">
        <f>IF(N129="nulová",J129,0)</f>
        <v>0</v>
      </c>
      <c r="BJ129" s="20" t="s">
        <v>79</v>
      </c>
      <c r="BK129" s="226">
        <f>ROUND(I129*H129,2)</f>
        <v>0</v>
      </c>
      <c r="BL129" s="20" t="s">
        <v>97</v>
      </c>
      <c r="BM129" s="225" t="s">
        <v>379</v>
      </c>
    </row>
    <row r="130" s="2" customFormat="1">
      <c r="A130" s="41"/>
      <c r="B130" s="42"/>
      <c r="C130" s="43"/>
      <c r="D130" s="235" t="s">
        <v>370</v>
      </c>
      <c r="E130" s="43"/>
      <c r="F130" s="236" t="s">
        <v>380</v>
      </c>
      <c r="G130" s="43"/>
      <c r="H130" s="43"/>
      <c r="I130" s="237"/>
      <c r="J130" s="43"/>
      <c r="K130" s="43"/>
      <c r="L130" s="47"/>
      <c r="M130" s="238"/>
      <c r="N130" s="239"/>
      <c r="O130" s="87"/>
      <c r="P130" s="87"/>
      <c r="Q130" s="87"/>
      <c r="R130" s="87"/>
      <c r="S130" s="87"/>
      <c r="T130" s="88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T130" s="20" t="s">
        <v>370</v>
      </c>
      <c r="AU130" s="20" t="s">
        <v>81</v>
      </c>
    </row>
    <row r="131" s="13" customFormat="1">
      <c r="A131" s="13"/>
      <c r="B131" s="240"/>
      <c r="C131" s="241"/>
      <c r="D131" s="242" t="s">
        <v>372</v>
      </c>
      <c r="E131" s="243" t="s">
        <v>21</v>
      </c>
      <c r="F131" s="244" t="s">
        <v>373</v>
      </c>
      <c r="G131" s="241"/>
      <c r="H131" s="243" t="s">
        <v>21</v>
      </c>
      <c r="I131" s="245"/>
      <c r="J131" s="241"/>
      <c r="K131" s="241"/>
      <c r="L131" s="246"/>
      <c r="M131" s="247"/>
      <c r="N131" s="248"/>
      <c r="O131" s="248"/>
      <c r="P131" s="248"/>
      <c r="Q131" s="248"/>
      <c r="R131" s="248"/>
      <c r="S131" s="248"/>
      <c r="T131" s="249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50" t="s">
        <v>372</v>
      </c>
      <c r="AU131" s="250" t="s">
        <v>81</v>
      </c>
      <c r="AV131" s="13" t="s">
        <v>79</v>
      </c>
      <c r="AW131" s="13" t="s">
        <v>34</v>
      </c>
      <c r="AX131" s="13" t="s">
        <v>72</v>
      </c>
      <c r="AY131" s="250" t="s">
        <v>178</v>
      </c>
    </row>
    <row r="132" s="14" customFormat="1">
      <c r="A132" s="14"/>
      <c r="B132" s="251"/>
      <c r="C132" s="252"/>
      <c r="D132" s="242" t="s">
        <v>372</v>
      </c>
      <c r="E132" s="253" t="s">
        <v>21</v>
      </c>
      <c r="F132" s="254" t="s">
        <v>381</v>
      </c>
      <c r="G132" s="252"/>
      <c r="H132" s="255">
        <v>14</v>
      </c>
      <c r="I132" s="256"/>
      <c r="J132" s="252"/>
      <c r="K132" s="252"/>
      <c r="L132" s="257"/>
      <c r="M132" s="258"/>
      <c r="N132" s="259"/>
      <c r="O132" s="259"/>
      <c r="P132" s="259"/>
      <c r="Q132" s="259"/>
      <c r="R132" s="259"/>
      <c r="S132" s="259"/>
      <c r="T132" s="260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61" t="s">
        <v>372</v>
      </c>
      <c r="AU132" s="261" t="s">
        <v>81</v>
      </c>
      <c r="AV132" s="14" t="s">
        <v>81</v>
      </c>
      <c r="AW132" s="14" t="s">
        <v>34</v>
      </c>
      <c r="AX132" s="14" t="s">
        <v>79</v>
      </c>
      <c r="AY132" s="261" t="s">
        <v>178</v>
      </c>
    </row>
    <row r="133" s="13" customFormat="1">
      <c r="A133" s="13"/>
      <c r="B133" s="240"/>
      <c r="C133" s="241"/>
      <c r="D133" s="242" t="s">
        <v>372</v>
      </c>
      <c r="E133" s="243" t="s">
        <v>21</v>
      </c>
      <c r="F133" s="244" t="s">
        <v>375</v>
      </c>
      <c r="G133" s="241"/>
      <c r="H133" s="243" t="s">
        <v>21</v>
      </c>
      <c r="I133" s="245"/>
      <c r="J133" s="241"/>
      <c r="K133" s="241"/>
      <c r="L133" s="246"/>
      <c r="M133" s="247"/>
      <c r="N133" s="248"/>
      <c r="O133" s="248"/>
      <c r="P133" s="248"/>
      <c r="Q133" s="248"/>
      <c r="R133" s="248"/>
      <c r="S133" s="248"/>
      <c r="T133" s="249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50" t="s">
        <v>372</v>
      </c>
      <c r="AU133" s="250" t="s">
        <v>81</v>
      </c>
      <c r="AV133" s="13" t="s">
        <v>79</v>
      </c>
      <c r="AW133" s="13" t="s">
        <v>34</v>
      </c>
      <c r="AX133" s="13" t="s">
        <v>72</v>
      </c>
      <c r="AY133" s="250" t="s">
        <v>178</v>
      </c>
    </row>
    <row r="134" s="2" customFormat="1" ht="24.15" customHeight="1">
      <c r="A134" s="41"/>
      <c r="B134" s="42"/>
      <c r="C134" s="214" t="s">
        <v>95</v>
      </c>
      <c r="D134" s="214" t="s">
        <v>179</v>
      </c>
      <c r="E134" s="215" t="s">
        <v>382</v>
      </c>
      <c r="F134" s="216" t="s">
        <v>383</v>
      </c>
      <c r="G134" s="217" t="s">
        <v>384</v>
      </c>
      <c r="H134" s="218">
        <v>2500</v>
      </c>
      <c r="I134" s="219"/>
      <c r="J134" s="220">
        <f>ROUND(I134*H134,2)</f>
        <v>0</v>
      </c>
      <c r="K134" s="216" t="s">
        <v>368</v>
      </c>
      <c r="L134" s="47"/>
      <c r="M134" s="221" t="s">
        <v>21</v>
      </c>
      <c r="N134" s="222" t="s">
        <v>43</v>
      </c>
      <c r="O134" s="87"/>
      <c r="P134" s="223">
        <f>O134*H134</f>
        <v>0</v>
      </c>
      <c r="Q134" s="223">
        <v>0</v>
      </c>
      <c r="R134" s="223">
        <f>Q134*H134</f>
        <v>0</v>
      </c>
      <c r="S134" s="223">
        <v>0</v>
      </c>
      <c r="T134" s="224">
        <f>S134*H134</f>
        <v>0</v>
      </c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R134" s="225" t="s">
        <v>97</v>
      </c>
      <c r="AT134" s="225" t="s">
        <v>179</v>
      </c>
      <c r="AU134" s="225" t="s">
        <v>81</v>
      </c>
      <c r="AY134" s="20" t="s">
        <v>178</v>
      </c>
      <c r="BE134" s="226">
        <f>IF(N134="základní",J134,0)</f>
        <v>0</v>
      </c>
      <c r="BF134" s="226">
        <f>IF(N134="snížená",J134,0)</f>
        <v>0</v>
      </c>
      <c r="BG134" s="226">
        <f>IF(N134="zákl. přenesená",J134,0)</f>
        <v>0</v>
      </c>
      <c r="BH134" s="226">
        <f>IF(N134="sníž. přenesená",J134,0)</f>
        <v>0</v>
      </c>
      <c r="BI134" s="226">
        <f>IF(N134="nulová",J134,0)</f>
        <v>0</v>
      </c>
      <c r="BJ134" s="20" t="s">
        <v>79</v>
      </c>
      <c r="BK134" s="226">
        <f>ROUND(I134*H134,2)</f>
        <v>0</v>
      </c>
      <c r="BL134" s="20" t="s">
        <v>97</v>
      </c>
      <c r="BM134" s="225" t="s">
        <v>385</v>
      </c>
    </row>
    <row r="135" s="2" customFormat="1">
      <c r="A135" s="41"/>
      <c r="B135" s="42"/>
      <c r="C135" s="43"/>
      <c r="D135" s="235" t="s">
        <v>370</v>
      </c>
      <c r="E135" s="43"/>
      <c r="F135" s="236" t="s">
        <v>386</v>
      </c>
      <c r="G135" s="43"/>
      <c r="H135" s="43"/>
      <c r="I135" s="237"/>
      <c r="J135" s="43"/>
      <c r="K135" s="43"/>
      <c r="L135" s="47"/>
      <c r="M135" s="238"/>
      <c r="N135" s="239"/>
      <c r="O135" s="87"/>
      <c r="P135" s="87"/>
      <c r="Q135" s="87"/>
      <c r="R135" s="87"/>
      <c r="S135" s="87"/>
      <c r="T135" s="88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T135" s="20" t="s">
        <v>370</v>
      </c>
      <c r="AU135" s="20" t="s">
        <v>81</v>
      </c>
    </row>
    <row r="136" s="13" customFormat="1">
      <c r="A136" s="13"/>
      <c r="B136" s="240"/>
      <c r="C136" s="241"/>
      <c r="D136" s="242" t="s">
        <v>372</v>
      </c>
      <c r="E136" s="243" t="s">
        <v>21</v>
      </c>
      <c r="F136" s="244" t="s">
        <v>387</v>
      </c>
      <c r="G136" s="241"/>
      <c r="H136" s="243" t="s">
        <v>21</v>
      </c>
      <c r="I136" s="245"/>
      <c r="J136" s="241"/>
      <c r="K136" s="241"/>
      <c r="L136" s="246"/>
      <c r="M136" s="247"/>
      <c r="N136" s="248"/>
      <c r="O136" s="248"/>
      <c r="P136" s="248"/>
      <c r="Q136" s="248"/>
      <c r="R136" s="248"/>
      <c r="S136" s="248"/>
      <c r="T136" s="249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50" t="s">
        <v>372</v>
      </c>
      <c r="AU136" s="250" t="s">
        <v>81</v>
      </c>
      <c r="AV136" s="13" t="s">
        <v>79</v>
      </c>
      <c r="AW136" s="13" t="s">
        <v>34</v>
      </c>
      <c r="AX136" s="13" t="s">
        <v>72</v>
      </c>
      <c r="AY136" s="250" t="s">
        <v>178</v>
      </c>
    </row>
    <row r="137" s="14" customFormat="1">
      <c r="A137" s="14"/>
      <c r="B137" s="251"/>
      <c r="C137" s="252"/>
      <c r="D137" s="242" t="s">
        <v>372</v>
      </c>
      <c r="E137" s="253" t="s">
        <v>21</v>
      </c>
      <c r="F137" s="254" t="s">
        <v>388</v>
      </c>
      <c r="G137" s="252"/>
      <c r="H137" s="255">
        <v>2500</v>
      </c>
      <c r="I137" s="256"/>
      <c r="J137" s="252"/>
      <c r="K137" s="252"/>
      <c r="L137" s="257"/>
      <c r="M137" s="258"/>
      <c r="N137" s="259"/>
      <c r="O137" s="259"/>
      <c r="P137" s="259"/>
      <c r="Q137" s="259"/>
      <c r="R137" s="259"/>
      <c r="S137" s="259"/>
      <c r="T137" s="260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61" t="s">
        <v>372</v>
      </c>
      <c r="AU137" s="261" t="s">
        <v>81</v>
      </c>
      <c r="AV137" s="14" t="s">
        <v>81</v>
      </c>
      <c r="AW137" s="14" t="s">
        <v>34</v>
      </c>
      <c r="AX137" s="14" t="s">
        <v>79</v>
      </c>
      <c r="AY137" s="261" t="s">
        <v>178</v>
      </c>
    </row>
    <row r="138" s="13" customFormat="1">
      <c r="A138" s="13"/>
      <c r="B138" s="240"/>
      <c r="C138" s="241"/>
      <c r="D138" s="242" t="s">
        <v>372</v>
      </c>
      <c r="E138" s="243" t="s">
        <v>21</v>
      </c>
      <c r="F138" s="244" t="s">
        <v>389</v>
      </c>
      <c r="G138" s="241"/>
      <c r="H138" s="243" t="s">
        <v>21</v>
      </c>
      <c r="I138" s="245"/>
      <c r="J138" s="241"/>
      <c r="K138" s="241"/>
      <c r="L138" s="246"/>
      <c r="M138" s="247"/>
      <c r="N138" s="248"/>
      <c r="O138" s="248"/>
      <c r="P138" s="248"/>
      <c r="Q138" s="248"/>
      <c r="R138" s="248"/>
      <c r="S138" s="248"/>
      <c r="T138" s="249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0" t="s">
        <v>372</v>
      </c>
      <c r="AU138" s="250" t="s">
        <v>81</v>
      </c>
      <c r="AV138" s="13" t="s">
        <v>79</v>
      </c>
      <c r="AW138" s="13" t="s">
        <v>34</v>
      </c>
      <c r="AX138" s="13" t="s">
        <v>72</v>
      </c>
      <c r="AY138" s="250" t="s">
        <v>178</v>
      </c>
    </row>
    <row r="139" s="2" customFormat="1" ht="37.8" customHeight="1">
      <c r="A139" s="41"/>
      <c r="B139" s="42"/>
      <c r="C139" s="214" t="s">
        <v>97</v>
      </c>
      <c r="D139" s="214" t="s">
        <v>179</v>
      </c>
      <c r="E139" s="215" t="s">
        <v>390</v>
      </c>
      <c r="F139" s="216" t="s">
        <v>391</v>
      </c>
      <c r="G139" s="217" t="s">
        <v>392</v>
      </c>
      <c r="H139" s="218">
        <v>320.71800000000002</v>
      </c>
      <c r="I139" s="219"/>
      <c r="J139" s="220">
        <f>ROUND(I139*H139,2)</f>
        <v>0</v>
      </c>
      <c r="K139" s="216" t="s">
        <v>393</v>
      </c>
      <c r="L139" s="47"/>
      <c r="M139" s="221" t="s">
        <v>21</v>
      </c>
      <c r="N139" s="222" t="s">
        <v>43</v>
      </c>
      <c r="O139" s="87"/>
      <c r="P139" s="223">
        <f>O139*H139</f>
        <v>0</v>
      </c>
      <c r="Q139" s="223">
        <v>0</v>
      </c>
      <c r="R139" s="223">
        <f>Q139*H139</f>
        <v>0</v>
      </c>
      <c r="S139" s="223">
        <v>0</v>
      </c>
      <c r="T139" s="224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25" t="s">
        <v>97</v>
      </c>
      <c r="AT139" s="225" t="s">
        <v>179</v>
      </c>
      <c r="AU139" s="225" t="s">
        <v>81</v>
      </c>
      <c r="AY139" s="20" t="s">
        <v>178</v>
      </c>
      <c r="BE139" s="226">
        <f>IF(N139="základní",J139,0)</f>
        <v>0</v>
      </c>
      <c r="BF139" s="226">
        <f>IF(N139="snížená",J139,0)</f>
        <v>0</v>
      </c>
      <c r="BG139" s="226">
        <f>IF(N139="zákl. přenesená",J139,0)</f>
        <v>0</v>
      </c>
      <c r="BH139" s="226">
        <f>IF(N139="sníž. přenesená",J139,0)</f>
        <v>0</v>
      </c>
      <c r="BI139" s="226">
        <f>IF(N139="nulová",J139,0)</f>
        <v>0</v>
      </c>
      <c r="BJ139" s="20" t="s">
        <v>79</v>
      </c>
      <c r="BK139" s="226">
        <f>ROUND(I139*H139,2)</f>
        <v>0</v>
      </c>
      <c r="BL139" s="20" t="s">
        <v>97</v>
      </c>
      <c r="BM139" s="225" t="s">
        <v>394</v>
      </c>
    </row>
    <row r="140" s="13" customFormat="1">
      <c r="A140" s="13"/>
      <c r="B140" s="240"/>
      <c r="C140" s="241"/>
      <c r="D140" s="242" t="s">
        <v>372</v>
      </c>
      <c r="E140" s="243" t="s">
        <v>21</v>
      </c>
      <c r="F140" s="244" t="s">
        <v>395</v>
      </c>
      <c r="G140" s="241"/>
      <c r="H140" s="243" t="s">
        <v>21</v>
      </c>
      <c r="I140" s="245"/>
      <c r="J140" s="241"/>
      <c r="K140" s="241"/>
      <c r="L140" s="246"/>
      <c r="M140" s="247"/>
      <c r="N140" s="248"/>
      <c r="O140" s="248"/>
      <c r="P140" s="248"/>
      <c r="Q140" s="248"/>
      <c r="R140" s="248"/>
      <c r="S140" s="248"/>
      <c r="T140" s="249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50" t="s">
        <v>372</v>
      </c>
      <c r="AU140" s="250" t="s">
        <v>81</v>
      </c>
      <c r="AV140" s="13" t="s">
        <v>79</v>
      </c>
      <c r="AW140" s="13" t="s">
        <v>34</v>
      </c>
      <c r="AX140" s="13" t="s">
        <v>72</v>
      </c>
      <c r="AY140" s="250" t="s">
        <v>178</v>
      </c>
    </row>
    <row r="141" s="14" customFormat="1">
      <c r="A141" s="14"/>
      <c r="B141" s="251"/>
      <c r="C141" s="252"/>
      <c r="D141" s="242" t="s">
        <v>372</v>
      </c>
      <c r="E141" s="253" t="s">
        <v>21</v>
      </c>
      <c r="F141" s="254" t="s">
        <v>396</v>
      </c>
      <c r="G141" s="252"/>
      <c r="H141" s="255">
        <v>210.52500000000001</v>
      </c>
      <c r="I141" s="256"/>
      <c r="J141" s="252"/>
      <c r="K141" s="252"/>
      <c r="L141" s="257"/>
      <c r="M141" s="258"/>
      <c r="N141" s="259"/>
      <c r="O141" s="259"/>
      <c r="P141" s="259"/>
      <c r="Q141" s="259"/>
      <c r="R141" s="259"/>
      <c r="S141" s="259"/>
      <c r="T141" s="260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61" t="s">
        <v>372</v>
      </c>
      <c r="AU141" s="261" t="s">
        <v>81</v>
      </c>
      <c r="AV141" s="14" t="s">
        <v>81</v>
      </c>
      <c r="AW141" s="14" t="s">
        <v>34</v>
      </c>
      <c r="AX141" s="14" t="s">
        <v>72</v>
      </c>
      <c r="AY141" s="261" t="s">
        <v>178</v>
      </c>
    </row>
    <row r="142" s="14" customFormat="1">
      <c r="A142" s="14"/>
      <c r="B142" s="251"/>
      <c r="C142" s="252"/>
      <c r="D142" s="242" t="s">
        <v>372</v>
      </c>
      <c r="E142" s="253" t="s">
        <v>21</v>
      </c>
      <c r="F142" s="254" t="s">
        <v>397</v>
      </c>
      <c r="G142" s="252"/>
      <c r="H142" s="255">
        <v>94.739999999999995</v>
      </c>
      <c r="I142" s="256"/>
      <c r="J142" s="252"/>
      <c r="K142" s="252"/>
      <c r="L142" s="257"/>
      <c r="M142" s="258"/>
      <c r="N142" s="259"/>
      <c r="O142" s="259"/>
      <c r="P142" s="259"/>
      <c r="Q142" s="259"/>
      <c r="R142" s="259"/>
      <c r="S142" s="259"/>
      <c r="T142" s="260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61" t="s">
        <v>372</v>
      </c>
      <c r="AU142" s="261" t="s">
        <v>81</v>
      </c>
      <c r="AV142" s="14" t="s">
        <v>81</v>
      </c>
      <c r="AW142" s="14" t="s">
        <v>34</v>
      </c>
      <c r="AX142" s="14" t="s">
        <v>72</v>
      </c>
      <c r="AY142" s="261" t="s">
        <v>178</v>
      </c>
    </row>
    <row r="143" s="14" customFormat="1">
      <c r="A143" s="14"/>
      <c r="B143" s="251"/>
      <c r="C143" s="252"/>
      <c r="D143" s="242" t="s">
        <v>372</v>
      </c>
      <c r="E143" s="253" t="s">
        <v>21</v>
      </c>
      <c r="F143" s="254" t="s">
        <v>398</v>
      </c>
      <c r="G143" s="252"/>
      <c r="H143" s="255">
        <v>15.452999999999999</v>
      </c>
      <c r="I143" s="256"/>
      <c r="J143" s="252"/>
      <c r="K143" s="252"/>
      <c r="L143" s="257"/>
      <c r="M143" s="258"/>
      <c r="N143" s="259"/>
      <c r="O143" s="259"/>
      <c r="P143" s="259"/>
      <c r="Q143" s="259"/>
      <c r="R143" s="259"/>
      <c r="S143" s="259"/>
      <c r="T143" s="260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61" t="s">
        <v>372</v>
      </c>
      <c r="AU143" s="261" t="s">
        <v>81</v>
      </c>
      <c r="AV143" s="14" t="s">
        <v>81</v>
      </c>
      <c r="AW143" s="14" t="s">
        <v>34</v>
      </c>
      <c r="AX143" s="14" t="s">
        <v>72</v>
      </c>
      <c r="AY143" s="261" t="s">
        <v>178</v>
      </c>
    </row>
    <row r="144" s="15" customFormat="1">
      <c r="A144" s="15"/>
      <c r="B144" s="262"/>
      <c r="C144" s="263"/>
      <c r="D144" s="242" t="s">
        <v>372</v>
      </c>
      <c r="E144" s="264" t="s">
        <v>21</v>
      </c>
      <c r="F144" s="265" t="s">
        <v>399</v>
      </c>
      <c r="G144" s="263"/>
      <c r="H144" s="266">
        <v>320.71800000000002</v>
      </c>
      <c r="I144" s="267"/>
      <c r="J144" s="263"/>
      <c r="K144" s="263"/>
      <c r="L144" s="268"/>
      <c r="M144" s="269"/>
      <c r="N144" s="270"/>
      <c r="O144" s="270"/>
      <c r="P144" s="270"/>
      <c r="Q144" s="270"/>
      <c r="R144" s="270"/>
      <c r="S144" s="270"/>
      <c r="T144" s="271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72" t="s">
        <v>372</v>
      </c>
      <c r="AU144" s="272" t="s">
        <v>81</v>
      </c>
      <c r="AV144" s="15" t="s">
        <v>97</v>
      </c>
      <c r="AW144" s="15" t="s">
        <v>34</v>
      </c>
      <c r="AX144" s="15" t="s">
        <v>79</v>
      </c>
      <c r="AY144" s="272" t="s">
        <v>178</v>
      </c>
    </row>
    <row r="145" s="2" customFormat="1" ht="49.05" customHeight="1">
      <c r="A145" s="41"/>
      <c r="B145" s="42"/>
      <c r="C145" s="214" t="s">
        <v>206</v>
      </c>
      <c r="D145" s="214" t="s">
        <v>179</v>
      </c>
      <c r="E145" s="215" t="s">
        <v>400</v>
      </c>
      <c r="F145" s="216" t="s">
        <v>401</v>
      </c>
      <c r="G145" s="217" t="s">
        <v>392</v>
      </c>
      <c r="H145" s="218">
        <v>1496.0029999999999</v>
      </c>
      <c r="I145" s="219"/>
      <c r="J145" s="220">
        <f>ROUND(I145*H145,2)</f>
        <v>0</v>
      </c>
      <c r="K145" s="216" t="s">
        <v>368</v>
      </c>
      <c r="L145" s="47"/>
      <c r="M145" s="221" t="s">
        <v>21</v>
      </c>
      <c r="N145" s="222" t="s">
        <v>43</v>
      </c>
      <c r="O145" s="87"/>
      <c r="P145" s="223">
        <f>O145*H145</f>
        <v>0</v>
      </c>
      <c r="Q145" s="223">
        <v>0</v>
      </c>
      <c r="R145" s="223">
        <f>Q145*H145</f>
        <v>0</v>
      </c>
      <c r="S145" s="223">
        <v>0</v>
      </c>
      <c r="T145" s="224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25" t="s">
        <v>97</v>
      </c>
      <c r="AT145" s="225" t="s">
        <v>179</v>
      </c>
      <c r="AU145" s="225" t="s">
        <v>81</v>
      </c>
      <c r="AY145" s="20" t="s">
        <v>178</v>
      </c>
      <c r="BE145" s="226">
        <f>IF(N145="základní",J145,0)</f>
        <v>0</v>
      </c>
      <c r="BF145" s="226">
        <f>IF(N145="snížená",J145,0)</f>
        <v>0</v>
      </c>
      <c r="BG145" s="226">
        <f>IF(N145="zákl. přenesená",J145,0)</f>
        <v>0</v>
      </c>
      <c r="BH145" s="226">
        <f>IF(N145="sníž. přenesená",J145,0)</f>
        <v>0</v>
      </c>
      <c r="BI145" s="226">
        <f>IF(N145="nulová",J145,0)</f>
        <v>0</v>
      </c>
      <c r="BJ145" s="20" t="s">
        <v>79</v>
      </c>
      <c r="BK145" s="226">
        <f>ROUND(I145*H145,2)</f>
        <v>0</v>
      </c>
      <c r="BL145" s="20" t="s">
        <v>97</v>
      </c>
      <c r="BM145" s="225" t="s">
        <v>402</v>
      </c>
    </row>
    <row r="146" s="2" customFormat="1">
      <c r="A146" s="41"/>
      <c r="B146" s="42"/>
      <c r="C146" s="43"/>
      <c r="D146" s="235" t="s">
        <v>370</v>
      </c>
      <c r="E146" s="43"/>
      <c r="F146" s="236" t="s">
        <v>403</v>
      </c>
      <c r="G146" s="43"/>
      <c r="H146" s="43"/>
      <c r="I146" s="237"/>
      <c r="J146" s="43"/>
      <c r="K146" s="43"/>
      <c r="L146" s="47"/>
      <c r="M146" s="238"/>
      <c r="N146" s="239"/>
      <c r="O146" s="87"/>
      <c r="P146" s="87"/>
      <c r="Q146" s="87"/>
      <c r="R146" s="87"/>
      <c r="S146" s="87"/>
      <c r="T146" s="88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T146" s="20" t="s">
        <v>370</v>
      </c>
      <c r="AU146" s="20" t="s">
        <v>81</v>
      </c>
    </row>
    <row r="147" s="13" customFormat="1">
      <c r="A147" s="13"/>
      <c r="B147" s="240"/>
      <c r="C147" s="241"/>
      <c r="D147" s="242" t="s">
        <v>372</v>
      </c>
      <c r="E147" s="243" t="s">
        <v>21</v>
      </c>
      <c r="F147" s="244" t="s">
        <v>404</v>
      </c>
      <c r="G147" s="241"/>
      <c r="H147" s="243" t="s">
        <v>21</v>
      </c>
      <c r="I147" s="245"/>
      <c r="J147" s="241"/>
      <c r="K147" s="241"/>
      <c r="L147" s="246"/>
      <c r="M147" s="247"/>
      <c r="N147" s="248"/>
      <c r="O147" s="248"/>
      <c r="P147" s="248"/>
      <c r="Q147" s="248"/>
      <c r="R147" s="248"/>
      <c r="S147" s="248"/>
      <c r="T147" s="249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50" t="s">
        <v>372</v>
      </c>
      <c r="AU147" s="250" t="s">
        <v>81</v>
      </c>
      <c r="AV147" s="13" t="s">
        <v>79</v>
      </c>
      <c r="AW147" s="13" t="s">
        <v>34</v>
      </c>
      <c r="AX147" s="13" t="s">
        <v>72</v>
      </c>
      <c r="AY147" s="250" t="s">
        <v>178</v>
      </c>
    </row>
    <row r="148" s="14" customFormat="1">
      <c r="A148" s="14"/>
      <c r="B148" s="251"/>
      <c r="C148" s="252"/>
      <c r="D148" s="242" t="s">
        <v>372</v>
      </c>
      <c r="E148" s="253" t="s">
        <v>21</v>
      </c>
      <c r="F148" s="254" t="s">
        <v>405</v>
      </c>
      <c r="G148" s="252"/>
      <c r="H148" s="255">
        <v>1326.5129999999999</v>
      </c>
      <c r="I148" s="256"/>
      <c r="J148" s="252"/>
      <c r="K148" s="252"/>
      <c r="L148" s="257"/>
      <c r="M148" s="258"/>
      <c r="N148" s="259"/>
      <c r="O148" s="259"/>
      <c r="P148" s="259"/>
      <c r="Q148" s="259"/>
      <c r="R148" s="259"/>
      <c r="S148" s="259"/>
      <c r="T148" s="260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61" t="s">
        <v>372</v>
      </c>
      <c r="AU148" s="261" t="s">
        <v>81</v>
      </c>
      <c r="AV148" s="14" t="s">
        <v>81</v>
      </c>
      <c r="AW148" s="14" t="s">
        <v>34</v>
      </c>
      <c r="AX148" s="14" t="s">
        <v>72</v>
      </c>
      <c r="AY148" s="261" t="s">
        <v>178</v>
      </c>
    </row>
    <row r="149" s="14" customFormat="1">
      <c r="A149" s="14"/>
      <c r="B149" s="251"/>
      <c r="C149" s="252"/>
      <c r="D149" s="242" t="s">
        <v>372</v>
      </c>
      <c r="E149" s="253" t="s">
        <v>21</v>
      </c>
      <c r="F149" s="254" t="s">
        <v>406</v>
      </c>
      <c r="G149" s="252"/>
      <c r="H149" s="255">
        <v>283.73599999999999</v>
      </c>
      <c r="I149" s="256"/>
      <c r="J149" s="252"/>
      <c r="K149" s="252"/>
      <c r="L149" s="257"/>
      <c r="M149" s="258"/>
      <c r="N149" s="259"/>
      <c r="O149" s="259"/>
      <c r="P149" s="259"/>
      <c r="Q149" s="259"/>
      <c r="R149" s="259"/>
      <c r="S149" s="259"/>
      <c r="T149" s="260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61" t="s">
        <v>372</v>
      </c>
      <c r="AU149" s="261" t="s">
        <v>81</v>
      </c>
      <c r="AV149" s="14" t="s">
        <v>81</v>
      </c>
      <c r="AW149" s="14" t="s">
        <v>34</v>
      </c>
      <c r="AX149" s="14" t="s">
        <v>72</v>
      </c>
      <c r="AY149" s="261" t="s">
        <v>178</v>
      </c>
    </row>
    <row r="150" s="16" customFormat="1">
      <c r="A150" s="16"/>
      <c r="B150" s="273"/>
      <c r="C150" s="274"/>
      <c r="D150" s="242" t="s">
        <v>372</v>
      </c>
      <c r="E150" s="275" t="s">
        <v>21</v>
      </c>
      <c r="F150" s="276" t="s">
        <v>407</v>
      </c>
      <c r="G150" s="274"/>
      <c r="H150" s="277">
        <v>1610.2489999999998</v>
      </c>
      <c r="I150" s="278"/>
      <c r="J150" s="274"/>
      <c r="K150" s="274"/>
      <c r="L150" s="279"/>
      <c r="M150" s="280"/>
      <c r="N150" s="281"/>
      <c r="O150" s="281"/>
      <c r="P150" s="281"/>
      <c r="Q150" s="281"/>
      <c r="R150" s="281"/>
      <c r="S150" s="281"/>
      <c r="T150" s="282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T150" s="283" t="s">
        <v>372</v>
      </c>
      <c r="AU150" s="283" t="s">
        <v>81</v>
      </c>
      <c r="AV150" s="16" t="s">
        <v>95</v>
      </c>
      <c r="AW150" s="16" t="s">
        <v>34</v>
      </c>
      <c r="AX150" s="16" t="s">
        <v>72</v>
      </c>
      <c r="AY150" s="283" t="s">
        <v>178</v>
      </c>
    </row>
    <row r="151" s="14" customFormat="1">
      <c r="A151" s="14"/>
      <c r="B151" s="251"/>
      <c r="C151" s="252"/>
      <c r="D151" s="242" t="s">
        <v>372</v>
      </c>
      <c r="E151" s="253" t="s">
        <v>21</v>
      </c>
      <c r="F151" s="254" t="s">
        <v>408</v>
      </c>
      <c r="G151" s="252"/>
      <c r="H151" s="255">
        <v>5.6050000000000004</v>
      </c>
      <c r="I151" s="256"/>
      <c r="J151" s="252"/>
      <c r="K151" s="252"/>
      <c r="L151" s="257"/>
      <c r="M151" s="258"/>
      <c r="N151" s="259"/>
      <c r="O151" s="259"/>
      <c r="P151" s="259"/>
      <c r="Q151" s="259"/>
      <c r="R151" s="259"/>
      <c r="S151" s="259"/>
      <c r="T151" s="260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61" t="s">
        <v>372</v>
      </c>
      <c r="AU151" s="261" t="s">
        <v>81</v>
      </c>
      <c r="AV151" s="14" t="s">
        <v>81</v>
      </c>
      <c r="AW151" s="14" t="s">
        <v>34</v>
      </c>
      <c r="AX151" s="14" t="s">
        <v>72</v>
      </c>
      <c r="AY151" s="261" t="s">
        <v>178</v>
      </c>
    </row>
    <row r="152" s="14" customFormat="1">
      <c r="A152" s="14"/>
      <c r="B152" s="251"/>
      <c r="C152" s="252"/>
      <c r="D152" s="242" t="s">
        <v>372</v>
      </c>
      <c r="E152" s="253" t="s">
        <v>21</v>
      </c>
      <c r="F152" s="254" t="s">
        <v>409</v>
      </c>
      <c r="G152" s="252"/>
      <c r="H152" s="255">
        <v>53.963999999999999</v>
      </c>
      <c r="I152" s="256"/>
      <c r="J152" s="252"/>
      <c r="K152" s="252"/>
      <c r="L152" s="257"/>
      <c r="M152" s="258"/>
      <c r="N152" s="259"/>
      <c r="O152" s="259"/>
      <c r="P152" s="259"/>
      <c r="Q152" s="259"/>
      <c r="R152" s="259"/>
      <c r="S152" s="259"/>
      <c r="T152" s="260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1" t="s">
        <v>372</v>
      </c>
      <c r="AU152" s="261" t="s">
        <v>81</v>
      </c>
      <c r="AV152" s="14" t="s">
        <v>81</v>
      </c>
      <c r="AW152" s="14" t="s">
        <v>34</v>
      </c>
      <c r="AX152" s="14" t="s">
        <v>72</v>
      </c>
      <c r="AY152" s="261" t="s">
        <v>178</v>
      </c>
    </row>
    <row r="153" s="14" customFormat="1">
      <c r="A153" s="14"/>
      <c r="B153" s="251"/>
      <c r="C153" s="252"/>
      <c r="D153" s="242" t="s">
        <v>372</v>
      </c>
      <c r="E153" s="253" t="s">
        <v>21</v>
      </c>
      <c r="F153" s="254" t="s">
        <v>410</v>
      </c>
      <c r="G153" s="252"/>
      <c r="H153" s="255">
        <v>13.436999999999999</v>
      </c>
      <c r="I153" s="256"/>
      <c r="J153" s="252"/>
      <c r="K153" s="252"/>
      <c r="L153" s="257"/>
      <c r="M153" s="258"/>
      <c r="N153" s="259"/>
      <c r="O153" s="259"/>
      <c r="P153" s="259"/>
      <c r="Q153" s="259"/>
      <c r="R153" s="259"/>
      <c r="S153" s="259"/>
      <c r="T153" s="260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61" t="s">
        <v>372</v>
      </c>
      <c r="AU153" s="261" t="s">
        <v>81</v>
      </c>
      <c r="AV153" s="14" t="s">
        <v>81</v>
      </c>
      <c r="AW153" s="14" t="s">
        <v>34</v>
      </c>
      <c r="AX153" s="14" t="s">
        <v>72</v>
      </c>
      <c r="AY153" s="261" t="s">
        <v>178</v>
      </c>
    </row>
    <row r="154" s="14" customFormat="1">
      <c r="A154" s="14"/>
      <c r="B154" s="251"/>
      <c r="C154" s="252"/>
      <c r="D154" s="242" t="s">
        <v>372</v>
      </c>
      <c r="E154" s="253" t="s">
        <v>21</v>
      </c>
      <c r="F154" s="254" t="s">
        <v>411</v>
      </c>
      <c r="G154" s="252"/>
      <c r="H154" s="255">
        <v>188.21899999999999</v>
      </c>
      <c r="I154" s="256"/>
      <c r="J154" s="252"/>
      <c r="K154" s="252"/>
      <c r="L154" s="257"/>
      <c r="M154" s="258"/>
      <c r="N154" s="259"/>
      <c r="O154" s="259"/>
      <c r="P154" s="259"/>
      <c r="Q154" s="259"/>
      <c r="R154" s="259"/>
      <c r="S154" s="259"/>
      <c r="T154" s="260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61" t="s">
        <v>372</v>
      </c>
      <c r="AU154" s="261" t="s">
        <v>81</v>
      </c>
      <c r="AV154" s="14" t="s">
        <v>81</v>
      </c>
      <c r="AW154" s="14" t="s">
        <v>34</v>
      </c>
      <c r="AX154" s="14" t="s">
        <v>72</v>
      </c>
      <c r="AY154" s="261" t="s">
        <v>178</v>
      </c>
    </row>
    <row r="155" s="14" customFormat="1">
      <c r="A155" s="14"/>
      <c r="B155" s="251"/>
      <c r="C155" s="252"/>
      <c r="D155" s="242" t="s">
        <v>372</v>
      </c>
      <c r="E155" s="253" t="s">
        <v>21</v>
      </c>
      <c r="F155" s="254" t="s">
        <v>412</v>
      </c>
      <c r="G155" s="252"/>
      <c r="H155" s="255">
        <v>43.055999999999997</v>
      </c>
      <c r="I155" s="256"/>
      <c r="J155" s="252"/>
      <c r="K155" s="252"/>
      <c r="L155" s="257"/>
      <c r="M155" s="258"/>
      <c r="N155" s="259"/>
      <c r="O155" s="259"/>
      <c r="P155" s="259"/>
      <c r="Q155" s="259"/>
      <c r="R155" s="259"/>
      <c r="S155" s="259"/>
      <c r="T155" s="260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61" t="s">
        <v>372</v>
      </c>
      <c r="AU155" s="261" t="s">
        <v>81</v>
      </c>
      <c r="AV155" s="14" t="s">
        <v>81</v>
      </c>
      <c r="AW155" s="14" t="s">
        <v>34</v>
      </c>
      <c r="AX155" s="14" t="s">
        <v>72</v>
      </c>
      <c r="AY155" s="261" t="s">
        <v>178</v>
      </c>
    </row>
    <row r="156" s="16" customFormat="1">
      <c r="A156" s="16"/>
      <c r="B156" s="273"/>
      <c r="C156" s="274"/>
      <c r="D156" s="242" t="s">
        <v>372</v>
      </c>
      <c r="E156" s="275" t="s">
        <v>21</v>
      </c>
      <c r="F156" s="276" t="s">
        <v>407</v>
      </c>
      <c r="G156" s="274"/>
      <c r="H156" s="277">
        <v>304.28100000000001</v>
      </c>
      <c r="I156" s="278"/>
      <c r="J156" s="274"/>
      <c r="K156" s="274"/>
      <c r="L156" s="279"/>
      <c r="M156" s="280"/>
      <c r="N156" s="281"/>
      <c r="O156" s="281"/>
      <c r="P156" s="281"/>
      <c r="Q156" s="281"/>
      <c r="R156" s="281"/>
      <c r="S156" s="281"/>
      <c r="T156" s="282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T156" s="283" t="s">
        <v>372</v>
      </c>
      <c r="AU156" s="283" t="s">
        <v>81</v>
      </c>
      <c r="AV156" s="16" t="s">
        <v>95</v>
      </c>
      <c r="AW156" s="16" t="s">
        <v>34</v>
      </c>
      <c r="AX156" s="16" t="s">
        <v>72</v>
      </c>
      <c r="AY156" s="283" t="s">
        <v>178</v>
      </c>
    </row>
    <row r="157" s="13" customFormat="1">
      <c r="A157" s="13"/>
      <c r="B157" s="240"/>
      <c r="C157" s="241"/>
      <c r="D157" s="242" t="s">
        <v>372</v>
      </c>
      <c r="E157" s="243" t="s">
        <v>21</v>
      </c>
      <c r="F157" s="244" t="s">
        <v>413</v>
      </c>
      <c r="G157" s="241"/>
      <c r="H157" s="243" t="s">
        <v>21</v>
      </c>
      <c r="I157" s="245"/>
      <c r="J157" s="241"/>
      <c r="K157" s="241"/>
      <c r="L157" s="246"/>
      <c r="M157" s="247"/>
      <c r="N157" s="248"/>
      <c r="O157" s="248"/>
      <c r="P157" s="248"/>
      <c r="Q157" s="248"/>
      <c r="R157" s="248"/>
      <c r="S157" s="248"/>
      <c r="T157" s="249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50" t="s">
        <v>372</v>
      </c>
      <c r="AU157" s="250" t="s">
        <v>81</v>
      </c>
      <c r="AV157" s="13" t="s">
        <v>79</v>
      </c>
      <c r="AW157" s="13" t="s">
        <v>34</v>
      </c>
      <c r="AX157" s="13" t="s">
        <v>72</v>
      </c>
      <c r="AY157" s="250" t="s">
        <v>178</v>
      </c>
    </row>
    <row r="158" s="14" customFormat="1">
      <c r="A158" s="14"/>
      <c r="B158" s="251"/>
      <c r="C158" s="252"/>
      <c r="D158" s="242" t="s">
        <v>372</v>
      </c>
      <c r="E158" s="253" t="s">
        <v>21</v>
      </c>
      <c r="F158" s="254" t="s">
        <v>414</v>
      </c>
      <c r="G158" s="252"/>
      <c r="H158" s="255">
        <v>20.582999999999998</v>
      </c>
      <c r="I158" s="256"/>
      <c r="J158" s="252"/>
      <c r="K158" s="252"/>
      <c r="L158" s="257"/>
      <c r="M158" s="258"/>
      <c r="N158" s="259"/>
      <c r="O158" s="259"/>
      <c r="P158" s="259"/>
      <c r="Q158" s="259"/>
      <c r="R158" s="259"/>
      <c r="S158" s="259"/>
      <c r="T158" s="260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1" t="s">
        <v>372</v>
      </c>
      <c r="AU158" s="261" t="s">
        <v>81</v>
      </c>
      <c r="AV158" s="14" t="s">
        <v>81</v>
      </c>
      <c r="AW158" s="14" t="s">
        <v>34</v>
      </c>
      <c r="AX158" s="14" t="s">
        <v>72</v>
      </c>
      <c r="AY158" s="261" t="s">
        <v>178</v>
      </c>
    </row>
    <row r="159" s="14" customFormat="1">
      <c r="A159" s="14"/>
      <c r="B159" s="251"/>
      <c r="C159" s="252"/>
      <c r="D159" s="242" t="s">
        <v>372</v>
      </c>
      <c r="E159" s="253" t="s">
        <v>21</v>
      </c>
      <c r="F159" s="254" t="s">
        <v>415</v>
      </c>
      <c r="G159" s="252"/>
      <c r="H159" s="255">
        <v>11.311999999999999</v>
      </c>
      <c r="I159" s="256"/>
      <c r="J159" s="252"/>
      <c r="K159" s="252"/>
      <c r="L159" s="257"/>
      <c r="M159" s="258"/>
      <c r="N159" s="259"/>
      <c r="O159" s="259"/>
      <c r="P159" s="259"/>
      <c r="Q159" s="259"/>
      <c r="R159" s="259"/>
      <c r="S159" s="259"/>
      <c r="T159" s="260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61" t="s">
        <v>372</v>
      </c>
      <c r="AU159" s="261" t="s">
        <v>81</v>
      </c>
      <c r="AV159" s="14" t="s">
        <v>81</v>
      </c>
      <c r="AW159" s="14" t="s">
        <v>34</v>
      </c>
      <c r="AX159" s="14" t="s">
        <v>72</v>
      </c>
      <c r="AY159" s="261" t="s">
        <v>178</v>
      </c>
    </row>
    <row r="160" s="14" customFormat="1">
      <c r="A160" s="14"/>
      <c r="B160" s="251"/>
      <c r="C160" s="252"/>
      <c r="D160" s="242" t="s">
        <v>372</v>
      </c>
      <c r="E160" s="253" t="s">
        <v>21</v>
      </c>
      <c r="F160" s="254" t="s">
        <v>416</v>
      </c>
      <c r="G160" s="252"/>
      <c r="H160" s="255">
        <v>57.664000000000001</v>
      </c>
      <c r="I160" s="256"/>
      <c r="J160" s="252"/>
      <c r="K160" s="252"/>
      <c r="L160" s="257"/>
      <c r="M160" s="258"/>
      <c r="N160" s="259"/>
      <c r="O160" s="259"/>
      <c r="P160" s="259"/>
      <c r="Q160" s="259"/>
      <c r="R160" s="259"/>
      <c r="S160" s="259"/>
      <c r="T160" s="260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61" t="s">
        <v>372</v>
      </c>
      <c r="AU160" s="261" t="s">
        <v>81</v>
      </c>
      <c r="AV160" s="14" t="s">
        <v>81</v>
      </c>
      <c r="AW160" s="14" t="s">
        <v>34</v>
      </c>
      <c r="AX160" s="14" t="s">
        <v>72</v>
      </c>
      <c r="AY160" s="261" t="s">
        <v>178</v>
      </c>
    </row>
    <row r="161" s="16" customFormat="1">
      <c r="A161" s="16"/>
      <c r="B161" s="273"/>
      <c r="C161" s="274"/>
      <c r="D161" s="242" t="s">
        <v>372</v>
      </c>
      <c r="E161" s="275" t="s">
        <v>21</v>
      </c>
      <c r="F161" s="276" t="s">
        <v>407</v>
      </c>
      <c r="G161" s="274"/>
      <c r="H161" s="277">
        <v>89.558999999999998</v>
      </c>
      <c r="I161" s="278"/>
      <c r="J161" s="274"/>
      <c r="K161" s="274"/>
      <c r="L161" s="279"/>
      <c r="M161" s="280"/>
      <c r="N161" s="281"/>
      <c r="O161" s="281"/>
      <c r="P161" s="281"/>
      <c r="Q161" s="281"/>
      <c r="R161" s="281"/>
      <c r="S161" s="281"/>
      <c r="T161" s="282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T161" s="283" t="s">
        <v>372</v>
      </c>
      <c r="AU161" s="283" t="s">
        <v>81</v>
      </c>
      <c r="AV161" s="16" t="s">
        <v>95</v>
      </c>
      <c r="AW161" s="16" t="s">
        <v>34</v>
      </c>
      <c r="AX161" s="16" t="s">
        <v>72</v>
      </c>
      <c r="AY161" s="283" t="s">
        <v>178</v>
      </c>
    </row>
    <row r="162" s="13" customFormat="1">
      <c r="A162" s="13"/>
      <c r="B162" s="240"/>
      <c r="C162" s="241"/>
      <c r="D162" s="242" t="s">
        <v>372</v>
      </c>
      <c r="E162" s="243" t="s">
        <v>21</v>
      </c>
      <c r="F162" s="244" t="s">
        <v>417</v>
      </c>
      <c r="G162" s="241"/>
      <c r="H162" s="243" t="s">
        <v>21</v>
      </c>
      <c r="I162" s="245"/>
      <c r="J162" s="241"/>
      <c r="K162" s="241"/>
      <c r="L162" s="246"/>
      <c r="M162" s="247"/>
      <c r="N162" s="248"/>
      <c r="O162" s="248"/>
      <c r="P162" s="248"/>
      <c r="Q162" s="248"/>
      <c r="R162" s="248"/>
      <c r="S162" s="248"/>
      <c r="T162" s="249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50" t="s">
        <v>372</v>
      </c>
      <c r="AU162" s="250" t="s">
        <v>81</v>
      </c>
      <c r="AV162" s="13" t="s">
        <v>79</v>
      </c>
      <c r="AW162" s="13" t="s">
        <v>34</v>
      </c>
      <c r="AX162" s="13" t="s">
        <v>72</v>
      </c>
      <c r="AY162" s="250" t="s">
        <v>178</v>
      </c>
    </row>
    <row r="163" s="14" customFormat="1">
      <c r="A163" s="14"/>
      <c r="B163" s="251"/>
      <c r="C163" s="252"/>
      <c r="D163" s="242" t="s">
        <v>372</v>
      </c>
      <c r="E163" s="253" t="s">
        <v>21</v>
      </c>
      <c r="F163" s="254" t="s">
        <v>418</v>
      </c>
      <c r="G163" s="252"/>
      <c r="H163" s="255">
        <v>-508.08600000000001</v>
      </c>
      <c r="I163" s="256"/>
      <c r="J163" s="252"/>
      <c r="K163" s="252"/>
      <c r="L163" s="257"/>
      <c r="M163" s="258"/>
      <c r="N163" s="259"/>
      <c r="O163" s="259"/>
      <c r="P163" s="259"/>
      <c r="Q163" s="259"/>
      <c r="R163" s="259"/>
      <c r="S163" s="259"/>
      <c r="T163" s="260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61" t="s">
        <v>372</v>
      </c>
      <c r="AU163" s="261" t="s">
        <v>81</v>
      </c>
      <c r="AV163" s="14" t="s">
        <v>81</v>
      </c>
      <c r="AW163" s="14" t="s">
        <v>34</v>
      </c>
      <c r="AX163" s="14" t="s">
        <v>72</v>
      </c>
      <c r="AY163" s="261" t="s">
        <v>178</v>
      </c>
    </row>
    <row r="164" s="15" customFormat="1">
      <c r="A164" s="15"/>
      <c r="B164" s="262"/>
      <c r="C164" s="263"/>
      <c r="D164" s="242" t="s">
        <v>372</v>
      </c>
      <c r="E164" s="264" t="s">
        <v>21</v>
      </c>
      <c r="F164" s="265" t="s">
        <v>399</v>
      </c>
      <c r="G164" s="263"/>
      <c r="H164" s="266">
        <v>1496.0029999999997</v>
      </c>
      <c r="I164" s="267"/>
      <c r="J164" s="263"/>
      <c r="K164" s="263"/>
      <c r="L164" s="268"/>
      <c r="M164" s="269"/>
      <c r="N164" s="270"/>
      <c r="O164" s="270"/>
      <c r="P164" s="270"/>
      <c r="Q164" s="270"/>
      <c r="R164" s="270"/>
      <c r="S164" s="270"/>
      <c r="T164" s="271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T164" s="272" t="s">
        <v>372</v>
      </c>
      <c r="AU164" s="272" t="s">
        <v>81</v>
      </c>
      <c r="AV164" s="15" t="s">
        <v>97</v>
      </c>
      <c r="AW164" s="15" t="s">
        <v>34</v>
      </c>
      <c r="AX164" s="15" t="s">
        <v>79</v>
      </c>
      <c r="AY164" s="272" t="s">
        <v>178</v>
      </c>
    </row>
    <row r="165" s="2" customFormat="1" ht="44.25" customHeight="1">
      <c r="A165" s="41"/>
      <c r="B165" s="42"/>
      <c r="C165" s="214" t="s">
        <v>211</v>
      </c>
      <c r="D165" s="214" t="s">
        <v>179</v>
      </c>
      <c r="E165" s="215" t="s">
        <v>419</v>
      </c>
      <c r="F165" s="216" t="s">
        <v>420</v>
      </c>
      <c r="G165" s="217" t="s">
        <v>392</v>
      </c>
      <c r="H165" s="218">
        <v>508.08600000000001</v>
      </c>
      <c r="I165" s="219"/>
      <c r="J165" s="220">
        <f>ROUND(I165*H165,2)</f>
        <v>0</v>
      </c>
      <c r="K165" s="216" t="s">
        <v>368</v>
      </c>
      <c r="L165" s="47"/>
      <c r="M165" s="221" t="s">
        <v>21</v>
      </c>
      <c r="N165" s="222" t="s">
        <v>43</v>
      </c>
      <c r="O165" s="87"/>
      <c r="P165" s="223">
        <f>O165*H165</f>
        <v>0</v>
      </c>
      <c r="Q165" s="223">
        <v>0</v>
      </c>
      <c r="R165" s="223">
        <f>Q165*H165</f>
        <v>0</v>
      </c>
      <c r="S165" s="223">
        <v>0</v>
      </c>
      <c r="T165" s="224">
        <f>S165*H165</f>
        <v>0</v>
      </c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R165" s="225" t="s">
        <v>97</v>
      </c>
      <c r="AT165" s="225" t="s">
        <v>179</v>
      </c>
      <c r="AU165" s="225" t="s">
        <v>81</v>
      </c>
      <c r="AY165" s="20" t="s">
        <v>178</v>
      </c>
      <c r="BE165" s="226">
        <f>IF(N165="základní",J165,0)</f>
        <v>0</v>
      </c>
      <c r="BF165" s="226">
        <f>IF(N165="snížená",J165,0)</f>
        <v>0</v>
      </c>
      <c r="BG165" s="226">
        <f>IF(N165="zákl. přenesená",J165,0)</f>
        <v>0</v>
      </c>
      <c r="BH165" s="226">
        <f>IF(N165="sníž. přenesená",J165,0)</f>
        <v>0</v>
      </c>
      <c r="BI165" s="226">
        <f>IF(N165="nulová",J165,0)</f>
        <v>0</v>
      </c>
      <c r="BJ165" s="20" t="s">
        <v>79</v>
      </c>
      <c r="BK165" s="226">
        <f>ROUND(I165*H165,2)</f>
        <v>0</v>
      </c>
      <c r="BL165" s="20" t="s">
        <v>97</v>
      </c>
      <c r="BM165" s="225" t="s">
        <v>421</v>
      </c>
    </row>
    <row r="166" s="2" customFormat="1">
      <c r="A166" s="41"/>
      <c r="B166" s="42"/>
      <c r="C166" s="43"/>
      <c r="D166" s="235" t="s">
        <v>370</v>
      </c>
      <c r="E166" s="43"/>
      <c r="F166" s="236" t="s">
        <v>422</v>
      </c>
      <c r="G166" s="43"/>
      <c r="H166" s="43"/>
      <c r="I166" s="237"/>
      <c r="J166" s="43"/>
      <c r="K166" s="43"/>
      <c r="L166" s="47"/>
      <c r="M166" s="238"/>
      <c r="N166" s="239"/>
      <c r="O166" s="87"/>
      <c r="P166" s="87"/>
      <c r="Q166" s="87"/>
      <c r="R166" s="87"/>
      <c r="S166" s="87"/>
      <c r="T166" s="88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T166" s="20" t="s">
        <v>370</v>
      </c>
      <c r="AU166" s="20" t="s">
        <v>81</v>
      </c>
    </row>
    <row r="167" s="13" customFormat="1">
      <c r="A167" s="13"/>
      <c r="B167" s="240"/>
      <c r="C167" s="241"/>
      <c r="D167" s="242" t="s">
        <v>372</v>
      </c>
      <c r="E167" s="243" t="s">
        <v>21</v>
      </c>
      <c r="F167" s="244" t="s">
        <v>404</v>
      </c>
      <c r="G167" s="241"/>
      <c r="H167" s="243" t="s">
        <v>21</v>
      </c>
      <c r="I167" s="245"/>
      <c r="J167" s="241"/>
      <c r="K167" s="241"/>
      <c r="L167" s="246"/>
      <c r="M167" s="247"/>
      <c r="N167" s="248"/>
      <c r="O167" s="248"/>
      <c r="P167" s="248"/>
      <c r="Q167" s="248"/>
      <c r="R167" s="248"/>
      <c r="S167" s="248"/>
      <c r="T167" s="249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50" t="s">
        <v>372</v>
      </c>
      <c r="AU167" s="250" t="s">
        <v>81</v>
      </c>
      <c r="AV167" s="13" t="s">
        <v>79</v>
      </c>
      <c r="AW167" s="13" t="s">
        <v>34</v>
      </c>
      <c r="AX167" s="13" t="s">
        <v>72</v>
      </c>
      <c r="AY167" s="250" t="s">
        <v>178</v>
      </c>
    </row>
    <row r="168" s="14" customFormat="1">
      <c r="A168" s="14"/>
      <c r="B168" s="251"/>
      <c r="C168" s="252"/>
      <c r="D168" s="242" t="s">
        <v>372</v>
      </c>
      <c r="E168" s="253" t="s">
        <v>21</v>
      </c>
      <c r="F168" s="254" t="s">
        <v>423</v>
      </c>
      <c r="G168" s="252"/>
      <c r="H168" s="255">
        <v>508.08600000000001</v>
      </c>
      <c r="I168" s="256"/>
      <c r="J168" s="252"/>
      <c r="K168" s="252"/>
      <c r="L168" s="257"/>
      <c r="M168" s="258"/>
      <c r="N168" s="259"/>
      <c r="O168" s="259"/>
      <c r="P168" s="259"/>
      <c r="Q168" s="259"/>
      <c r="R168" s="259"/>
      <c r="S168" s="259"/>
      <c r="T168" s="260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61" t="s">
        <v>372</v>
      </c>
      <c r="AU168" s="261" t="s">
        <v>81</v>
      </c>
      <c r="AV168" s="14" t="s">
        <v>81</v>
      </c>
      <c r="AW168" s="14" t="s">
        <v>34</v>
      </c>
      <c r="AX168" s="14" t="s">
        <v>79</v>
      </c>
      <c r="AY168" s="261" t="s">
        <v>178</v>
      </c>
    </row>
    <row r="169" s="2" customFormat="1" ht="49.05" customHeight="1">
      <c r="A169" s="41"/>
      <c r="B169" s="42"/>
      <c r="C169" s="214" t="s">
        <v>215</v>
      </c>
      <c r="D169" s="214" t="s">
        <v>179</v>
      </c>
      <c r="E169" s="215" t="s">
        <v>424</v>
      </c>
      <c r="F169" s="216" t="s">
        <v>425</v>
      </c>
      <c r="G169" s="217" t="s">
        <v>392</v>
      </c>
      <c r="H169" s="218">
        <v>33.024999999999999</v>
      </c>
      <c r="I169" s="219"/>
      <c r="J169" s="220">
        <f>ROUND(I169*H169,2)</f>
        <v>0</v>
      </c>
      <c r="K169" s="216" t="s">
        <v>368</v>
      </c>
      <c r="L169" s="47"/>
      <c r="M169" s="221" t="s">
        <v>21</v>
      </c>
      <c r="N169" s="222" t="s">
        <v>43</v>
      </c>
      <c r="O169" s="87"/>
      <c r="P169" s="223">
        <f>O169*H169</f>
        <v>0</v>
      </c>
      <c r="Q169" s="223">
        <v>0</v>
      </c>
      <c r="R169" s="223">
        <f>Q169*H169</f>
        <v>0</v>
      </c>
      <c r="S169" s="223">
        <v>0</v>
      </c>
      <c r="T169" s="224">
        <f>S169*H169</f>
        <v>0</v>
      </c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R169" s="225" t="s">
        <v>97</v>
      </c>
      <c r="AT169" s="225" t="s">
        <v>179</v>
      </c>
      <c r="AU169" s="225" t="s">
        <v>81</v>
      </c>
      <c r="AY169" s="20" t="s">
        <v>178</v>
      </c>
      <c r="BE169" s="226">
        <f>IF(N169="základní",J169,0)</f>
        <v>0</v>
      </c>
      <c r="BF169" s="226">
        <f>IF(N169="snížená",J169,0)</f>
        <v>0</v>
      </c>
      <c r="BG169" s="226">
        <f>IF(N169="zákl. přenesená",J169,0)</f>
        <v>0</v>
      </c>
      <c r="BH169" s="226">
        <f>IF(N169="sníž. přenesená",J169,0)</f>
        <v>0</v>
      </c>
      <c r="BI169" s="226">
        <f>IF(N169="nulová",J169,0)</f>
        <v>0</v>
      </c>
      <c r="BJ169" s="20" t="s">
        <v>79</v>
      </c>
      <c r="BK169" s="226">
        <f>ROUND(I169*H169,2)</f>
        <v>0</v>
      </c>
      <c r="BL169" s="20" t="s">
        <v>97</v>
      </c>
      <c r="BM169" s="225" t="s">
        <v>426</v>
      </c>
    </row>
    <row r="170" s="2" customFormat="1">
      <c r="A170" s="41"/>
      <c r="B170" s="42"/>
      <c r="C170" s="43"/>
      <c r="D170" s="235" t="s">
        <v>370</v>
      </c>
      <c r="E170" s="43"/>
      <c r="F170" s="236" t="s">
        <v>427</v>
      </c>
      <c r="G170" s="43"/>
      <c r="H170" s="43"/>
      <c r="I170" s="237"/>
      <c r="J170" s="43"/>
      <c r="K170" s="43"/>
      <c r="L170" s="47"/>
      <c r="M170" s="238"/>
      <c r="N170" s="239"/>
      <c r="O170" s="87"/>
      <c r="P170" s="87"/>
      <c r="Q170" s="87"/>
      <c r="R170" s="87"/>
      <c r="S170" s="87"/>
      <c r="T170" s="88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T170" s="20" t="s">
        <v>370</v>
      </c>
      <c r="AU170" s="20" t="s">
        <v>81</v>
      </c>
    </row>
    <row r="171" s="13" customFormat="1">
      <c r="A171" s="13"/>
      <c r="B171" s="240"/>
      <c r="C171" s="241"/>
      <c r="D171" s="242" t="s">
        <v>372</v>
      </c>
      <c r="E171" s="243" t="s">
        <v>21</v>
      </c>
      <c r="F171" s="244" t="s">
        <v>428</v>
      </c>
      <c r="G171" s="241"/>
      <c r="H171" s="243" t="s">
        <v>21</v>
      </c>
      <c r="I171" s="245"/>
      <c r="J171" s="241"/>
      <c r="K171" s="241"/>
      <c r="L171" s="246"/>
      <c r="M171" s="247"/>
      <c r="N171" s="248"/>
      <c r="O171" s="248"/>
      <c r="P171" s="248"/>
      <c r="Q171" s="248"/>
      <c r="R171" s="248"/>
      <c r="S171" s="248"/>
      <c r="T171" s="249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50" t="s">
        <v>372</v>
      </c>
      <c r="AU171" s="250" t="s">
        <v>81</v>
      </c>
      <c r="AV171" s="13" t="s">
        <v>79</v>
      </c>
      <c r="AW171" s="13" t="s">
        <v>34</v>
      </c>
      <c r="AX171" s="13" t="s">
        <v>72</v>
      </c>
      <c r="AY171" s="250" t="s">
        <v>178</v>
      </c>
    </row>
    <row r="172" s="13" customFormat="1">
      <c r="A172" s="13"/>
      <c r="B172" s="240"/>
      <c r="C172" s="241"/>
      <c r="D172" s="242" t="s">
        <v>372</v>
      </c>
      <c r="E172" s="243" t="s">
        <v>21</v>
      </c>
      <c r="F172" s="244" t="s">
        <v>429</v>
      </c>
      <c r="G172" s="241"/>
      <c r="H172" s="243" t="s">
        <v>21</v>
      </c>
      <c r="I172" s="245"/>
      <c r="J172" s="241"/>
      <c r="K172" s="241"/>
      <c r="L172" s="246"/>
      <c r="M172" s="247"/>
      <c r="N172" s="248"/>
      <c r="O172" s="248"/>
      <c r="P172" s="248"/>
      <c r="Q172" s="248"/>
      <c r="R172" s="248"/>
      <c r="S172" s="248"/>
      <c r="T172" s="249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50" t="s">
        <v>372</v>
      </c>
      <c r="AU172" s="250" t="s">
        <v>81</v>
      </c>
      <c r="AV172" s="13" t="s">
        <v>79</v>
      </c>
      <c r="AW172" s="13" t="s">
        <v>34</v>
      </c>
      <c r="AX172" s="13" t="s">
        <v>72</v>
      </c>
      <c r="AY172" s="250" t="s">
        <v>178</v>
      </c>
    </row>
    <row r="173" s="14" customFormat="1">
      <c r="A173" s="14"/>
      <c r="B173" s="251"/>
      <c r="C173" s="252"/>
      <c r="D173" s="242" t="s">
        <v>372</v>
      </c>
      <c r="E173" s="253" t="s">
        <v>21</v>
      </c>
      <c r="F173" s="254" t="s">
        <v>430</v>
      </c>
      <c r="G173" s="252"/>
      <c r="H173" s="255">
        <v>30.654</v>
      </c>
      <c r="I173" s="256"/>
      <c r="J173" s="252"/>
      <c r="K173" s="252"/>
      <c r="L173" s="257"/>
      <c r="M173" s="258"/>
      <c r="N173" s="259"/>
      <c r="O173" s="259"/>
      <c r="P173" s="259"/>
      <c r="Q173" s="259"/>
      <c r="R173" s="259"/>
      <c r="S173" s="259"/>
      <c r="T173" s="260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61" t="s">
        <v>372</v>
      </c>
      <c r="AU173" s="261" t="s">
        <v>81</v>
      </c>
      <c r="AV173" s="14" t="s">
        <v>81</v>
      </c>
      <c r="AW173" s="14" t="s">
        <v>34</v>
      </c>
      <c r="AX173" s="14" t="s">
        <v>72</v>
      </c>
      <c r="AY173" s="261" t="s">
        <v>178</v>
      </c>
    </row>
    <row r="174" s="14" customFormat="1">
      <c r="A174" s="14"/>
      <c r="B174" s="251"/>
      <c r="C174" s="252"/>
      <c r="D174" s="242" t="s">
        <v>372</v>
      </c>
      <c r="E174" s="253" t="s">
        <v>21</v>
      </c>
      <c r="F174" s="254" t="s">
        <v>431</v>
      </c>
      <c r="G174" s="252"/>
      <c r="H174" s="255">
        <v>2.371</v>
      </c>
      <c r="I174" s="256"/>
      <c r="J174" s="252"/>
      <c r="K174" s="252"/>
      <c r="L174" s="257"/>
      <c r="M174" s="258"/>
      <c r="N174" s="259"/>
      <c r="O174" s="259"/>
      <c r="P174" s="259"/>
      <c r="Q174" s="259"/>
      <c r="R174" s="259"/>
      <c r="S174" s="259"/>
      <c r="T174" s="260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61" t="s">
        <v>372</v>
      </c>
      <c r="AU174" s="261" t="s">
        <v>81</v>
      </c>
      <c r="AV174" s="14" t="s">
        <v>81</v>
      </c>
      <c r="AW174" s="14" t="s">
        <v>34</v>
      </c>
      <c r="AX174" s="14" t="s">
        <v>72</v>
      </c>
      <c r="AY174" s="261" t="s">
        <v>178</v>
      </c>
    </row>
    <row r="175" s="15" customFormat="1">
      <c r="A175" s="15"/>
      <c r="B175" s="262"/>
      <c r="C175" s="263"/>
      <c r="D175" s="242" t="s">
        <v>372</v>
      </c>
      <c r="E175" s="264" t="s">
        <v>21</v>
      </c>
      <c r="F175" s="265" t="s">
        <v>399</v>
      </c>
      <c r="G175" s="263"/>
      <c r="H175" s="266">
        <v>33.024999999999999</v>
      </c>
      <c r="I175" s="267"/>
      <c r="J175" s="263"/>
      <c r="K175" s="263"/>
      <c r="L175" s="268"/>
      <c r="M175" s="269"/>
      <c r="N175" s="270"/>
      <c r="O175" s="270"/>
      <c r="P175" s="270"/>
      <c r="Q175" s="270"/>
      <c r="R175" s="270"/>
      <c r="S175" s="270"/>
      <c r="T175" s="271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T175" s="272" t="s">
        <v>372</v>
      </c>
      <c r="AU175" s="272" t="s">
        <v>81</v>
      </c>
      <c r="AV175" s="15" t="s">
        <v>97</v>
      </c>
      <c r="AW175" s="15" t="s">
        <v>34</v>
      </c>
      <c r="AX175" s="15" t="s">
        <v>79</v>
      </c>
      <c r="AY175" s="272" t="s">
        <v>178</v>
      </c>
    </row>
    <row r="176" s="2" customFormat="1" ht="100.5" customHeight="1">
      <c r="A176" s="41"/>
      <c r="B176" s="42"/>
      <c r="C176" s="214" t="s">
        <v>219</v>
      </c>
      <c r="D176" s="214" t="s">
        <v>179</v>
      </c>
      <c r="E176" s="215" t="s">
        <v>432</v>
      </c>
      <c r="F176" s="216" t="s">
        <v>433</v>
      </c>
      <c r="G176" s="217" t="s">
        <v>392</v>
      </c>
      <c r="H176" s="218">
        <v>1</v>
      </c>
      <c r="I176" s="219"/>
      <c r="J176" s="220">
        <f>ROUND(I176*H176,2)</f>
        <v>0</v>
      </c>
      <c r="K176" s="216" t="s">
        <v>368</v>
      </c>
      <c r="L176" s="47"/>
      <c r="M176" s="221" t="s">
        <v>21</v>
      </c>
      <c r="N176" s="222" t="s">
        <v>43</v>
      </c>
      <c r="O176" s="87"/>
      <c r="P176" s="223">
        <f>O176*H176</f>
        <v>0</v>
      </c>
      <c r="Q176" s="223">
        <v>0.01052</v>
      </c>
      <c r="R176" s="223">
        <f>Q176*H176</f>
        <v>0.01052</v>
      </c>
      <c r="S176" s="223">
        <v>0</v>
      </c>
      <c r="T176" s="224">
        <f>S176*H176</f>
        <v>0</v>
      </c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R176" s="225" t="s">
        <v>97</v>
      </c>
      <c r="AT176" s="225" t="s">
        <v>179</v>
      </c>
      <c r="AU176" s="225" t="s">
        <v>81</v>
      </c>
      <c r="AY176" s="20" t="s">
        <v>178</v>
      </c>
      <c r="BE176" s="226">
        <f>IF(N176="základní",J176,0)</f>
        <v>0</v>
      </c>
      <c r="BF176" s="226">
        <f>IF(N176="snížená",J176,0)</f>
        <v>0</v>
      </c>
      <c r="BG176" s="226">
        <f>IF(N176="zákl. přenesená",J176,0)</f>
        <v>0</v>
      </c>
      <c r="BH176" s="226">
        <f>IF(N176="sníž. přenesená",J176,0)</f>
        <v>0</v>
      </c>
      <c r="BI176" s="226">
        <f>IF(N176="nulová",J176,0)</f>
        <v>0</v>
      </c>
      <c r="BJ176" s="20" t="s">
        <v>79</v>
      </c>
      <c r="BK176" s="226">
        <f>ROUND(I176*H176,2)</f>
        <v>0</v>
      </c>
      <c r="BL176" s="20" t="s">
        <v>97</v>
      </c>
      <c r="BM176" s="225" t="s">
        <v>434</v>
      </c>
    </row>
    <row r="177" s="2" customFormat="1">
      <c r="A177" s="41"/>
      <c r="B177" s="42"/>
      <c r="C177" s="43"/>
      <c r="D177" s="235" t="s">
        <v>370</v>
      </c>
      <c r="E177" s="43"/>
      <c r="F177" s="236" t="s">
        <v>435</v>
      </c>
      <c r="G177" s="43"/>
      <c r="H177" s="43"/>
      <c r="I177" s="237"/>
      <c r="J177" s="43"/>
      <c r="K177" s="43"/>
      <c r="L177" s="47"/>
      <c r="M177" s="238"/>
      <c r="N177" s="239"/>
      <c r="O177" s="87"/>
      <c r="P177" s="87"/>
      <c r="Q177" s="87"/>
      <c r="R177" s="87"/>
      <c r="S177" s="87"/>
      <c r="T177" s="88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T177" s="20" t="s">
        <v>370</v>
      </c>
      <c r="AU177" s="20" t="s">
        <v>81</v>
      </c>
    </row>
    <row r="178" s="13" customFormat="1">
      <c r="A178" s="13"/>
      <c r="B178" s="240"/>
      <c r="C178" s="241"/>
      <c r="D178" s="242" t="s">
        <v>372</v>
      </c>
      <c r="E178" s="243" t="s">
        <v>21</v>
      </c>
      <c r="F178" s="244" t="s">
        <v>373</v>
      </c>
      <c r="G178" s="241"/>
      <c r="H178" s="243" t="s">
        <v>21</v>
      </c>
      <c r="I178" s="245"/>
      <c r="J178" s="241"/>
      <c r="K178" s="241"/>
      <c r="L178" s="246"/>
      <c r="M178" s="247"/>
      <c r="N178" s="248"/>
      <c r="O178" s="248"/>
      <c r="P178" s="248"/>
      <c r="Q178" s="248"/>
      <c r="R178" s="248"/>
      <c r="S178" s="248"/>
      <c r="T178" s="249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50" t="s">
        <v>372</v>
      </c>
      <c r="AU178" s="250" t="s">
        <v>81</v>
      </c>
      <c r="AV178" s="13" t="s">
        <v>79</v>
      </c>
      <c r="AW178" s="13" t="s">
        <v>34</v>
      </c>
      <c r="AX178" s="13" t="s">
        <v>72</v>
      </c>
      <c r="AY178" s="250" t="s">
        <v>178</v>
      </c>
    </row>
    <row r="179" s="13" customFormat="1">
      <c r="A179" s="13"/>
      <c r="B179" s="240"/>
      <c r="C179" s="241"/>
      <c r="D179" s="242" t="s">
        <v>372</v>
      </c>
      <c r="E179" s="243" t="s">
        <v>21</v>
      </c>
      <c r="F179" s="244" t="s">
        <v>436</v>
      </c>
      <c r="G179" s="241"/>
      <c r="H179" s="243" t="s">
        <v>21</v>
      </c>
      <c r="I179" s="245"/>
      <c r="J179" s="241"/>
      <c r="K179" s="241"/>
      <c r="L179" s="246"/>
      <c r="M179" s="247"/>
      <c r="N179" s="248"/>
      <c r="O179" s="248"/>
      <c r="P179" s="248"/>
      <c r="Q179" s="248"/>
      <c r="R179" s="248"/>
      <c r="S179" s="248"/>
      <c r="T179" s="249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50" t="s">
        <v>372</v>
      </c>
      <c r="AU179" s="250" t="s">
        <v>81</v>
      </c>
      <c r="AV179" s="13" t="s">
        <v>79</v>
      </c>
      <c r="AW179" s="13" t="s">
        <v>34</v>
      </c>
      <c r="AX179" s="13" t="s">
        <v>72</v>
      </c>
      <c r="AY179" s="250" t="s">
        <v>178</v>
      </c>
    </row>
    <row r="180" s="14" customFormat="1">
      <c r="A180" s="14"/>
      <c r="B180" s="251"/>
      <c r="C180" s="252"/>
      <c r="D180" s="242" t="s">
        <v>372</v>
      </c>
      <c r="E180" s="253" t="s">
        <v>21</v>
      </c>
      <c r="F180" s="254" t="s">
        <v>437</v>
      </c>
      <c r="G180" s="252"/>
      <c r="H180" s="255">
        <v>1</v>
      </c>
      <c r="I180" s="256"/>
      <c r="J180" s="252"/>
      <c r="K180" s="252"/>
      <c r="L180" s="257"/>
      <c r="M180" s="258"/>
      <c r="N180" s="259"/>
      <c r="O180" s="259"/>
      <c r="P180" s="259"/>
      <c r="Q180" s="259"/>
      <c r="R180" s="259"/>
      <c r="S180" s="259"/>
      <c r="T180" s="260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61" t="s">
        <v>372</v>
      </c>
      <c r="AU180" s="261" t="s">
        <v>81</v>
      </c>
      <c r="AV180" s="14" t="s">
        <v>81</v>
      </c>
      <c r="AW180" s="14" t="s">
        <v>34</v>
      </c>
      <c r="AX180" s="14" t="s">
        <v>79</v>
      </c>
      <c r="AY180" s="261" t="s">
        <v>178</v>
      </c>
    </row>
    <row r="181" s="2" customFormat="1" ht="33" customHeight="1">
      <c r="A181" s="41"/>
      <c r="B181" s="42"/>
      <c r="C181" s="214" t="s">
        <v>223</v>
      </c>
      <c r="D181" s="214" t="s">
        <v>179</v>
      </c>
      <c r="E181" s="215" t="s">
        <v>438</v>
      </c>
      <c r="F181" s="216" t="s">
        <v>439</v>
      </c>
      <c r="G181" s="217" t="s">
        <v>384</v>
      </c>
      <c r="H181" s="218">
        <v>135.196</v>
      </c>
      <c r="I181" s="219"/>
      <c r="J181" s="220">
        <f>ROUND(I181*H181,2)</f>
        <v>0</v>
      </c>
      <c r="K181" s="216" t="s">
        <v>368</v>
      </c>
      <c r="L181" s="47"/>
      <c r="M181" s="221" t="s">
        <v>21</v>
      </c>
      <c r="N181" s="222" t="s">
        <v>43</v>
      </c>
      <c r="O181" s="87"/>
      <c r="P181" s="223">
        <f>O181*H181</f>
        <v>0</v>
      </c>
      <c r="Q181" s="223">
        <v>0.00079000000000000001</v>
      </c>
      <c r="R181" s="223">
        <f>Q181*H181</f>
        <v>0.10680484</v>
      </c>
      <c r="S181" s="223">
        <v>0</v>
      </c>
      <c r="T181" s="224">
        <f>S181*H181</f>
        <v>0</v>
      </c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R181" s="225" t="s">
        <v>97</v>
      </c>
      <c r="AT181" s="225" t="s">
        <v>179</v>
      </c>
      <c r="AU181" s="225" t="s">
        <v>81</v>
      </c>
      <c r="AY181" s="20" t="s">
        <v>178</v>
      </c>
      <c r="BE181" s="226">
        <f>IF(N181="základní",J181,0)</f>
        <v>0</v>
      </c>
      <c r="BF181" s="226">
        <f>IF(N181="snížená",J181,0)</f>
        <v>0</v>
      </c>
      <c r="BG181" s="226">
        <f>IF(N181="zákl. přenesená",J181,0)</f>
        <v>0</v>
      </c>
      <c r="BH181" s="226">
        <f>IF(N181="sníž. přenesená",J181,0)</f>
        <v>0</v>
      </c>
      <c r="BI181" s="226">
        <f>IF(N181="nulová",J181,0)</f>
        <v>0</v>
      </c>
      <c r="BJ181" s="20" t="s">
        <v>79</v>
      </c>
      <c r="BK181" s="226">
        <f>ROUND(I181*H181,2)</f>
        <v>0</v>
      </c>
      <c r="BL181" s="20" t="s">
        <v>97</v>
      </c>
      <c r="BM181" s="225" t="s">
        <v>440</v>
      </c>
    </row>
    <row r="182" s="2" customFormat="1">
      <c r="A182" s="41"/>
      <c r="B182" s="42"/>
      <c r="C182" s="43"/>
      <c r="D182" s="235" t="s">
        <v>370</v>
      </c>
      <c r="E182" s="43"/>
      <c r="F182" s="236" t="s">
        <v>441</v>
      </c>
      <c r="G182" s="43"/>
      <c r="H182" s="43"/>
      <c r="I182" s="237"/>
      <c r="J182" s="43"/>
      <c r="K182" s="43"/>
      <c r="L182" s="47"/>
      <c r="M182" s="238"/>
      <c r="N182" s="239"/>
      <c r="O182" s="87"/>
      <c r="P182" s="87"/>
      <c r="Q182" s="87"/>
      <c r="R182" s="87"/>
      <c r="S182" s="87"/>
      <c r="T182" s="88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T182" s="20" t="s">
        <v>370</v>
      </c>
      <c r="AU182" s="20" t="s">
        <v>81</v>
      </c>
    </row>
    <row r="183" s="2" customFormat="1" ht="37.8" customHeight="1">
      <c r="A183" s="41"/>
      <c r="B183" s="42"/>
      <c r="C183" s="214" t="s">
        <v>185</v>
      </c>
      <c r="D183" s="214" t="s">
        <v>179</v>
      </c>
      <c r="E183" s="215" t="s">
        <v>442</v>
      </c>
      <c r="F183" s="216" t="s">
        <v>443</v>
      </c>
      <c r="G183" s="217" t="s">
        <v>384</v>
      </c>
      <c r="H183" s="218">
        <v>135.196</v>
      </c>
      <c r="I183" s="219"/>
      <c r="J183" s="220">
        <f>ROUND(I183*H183,2)</f>
        <v>0</v>
      </c>
      <c r="K183" s="216" t="s">
        <v>368</v>
      </c>
      <c r="L183" s="47"/>
      <c r="M183" s="221" t="s">
        <v>21</v>
      </c>
      <c r="N183" s="222" t="s">
        <v>43</v>
      </c>
      <c r="O183" s="87"/>
      <c r="P183" s="223">
        <f>O183*H183</f>
        <v>0</v>
      </c>
      <c r="Q183" s="223">
        <v>0</v>
      </c>
      <c r="R183" s="223">
        <f>Q183*H183</f>
        <v>0</v>
      </c>
      <c r="S183" s="223">
        <v>0</v>
      </c>
      <c r="T183" s="224">
        <f>S183*H183</f>
        <v>0</v>
      </c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R183" s="225" t="s">
        <v>97</v>
      </c>
      <c r="AT183" s="225" t="s">
        <v>179</v>
      </c>
      <c r="AU183" s="225" t="s">
        <v>81</v>
      </c>
      <c r="AY183" s="20" t="s">
        <v>178</v>
      </c>
      <c r="BE183" s="226">
        <f>IF(N183="základní",J183,0)</f>
        <v>0</v>
      </c>
      <c r="BF183" s="226">
        <f>IF(N183="snížená",J183,0)</f>
        <v>0</v>
      </c>
      <c r="BG183" s="226">
        <f>IF(N183="zákl. přenesená",J183,0)</f>
        <v>0</v>
      </c>
      <c r="BH183" s="226">
        <f>IF(N183="sníž. přenesená",J183,0)</f>
        <v>0</v>
      </c>
      <c r="BI183" s="226">
        <f>IF(N183="nulová",J183,0)</f>
        <v>0</v>
      </c>
      <c r="BJ183" s="20" t="s">
        <v>79</v>
      </c>
      <c r="BK183" s="226">
        <f>ROUND(I183*H183,2)</f>
        <v>0</v>
      </c>
      <c r="BL183" s="20" t="s">
        <v>97</v>
      </c>
      <c r="BM183" s="225" t="s">
        <v>444</v>
      </c>
    </row>
    <row r="184" s="2" customFormat="1">
      <c r="A184" s="41"/>
      <c r="B184" s="42"/>
      <c r="C184" s="43"/>
      <c r="D184" s="235" t="s">
        <v>370</v>
      </c>
      <c r="E184" s="43"/>
      <c r="F184" s="236" t="s">
        <v>445</v>
      </c>
      <c r="G184" s="43"/>
      <c r="H184" s="43"/>
      <c r="I184" s="237"/>
      <c r="J184" s="43"/>
      <c r="K184" s="43"/>
      <c r="L184" s="47"/>
      <c r="M184" s="238"/>
      <c r="N184" s="239"/>
      <c r="O184" s="87"/>
      <c r="P184" s="87"/>
      <c r="Q184" s="87"/>
      <c r="R184" s="87"/>
      <c r="S184" s="87"/>
      <c r="T184" s="88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T184" s="20" t="s">
        <v>370</v>
      </c>
      <c r="AU184" s="20" t="s">
        <v>81</v>
      </c>
    </row>
    <row r="185" s="2" customFormat="1" ht="37.8" customHeight="1">
      <c r="A185" s="41"/>
      <c r="B185" s="42"/>
      <c r="C185" s="214" t="s">
        <v>189</v>
      </c>
      <c r="D185" s="214" t="s">
        <v>179</v>
      </c>
      <c r="E185" s="215" t="s">
        <v>446</v>
      </c>
      <c r="F185" s="216" t="s">
        <v>447</v>
      </c>
      <c r="G185" s="217" t="s">
        <v>384</v>
      </c>
      <c r="H185" s="218">
        <v>135.196</v>
      </c>
      <c r="I185" s="219"/>
      <c r="J185" s="220">
        <f>ROUND(I185*H185,2)</f>
        <v>0</v>
      </c>
      <c r="K185" s="216" t="s">
        <v>368</v>
      </c>
      <c r="L185" s="47"/>
      <c r="M185" s="221" t="s">
        <v>21</v>
      </c>
      <c r="N185" s="222" t="s">
        <v>43</v>
      </c>
      <c r="O185" s="87"/>
      <c r="P185" s="223">
        <f>O185*H185</f>
        <v>0</v>
      </c>
      <c r="Q185" s="223">
        <v>0.0022699999999999999</v>
      </c>
      <c r="R185" s="223">
        <f>Q185*H185</f>
        <v>0.30689491999999996</v>
      </c>
      <c r="S185" s="223">
        <v>0</v>
      </c>
      <c r="T185" s="224">
        <f>S185*H185</f>
        <v>0</v>
      </c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R185" s="225" t="s">
        <v>97</v>
      </c>
      <c r="AT185" s="225" t="s">
        <v>179</v>
      </c>
      <c r="AU185" s="225" t="s">
        <v>81</v>
      </c>
      <c r="AY185" s="20" t="s">
        <v>178</v>
      </c>
      <c r="BE185" s="226">
        <f>IF(N185="základní",J185,0)</f>
        <v>0</v>
      </c>
      <c r="BF185" s="226">
        <f>IF(N185="snížená",J185,0)</f>
        <v>0</v>
      </c>
      <c r="BG185" s="226">
        <f>IF(N185="zákl. přenesená",J185,0)</f>
        <v>0</v>
      </c>
      <c r="BH185" s="226">
        <f>IF(N185="sníž. přenesená",J185,0)</f>
        <v>0</v>
      </c>
      <c r="BI185" s="226">
        <f>IF(N185="nulová",J185,0)</f>
        <v>0</v>
      </c>
      <c r="BJ185" s="20" t="s">
        <v>79</v>
      </c>
      <c r="BK185" s="226">
        <f>ROUND(I185*H185,2)</f>
        <v>0</v>
      </c>
      <c r="BL185" s="20" t="s">
        <v>97</v>
      </c>
      <c r="BM185" s="225" t="s">
        <v>448</v>
      </c>
    </row>
    <row r="186" s="2" customFormat="1">
      <c r="A186" s="41"/>
      <c r="B186" s="42"/>
      <c r="C186" s="43"/>
      <c r="D186" s="235" t="s">
        <v>370</v>
      </c>
      <c r="E186" s="43"/>
      <c r="F186" s="236" t="s">
        <v>449</v>
      </c>
      <c r="G186" s="43"/>
      <c r="H186" s="43"/>
      <c r="I186" s="237"/>
      <c r="J186" s="43"/>
      <c r="K186" s="43"/>
      <c r="L186" s="47"/>
      <c r="M186" s="238"/>
      <c r="N186" s="239"/>
      <c r="O186" s="87"/>
      <c r="P186" s="87"/>
      <c r="Q186" s="87"/>
      <c r="R186" s="87"/>
      <c r="S186" s="87"/>
      <c r="T186" s="88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T186" s="20" t="s">
        <v>370</v>
      </c>
      <c r="AU186" s="20" t="s">
        <v>81</v>
      </c>
    </row>
    <row r="187" s="14" customFormat="1">
      <c r="A187" s="14"/>
      <c r="B187" s="251"/>
      <c r="C187" s="252"/>
      <c r="D187" s="242" t="s">
        <v>372</v>
      </c>
      <c r="E187" s="253" t="s">
        <v>21</v>
      </c>
      <c r="F187" s="254" t="s">
        <v>450</v>
      </c>
      <c r="G187" s="252"/>
      <c r="H187" s="255">
        <v>135.196</v>
      </c>
      <c r="I187" s="256"/>
      <c r="J187" s="252"/>
      <c r="K187" s="252"/>
      <c r="L187" s="257"/>
      <c r="M187" s="258"/>
      <c r="N187" s="259"/>
      <c r="O187" s="259"/>
      <c r="P187" s="259"/>
      <c r="Q187" s="259"/>
      <c r="R187" s="259"/>
      <c r="S187" s="259"/>
      <c r="T187" s="260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61" t="s">
        <v>372</v>
      </c>
      <c r="AU187" s="261" t="s">
        <v>81</v>
      </c>
      <c r="AV187" s="14" t="s">
        <v>81</v>
      </c>
      <c r="AW187" s="14" t="s">
        <v>34</v>
      </c>
      <c r="AX187" s="14" t="s">
        <v>79</v>
      </c>
      <c r="AY187" s="261" t="s">
        <v>178</v>
      </c>
    </row>
    <row r="188" s="2" customFormat="1" ht="55.5" customHeight="1">
      <c r="A188" s="41"/>
      <c r="B188" s="42"/>
      <c r="C188" s="214" t="s">
        <v>193</v>
      </c>
      <c r="D188" s="214" t="s">
        <v>179</v>
      </c>
      <c r="E188" s="215" t="s">
        <v>451</v>
      </c>
      <c r="F188" s="216" t="s">
        <v>452</v>
      </c>
      <c r="G188" s="217" t="s">
        <v>384</v>
      </c>
      <c r="H188" s="218">
        <v>135.196</v>
      </c>
      <c r="I188" s="219"/>
      <c r="J188" s="220">
        <f>ROUND(I188*H188,2)</f>
        <v>0</v>
      </c>
      <c r="K188" s="216" t="s">
        <v>368</v>
      </c>
      <c r="L188" s="47"/>
      <c r="M188" s="221" t="s">
        <v>21</v>
      </c>
      <c r="N188" s="222" t="s">
        <v>43</v>
      </c>
      <c r="O188" s="87"/>
      <c r="P188" s="223">
        <f>O188*H188</f>
        <v>0</v>
      </c>
      <c r="Q188" s="223">
        <v>0</v>
      </c>
      <c r="R188" s="223">
        <f>Q188*H188</f>
        <v>0</v>
      </c>
      <c r="S188" s="223">
        <v>0</v>
      </c>
      <c r="T188" s="224">
        <f>S188*H188</f>
        <v>0</v>
      </c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R188" s="225" t="s">
        <v>97</v>
      </c>
      <c r="AT188" s="225" t="s">
        <v>179</v>
      </c>
      <c r="AU188" s="225" t="s">
        <v>81</v>
      </c>
      <c r="AY188" s="20" t="s">
        <v>178</v>
      </c>
      <c r="BE188" s="226">
        <f>IF(N188="základní",J188,0)</f>
        <v>0</v>
      </c>
      <c r="BF188" s="226">
        <f>IF(N188="snížená",J188,0)</f>
        <v>0</v>
      </c>
      <c r="BG188" s="226">
        <f>IF(N188="zákl. přenesená",J188,0)</f>
        <v>0</v>
      </c>
      <c r="BH188" s="226">
        <f>IF(N188="sníž. přenesená",J188,0)</f>
        <v>0</v>
      </c>
      <c r="BI188" s="226">
        <f>IF(N188="nulová",J188,0)</f>
        <v>0</v>
      </c>
      <c r="BJ188" s="20" t="s">
        <v>79</v>
      </c>
      <c r="BK188" s="226">
        <f>ROUND(I188*H188,2)</f>
        <v>0</v>
      </c>
      <c r="BL188" s="20" t="s">
        <v>97</v>
      </c>
      <c r="BM188" s="225" t="s">
        <v>453</v>
      </c>
    </row>
    <row r="189" s="2" customFormat="1">
      <c r="A189" s="41"/>
      <c r="B189" s="42"/>
      <c r="C189" s="43"/>
      <c r="D189" s="235" t="s">
        <v>370</v>
      </c>
      <c r="E189" s="43"/>
      <c r="F189" s="236" t="s">
        <v>454</v>
      </c>
      <c r="G189" s="43"/>
      <c r="H189" s="43"/>
      <c r="I189" s="237"/>
      <c r="J189" s="43"/>
      <c r="K189" s="43"/>
      <c r="L189" s="47"/>
      <c r="M189" s="238"/>
      <c r="N189" s="239"/>
      <c r="O189" s="87"/>
      <c r="P189" s="87"/>
      <c r="Q189" s="87"/>
      <c r="R189" s="87"/>
      <c r="S189" s="87"/>
      <c r="T189" s="88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T189" s="20" t="s">
        <v>370</v>
      </c>
      <c r="AU189" s="20" t="s">
        <v>81</v>
      </c>
    </row>
    <row r="190" s="2" customFormat="1" ht="55.5" customHeight="1">
      <c r="A190" s="41"/>
      <c r="B190" s="42"/>
      <c r="C190" s="214" t="s">
        <v>230</v>
      </c>
      <c r="D190" s="214" t="s">
        <v>179</v>
      </c>
      <c r="E190" s="215" t="s">
        <v>455</v>
      </c>
      <c r="F190" s="216" t="s">
        <v>456</v>
      </c>
      <c r="G190" s="217" t="s">
        <v>392</v>
      </c>
      <c r="H190" s="218">
        <v>360</v>
      </c>
      <c r="I190" s="219"/>
      <c r="J190" s="220">
        <f>ROUND(I190*H190,2)</f>
        <v>0</v>
      </c>
      <c r="K190" s="216" t="s">
        <v>368</v>
      </c>
      <c r="L190" s="47"/>
      <c r="M190" s="221" t="s">
        <v>21</v>
      </c>
      <c r="N190" s="222" t="s">
        <v>43</v>
      </c>
      <c r="O190" s="87"/>
      <c r="P190" s="223">
        <f>O190*H190</f>
        <v>0</v>
      </c>
      <c r="Q190" s="223">
        <v>0</v>
      </c>
      <c r="R190" s="223">
        <f>Q190*H190</f>
        <v>0</v>
      </c>
      <c r="S190" s="223">
        <v>0</v>
      </c>
      <c r="T190" s="224">
        <f>S190*H190</f>
        <v>0</v>
      </c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R190" s="225" t="s">
        <v>97</v>
      </c>
      <c r="AT190" s="225" t="s">
        <v>179</v>
      </c>
      <c r="AU190" s="225" t="s">
        <v>81</v>
      </c>
      <c r="AY190" s="20" t="s">
        <v>178</v>
      </c>
      <c r="BE190" s="226">
        <f>IF(N190="základní",J190,0)</f>
        <v>0</v>
      </c>
      <c r="BF190" s="226">
        <f>IF(N190="snížená",J190,0)</f>
        <v>0</v>
      </c>
      <c r="BG190" s="226">
        <f>IF(N190="zákl. přenesená",J190,0)</f>
        <v>0</v>
      </c>
      <c r="BH190" s="226">
        <f>IF(N190="sníž. přenesená",J190,0)</f>
        <v>0</v>
      </c>
      <c r="BI190" s="226">
        <f>IF(N190="nulová",J190,0)</f>
        <v>0</v>
      </c>
      <c r="BJ190" s="20" t="s">
        <v>79</v>
      </c>
      <c r="BK190" s="226">
        <f>ROUND(I190*H190,2)</f>
        <v>0</v>
      </c>
      <c r="BL190" s="20" t="s">
        <v>97</v>
      </c>
      <c r="BM190" s="225" t="s">
        <v>457</v>
      </c>
    </row>
    <row r="191" s="2" customFormat="1">
      <c r="A191" s="41"/>
      <c r="B191" s="42"/>
      <c r="C191" s="43"/>
      <c r="D191" s="235" t="s">
        <v>370</v>
      </c>
      <c r="E191" s="43"/>
      <c r="F191" s="236" t="s">
        <v>458</v>
      </c>
      <c r="G191" s="43"/>
      <c r="H191" s="43"/>
      <c r="I191" s="237"/>
      <c r="J191" s="43"/>
      <c r="K191" s="43"/>
      <c r="L191" s="47"/>
      <c r="M191" s="238"/>
      <c r="N191" s="239"/>
      <c r="O191" s="87"/>
      <c r="P191" s="87"/>
      <c r="Q191" s="87"/>
      <c r="R191" s="87"/>
      <c r="S191" s="87"/>
      <c r="T191" s="88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T191" s="20" t="s">
        <v>370</v>
      </c>
      <c r="AU191" s="20" t="s">
        <v>81</v>
      </c>
    </row>
    <row r="192" s="13" customFormat="1">
      <c r="A192" s="13"/>
      <c r="B192" s="240"/>
      <c r="C192" s="241"/>
      <c r="D192" s="242" t="s">
        <v>372</v>
      </c>
      <c r="E192" s="243" t="s">
        <v>21</v>
      </c>
      <c r="F192" s="244" t="s">
        <v>459</v>
      </c>
      <c r="G192" s="241"/>
      <c r="H192" s="243" t="s">
        <v>21</v>
      </c>
      <c r="I192" s="245"/>
      <c r="J192" s="241"/>
      <c r="K192" s="241"/>
      <c r="L192" s="246"/>
      <c r="M192" s="247"/>
      <c r="N192" s="248"/>
      <c r="O192" s="248"/>
      <c r="P192" s="248"/>
      <c r="Q192" s="248"/>
      <c r="R192" s="248"/>
      <c r="S192" s="248"/>
      <c r="T192" s="249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50" t="s">
        <v>372</v>
      </c>
      <c r="AU192" s="250" t="s">
        <v>81</v>
      </c>
      <c r="AV192" s="13" t="s">
        <v>79</v>
      </c>
      <c r="AW192" s="13" t="s">
        <v>34</v>
      </c>
      <c r="AX192" s="13" t="s">
        <v>72</v>
      </c>
      <c r="AY192" s="250" t="s">
        <v>178</v>
      </c>
    </row>
    <row r="193" s="13" customFormat="1">
      <c r="A193" s="13"/>
      <c r="B193" s="240"/>
      <c r="C193" s="241"/>
      <c r="D193" s="242" t="s">
        <v>372</v>
      </c>
      <c r="E193" s="243" t="s">
        <v>21</v>
      </c>
      <c r="F193" s="244" t="s">
        <v>460</v>
      </c>
      <c r="G193" s="241"/>
      <c r="H193" s="243" t="s">
        <v>21</v>
      </c>
      <c r="I193" s="245"/>
      <c r="J193" s="241"/>
      <c r="K193" s="241"/>
      <c r="L193" s="246"/>
      <c r="M193" s="247"/>
      <c r="N193" s="248"/>
      <c r="O193" s="248"/>
      <c r="P193" s="248"/>
      <c r="Q193" s="248"/>
      <c r="R193" s="248"/>
      <c r="S193" s="248"/>
      <c r="T193" s="249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50" t="s">
        <v>372</v>
      </c>
      <c r="AU193" s="250" t="s">
        <v>81</v>
      </c>
      <c r="AV193" s="13" t="s">
        <v>79</v>
      </c>
      <c r="AW193" s="13" t="s">
        <v>34</v>
      </c>
      <c r="AX193" s="13" t="s">
        <v>72</v>
      </c>
      <c r="AY193" s="250" t="s">
        <v>178</v>
      </c>
    </row>
    <row r="194" s="14" customFormat="1">
      <c r="A194" s="14"/>
      <c r="B194" s="251"/>
      <c r="C194" s="252"/>
      <c r="D194" s="242" t="s">
        <v>372</v>
      </c>
      <c r="E194" s="253" t="s">
        <v>21</v>
      </c>
      <c r="F194" s="254" t="s">
        <v>461</v>
      </c>
      <c r="G194" s="252"/>
      <c r="H194" s="255">
        <v>360</v>
      </c>
      <c r="I194" s="256"/>
      <c r="J194" s="252"/>
      <c r="K194" s="252"/>
      <c r="L194" s="257"/>
      <c r="M194" s="258"/>
      <c r="N194" s="259"/>
      <c r="O194" s="259"/>
      <c r="P194" s="259"/>
      <c r="Q194" s="259"/>
      <c r="R194" s="259"/>
      <c r="S194" s="259"/>
      <c r="T194" s="260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61" t="s">
        <v>372</v>
      </c>
      <c r="AU194" s="261" t="s">
        <v>81</v>
      </c>
      <c r="AV194" s="14" t="s">
        <v>81</v>
      </c>
      <c r="AW194" s="14" t="s">
        <v>34</v>
      </c>
      <c r="AX194" s="14" t="s">
        <v>79</v>
      </c>
      <c r="AY194" s="261" t="s">
        <v>178</v>
      </c>
    </row>
    <row r="195" s="2" customFormat="1" ht="62.7" customHeight="1">
      <c r="A195" s="41"/>
      <c r="B195" s="42"/>
      <c r="C195" s="214" t="s">
        <v>235</v>
      </c>
      <c r="D195" s="214" t="s">
        <v>179</v>
      </c>
      <c r="E195" s="215" t="s">
        <v>462</v>
      </c>
      <c r="F195" s="216" t="s">
        <v>463</v>
      </c>
      <c r="G195" s="217" t="s">
        <v>392</v>
      </c>
      <c r="H195" s="218">
        <v>1000</v>
      </c>
      <c r="I195" s="219"/>
      <c r="J195" s="220">
        <f>ROUND(I195*H195,2)</f>
        <v>0</v>
      </c>
      <c r="K195" s="216" t="s">
        <v>368</v>
      </c>
      <c r="L195" s="47"/>
      <c r="M195" s="221" t="s">
        <v>21</v>
      </c>
      <c r="N195" s="222" t="s">
        <v>43</v>
      </c>
      <c r="O195" s="87"/>
      <c r="P195" s="223">
        <f>O195*H195</f>
        <v>0</v>
      </c>
      <c r="Q195" s="223">
        <v>0</v>
      </c>
      <c r="R195" s="223">
        <f>Q195*H195</f>
        <v>0</v>
      </c>
      <c r="S195" s="223">
        <v>0</v>
      </c>
      <c r="T195" s="224">
        <f>S195*H195</f>
        <v>0</v>
      </c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R195" s="225" t="s">
        <v>97</v>
      </c>
      <c r="AT195" s="225" t="s">
        <v>179</v>
      </c>
      <c r="AU195" s="225" t="s">
        <v>81</v>
      </c>
      <c r="AY195" s="20" t="s">
        <v>178</v>
      </c>
      <c r="BE195" s="226">
        <f>IF(N195="základní",J195,0)</f>
        <v>0</v>
      </c>
      <c r="BF195" s="226">
        <f>IF(N195="snížená",J195,0)</f>
        <v>0</v>
      </c>
      <c r="BG195" s="226">
        <f>IF(N195="zákl. přenesená",J195,0)</f>
        <v>0</v>
      </c>
      <c r="BH195" s="226">
        <f>IF(N195="sníž. přenesená",J195,0)</f>
        <v>0</v>
      </c>
      <c r="BI195" s="226">
        <f>IF(N195="nulová",J195,0)</f>
        <v>0</v>
      </c>
      <c r="BJ195" s="20" t="s">
        <v>79</v>
      </c>
      <c r="BK195" s="226">
        <f>ROUND(I195*H195,2)</f>
        <v>0</v>
      </c>
      <c r="BL195" s="20" t="s">
        <v>97</v>
      </c>
      <c r="BM195" s="225" t="s">
        <v>464</v>
      </c>
    </row>
    <row r="196" s="2" customFormat="1">
      <c r="A196" s="41"/>
      <c r="B196" s="42"/>
      <c r="C196" s="43"/>
      <c r="D196" s="235" t="s">
        <v>370</v>
      </c>
      <c r="E196" s="43"/>
      <c r="F196" s="236" t="s">
        <v>465</v>
      </c>
      <c r="G196" s="43"/>
      <c r="H196" s="43"/>
      <c r="I196" s="237"/>
      <c r="J196" s="43"/>
      <c r="K196" s="43"/>
      <c r="L196" s="47"/>
      <c r="M196" s="238"/>
      <c r="N196" s="239"/>
      <c r="O196" s="87"/>
      <c r="P196" s="87"/>
      <c r="Q196" s="87"/>
      <c r="R196" s="87"/>
      <c r="S196" s="87"/>
      <c r="T196" s="88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T196" s="20" t="s">
        <v>370</v>
      </c>
      <c r="AU196" s="20" t="s">
        <v>81</v>
      </c>
    </row>
    <row r="197" s="13" customFormat="1">
      <c r="A197" s="13"/>
      <c r="B197" s="240"/>
      <c r="C197" s="241"/>
      <c r="D197" s="242" t="s">
        <v>372</v>
      </c>
      <c r="E197" s="243" t="s">
        <v>21</v>
      </c>
      <c r="F197" s="244" t="s">
        <v>387</v>
      </c>
      <c r="G197" s="241"/>
      <c r="H197" s="243" t="s">
        <v>21</v>
      </c>
      <c r="I197" s="245"/>
      <c r="J197" s="241"/>
      <c r="K197" s="241"/>
      <c r="L197" s="246"/>
      <c r="M197" s="247"/>
      <c r="N197" s="248"/>
      <c r="O197" s="248"/>
      <c r="P197" s="248"/>
      <c r="Q197" s="248"/>
      <c r="R197" s="248"/>
      <c r="S197" s="248"/>
      <c r="T197" s="249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50" t="s">
        <v>372</v>
      </c>
      <c r="AU197" s="250" t="s">
        <v>81</v>
      </c>
      <c r="AV197" s="13" t="s">
        <v>79</v>
      </c>
      <c r="AW197" s="13" t="s">
        <v>34</v>
      </c>
      <c r="AX197" s="13" t="s">
        <v>72</v>
      </c>
      <c r="AY197" s="250" t="s">
        <v>178</v>
      </c>
    </row>
    <row r="198" s="14" customFormat="1">
      <c r="A198" s="14"/>
      <c r="B198" s="251"/>
      <c r="C198" s="252"/>
      <c r="D198" s="242" t="s">
        <v>372</v>
      </c>
      <c r="E198" s="253" t="s">
        <v>21</v>
      </c>
      <c r="F198" s="254" t="s">
        <v>466</v>
      </c>
      <c r="G198" s="252"/>
      <c r="H198" s="255">
        <v>1000</v>
      </c>
      <c r="I198" s="256"/>
      <c r="J198" s="252"/>
      <c r="K198" s="252"/>
      <c r="L198" s="257"/>
      <c r="M198" s="258"/>
      <c r="N198" s="259"/>
      <c r="O198" s="259"/>
      <c r="P198" s="259"/>
      <c r="Q198" s="259"/>
      <c r="R198" s="259"/>
      <c r="S198" s="259"/>
      <c r="T198" s="260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61" t="s">
        <v>372</v>
      </c>
      <c r="AU198" s="261" t="s">
        <v>81</v>
      </c>
      <c r="AV198" s="14" t="s">
        <v>81</v>
      </c>
      <c r="AW198" s="14" t="s">
        <v>34</v>
      </c>
      <c r="AX198" s="14" t="s">
        <v>79</v>
      </c>
      <c r="AY198" s="261" t="s">
        <v>178</v>
      </c>
    </row>
    <row r="199" s="13" customFormat="1">
      <c r="A199" s="13"/>
      <c r="B199" s="240"/>
      <c r="C199" s="241"/>
      <c r="D199" s="242" t="s">
        <v>372</v>
      </c>
      <c r="E199" s="243" t="s">
        <v>21</v>
      </c>
      <c r="F199" s="244" t="s">
        <v>389</v>
      </c>
      <c r="G199" s="241"/>
      <c r="H199" s="243" t="s">
        <v>21</v>
      </c>
      <c r="I199" s="245"/>
      <c r="J199" s="241"/>
      <c r="K199" s="241"/>
      <c r="L199" s="246"/>
      <c r="M199" s="247"/>
      <c r="N199" s="248"/>
      <c r="O199" s="248"/>
      <c r="P199" s="248"/>
      <c r="Q199" s="248"/>
      <c r="R199" s="248"/>
      <c r="S199" s="248"/>
      <c r="T199" s="249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50" t="s">
        <v>372</v>
      </c>
      <c r="AU199" s="250" t="s">
        <v>81</v>
      </c>
      <c r="AV199" s="13" t="s">
        <v>79</v>
      </c>
      <c r="AW199" s="13" t="s">
        <v>34</v>
      </c>
      <c r="AX199" s="13" t="s">
        <v>72</v>
      </c>
      <c r="AY199" s="250" t="s">
        <v>178</v>
      </c>
    </row>
    <row r="200" s="2" customFormat="1" ht="62.7" customHeight="1">
      <c r="A200" s="41"/>
      <c r="B200" s="42"/>
      <c r="C200" s="214" t="s">
        <v>8</v>
      </c>
      <c r="D200" s="214" t="s">
        <v>179</v>
      </c>
      <c r="E200" s="215" t="s">
        <v>467</v>
      </c>
      <c r="F200" s="216" t="s">
        <v>468</v>
      </c>
      <c r="G200" s="217" t="s">
        <v>392</v>
      </c>
      <c r="H200" s="218">
        <v>2643.2739999999999</v>
      </c>
      <c r="I200" s="219"/>
      <c r="J200" s="220">
        <f>ROUND(I200*H200,2)</f>
        <v>0</v>
      </c>
      <c r="K200" s="216" t="s">
        <v>368</v>
      </c>
      <c r="L200" s="47"/>
      <c r="M200" s="221" t="s">
        <v>21</v>
      </c>
      <c r="N200" s="222" t="s">
        <v>43</v>
      </c>
      <c r="O200" s="87"/>
      <c r="P200" s="223">
        <f>O200*H200</f>
        <v>0</v>
      </c>
      <c r="Q200" s="223">
        <v>0</v>
      </c>
      <c r="R200" s="223">
        <f>Q200*H200</f>
        <v>0</v>
      </c>
      <c r="S200" s="223">
        <v>0</v>
      </c>
      <c r="T200" s="224">
        <f>S200*H200</f>
        <v>0</v>
      </c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R200" s="225" t="s">
        <v>97</v>
      </c>
      <c r="AT200" s="225" t="s">
        <v>179</v>
      </c>
      <c r="AU200" s="225" t="s">
        <v>81</v>
      </c>
      <c r="AY200" s="20" t="s">
        <v>178</v>
      </c>
      <c r="BE200" s="226">
        <f>IF(N200="základní",J200,0)</f>
        <v>0</v>
      </c>
      <c r="BF200" s="226">
        <f>IF(N200="snížená",J200,0)</f>
        <v>0</v>
      </c>
      <c r="BG200" s="226">
        <f>IF(N200="zákl. přenesená",J200,0)</f>
        <v>0</v>
      </c>
      <c r="BH200" s="226">
        <f>IF(N200="sníž. přenesená",J200,0)</f>
        <v>0</v>
      </c>
      <c r="BI200" s="226">
        <f>IF(N200="nulová",J200,0)</f>
        <v>0</v>
      </c>
      <c r="BJ200" s="20" t="s">
        <v>79</v>
      </c>
      <c r="BK200" s="226">
        <f>ROUND(I200*H200,2)</f>
        <v>0</v>
      </c>
      <c r="BL200" s="20" t="s">
        <v>97</v>
      </c>
      <c r="BM200" s="225" t="s">
        <v>469</v>
      </c>
    </row>
    <row r="201" s="2" customFormat="1">
      <c r="A201" s="41"/>
      <c r="B201" s="42"/>
      <c r="C201" s="43"/>
      <c r="D201" s="235" t="s">
        <v>370</v>
      </c>
      <c r="E201" s="43"/>
      <c r="F201" s="236" t="s">
        <v>470</v>
      </c>
      <c r="G201" s="43"/>
      <c r="H201" s="43"/>
      <c r="I201" s="237"/>
      <c r="J201" s="43"/>
      <c r="K201" s="43"/>
      <c r="L201" s="47"/>
      <c r="M201" s="238"/>
      <c r="N201" s="239"/>
      <c r="O201" s="87"/>
      <c r="P201" s="87"/>
      <c r="Q201" s="87"/>
      <c r="R201" s="87"/>
      <c r="S201" s="87"/>
      <c r="T201" s="88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T201" s="20" t="s">
        <v>370</v>
      </c>
      <c r="AU201" s="20" t="s">
        <v>81</v>
      </c>
    </row>
    <row r="202" s="13" customFormat="1">
      <c r="A202" s="13"/>
      <c r="B202" s="240"/>
      <c r="C202" s="241"/>
      <c r="D202" s="242" t="s">
        <v>372</v>
      </c>
      <c r="E202" s="243" t="s">
        <v>21</v>
      </c>
      <c r="F202" s="244" t="s">
        <v>471</v>
      </c>
      <c r="G202" s="241"/>
      <c r="H202" s="243" t="s">
        <v>21</v>
      </c>
      <c r="I202" s="245"/>
      <c r="J202" s="241"/>
      <c r="K202" s="241"/>
      <c r="L202" s="246"/>
      <c r="M202" s="247"/>
      <c r="N202" s="248"/>
      <c r="O202" s="248"/>
      <c r="P202" s="248"/>
      <c r="Q202" s="248"/>
      <c r="R202" s="248"/>
      <c r="S202" s="248"/>
      <c r="T202" s="249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50" t="s">
        <v>372</v>
      </c>
      <c r="AU202" s="250" t="s">
        <v>81</v>
      </c>
      <c r="AV202" s="13" t="s">
        <v>79</v>
      </c>
      <c r="AW202" s="13" t="s">
        <v>34</v>
      </c>
      <c r="AX202" s="13" t="s">
        <v>72</v>
      </c>
      <c r="AY202" s="250" t="s">
        <v>178</v>
      </c>
    </row>
    <row r="203" s="13" customFormat="1">
      <c r="A203" s="13"/>
      <c r="B203" s="240"/>
      <c r="C203" s="241"/>
      <c r="D203" s="242" t="s">
        <v>372</v>
      </c>
      <c r="E203" s="243" t="s">
        <v>21</v>
      </c>
      <c r="F203" s="244" t="s">
        <v>472</v>
      </c>
      <c r="G203" s="241"/>
      <c r="H203" s="243" t="s">
        <v>21</v>
      </c>
      <c r="I203" s="245"/>
      <c r="J203" s="241"/>
      <c r="K203" s="241"/>
      <c r="L203" s="246"/>
      <c r="M203" s="247"/>
      <c r="N203" s="248"/>
      <c r="O203" s="248"/>
      <c r="P203" s="248"/>
      <c r="Q203" s="248"/>
      <c r="R203" s="248"/>
      <c r="S203" s="248"/>
      <c r="T203" s="249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50" t="s">
        <v>372</v>
      </c>
      <c r="AU203" s="250" t="s">
        <v>81</v>
      </c>
      <c r="AV203" s="13" t="s">
        <v>79</v>
      </c>
      <c r="AW203" s="13" t="s">
        <v>34</v>
      </c>
      <c r="AX203" s="13" t="s">
        <v>72</v>
      </c>
      <c r="AY203" s="250" t="s">
        <v>178</v>
      </c>
    </row>
    <row r="204" s="14" customFormat="1">
      <c r="A204" s="14"/>
      <c r="B204" s="251"/>
      <c r="C204" s="252"/>
      <c r="D204" s="242" t="s">
        <v>372</v>
      </c>
      <c r="E204" s="253" t="s">
        <v>21</v>
      </c>
      <c r="F204" s="254" t="s">
        <v>473</v>
      </c>
      <c r="G204" s="252"/>
      <c r="H204" s="255">
        <v>1643.2739999999999</v>
      </c>
      <c r="I204" s="256"/>
      <c r="J204" s="252"/>
      <c r="K204" s="252"/>
      <c r="L204" s="257"/>
      <c r="M204" s="258"/>
      <c r="N204" s="259"/>
      <c r="O204" s="259"/>
      <c r="P204" s="259"/>
      <c r="Q204" s="259"/>
      <c r="R204" s="259"/>
      <c r="S204" s="259"/>
      <c r="T204" s="260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61" t="s">
        <v>372</v>
      </c>
      <c r="AU204" s="261" t="s">
        <v>81</v>
      </c>
      <c r="AV204" s="14" t="s">
        <v>81</v>
      </c>
      <c r="AW204" s="14" t="s">
        <v>34</v>
      </c>
      <c r="AX204" s="14" t="s">
        <v>72</v>
      </c>
      <c r="AY204" s="261" t="s">
        <v>178</v>
      </c>
    </row>
    <row r="205" s="14" customFormat="1">
      <c r="A205" s="14"/>
      <c r="B205" s="251"/>
      <c r="C205" s="252"/>
      <c r="D205" s="242" t="s">
        <v>372</v>
      </c>
      <c r="E205" s="253" t="s">
        <v>21</v>
      </c>
      <c r="F205" s="254" t="s">
        <v>474</v>
      </c>
      <c r="G205" s="252"/>
      <c r="H205" s="255">
        <v>1000</v>
      </c>
      <c r="I205" s="256"/>
      <c r="J205" s="252"/>
      <c r="K205" s="252"/>
      <c r="L205" s="257"/>
      <c r="M205" s="258"/>
      <c r="N205" s="259"/>
      <c r="O205" s="259"/>
      <c r="P205" s="259"/>
      <c r="Q205" s="259"/>
      <c r="R205" s="259"/>
      <c r="S205" s="259"/>
      <c r="T205" s="260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61" t="s">
        <v>372</v>
      </c>
      <c r="AU205" s="261" t="s">
        <v>81</v>
      </c>
      <c r="AV205" s="14" t="s">
        <v>81</v>
      </c>
      <c r="AW205" s="14" t="s">
        <v>34</v>
      </c>
      <c r="AX205" s="14" t="s">
        <v>72</v>
      </c>
      <c r="AY205" s="261" t="s">
        <v>178</v>
      </c>
    </row>
    <row r="206" s="15" customFormat="1">
      <c r="A206" s="15"/>
      <c r="B206" s="262"/>
      <c r="C206" s="263"/>
      <c r="D206" s="242" t="s">
        <v>372</v>
      </c>
      <c r="E206" s="264" t="s">
        <v>21</v>
      </c>
      <c r="F206" s="265" t="s">
        <v>399</v>
      </c>
      <c r="G206" s="263"/>
      <c r="H206" s="266">
        <v>2643.2739999999999</v>
      </c>
      <c r="I206" s="267"/>
      <c r="J206" s="263"/>
      <c r="K206" s="263"/>
      <c r="L206" s="268"/>
      <c r="M206" s="269"/>
      <c r="N206" s="270"/>
      <c r="O206" s="270"/>
      <c r="P206" s="270"/>
      <c r="Q206" s="270"/>
      <c r="R206" s="270"/>
      <c r="S206" s="270"/>
      <c r="T206" s="271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T206" s="272" t="s">
        <v>372</v>
      </c>
      <c r="AU206" s="272" t="s">
        <v>81</v>
      </c>
      <c r="AV206" s="15" t="s">
        <v>97</v>
      </c>
      <c r="AW206" s="15" t="s">
        <v>34</v>
      </c>
      <c r="AX206" s="15" t="s">
        <v>79</v>
      </c>
      <c r="AY206" s="272" t="s">
        <v>178</v>
      </c>
    </row>
    <row r="207" s="2" customFormat="1" ht="37.8" customHeight="1">
      <c r="A207" s="41"/>
      <c r="B207" s="42"/>
      <c r="C207" s="214" t="s">
        <v>242</v>
      </c>
      <c r="D207" s="214" t="s">
        <v>179</v>
      </c>
      <c r="E207" s="215" t="s">
        <v>475</v>
      </c>
      <c r="F207" s="216" t="s">
        <v>476</v>
      </c>
      <c r="G207" s="217" t="s">
        <v>392</v>
      </c>
      <c r="H207" s="218">
        <v>2643.2739999999999</v>
      </c>
      <c r="I207" s="219"/>
      <c r="J207" s="220">
        <f>ROUND(I207*H207,2)</f>
        <v>0</v>
      </c>
      <c r="K207" s="216" t="s">
        <v>368</v>
      </c>
      <c r="L207" s="47"/>
      <c r="M207" s="221" t="s">
        <v>21</v>
      </c>
      <c r="N207" s="222" t="s">
        <v>43</v>
      </c>
      <c r="O207" s="87"/>
      <c r="P207" s="223">
        <f>O207*H207</f>
        <v>0</v>
      </c>
      <c r="Q207" s="223">
        <v>0</v>
      </c>
      <c r="R207" s="223">
        <f>Q207*H207</f>
        <v>0</v>
      </c>
      <c r="S207" s="223">
        <v>0</v>
      </c>
      <c r="T207" s="224">
        <f>S207*H207</f>
        <v>0</v>
      </c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R207" s="225" t="s">
        <v>97</v>
      </c>
      <c r="AT207" s="225" t="s">
        <v>179</v>
      </c>
      <c r="AU207" s="225" t="s">
        <v>81</v>
      </c>
      <c r="AY207" s="20" t="s">
        <v>178</v>
      </c>
      <c r="BE207" s="226">
        <f>IF(N207="základní",J207,0)</f>
        <v>0</v>
      </c>
      <c r="BF207" s="226">
        <f>IF(N207="snížená",J207,0)</f>
        <v>0</v>
      </c>
      <c r="BG207" s="226">
        <f>IF(N207="zákl. přenesená",J207,0)</f>
        <v>0</v>
      </c>
      <c r="BH207" s="226">
        <f>IF(N207="sníž. přenesená",J207,0)</f>
        <v>0</v>
      </c>
      <c r="BI207" s="226">
        <f>IF(N207="nulová",J207,0)</f>
        <v>0</v>
      </c>
      <c r="BJ207" s="20" t="s">
        <v>79</v>
      </c>
      <c r="BK207" s="226">
        <f>ROUND(I207*H207,2)</f>
        <v>0</v>
      </c>
      <c r="BL207" s="20" t="s">
        <v>97</v>
      </c>
      <c r="BM207" s="225" t="s">
        <v>477</v>
      </c>
    </row>
    <row r="208" s="2" customFormat="1">
      <c r="A208" s="41"/>
      <c r="B208" s="42"/>
      <c r="C208" s="43"/>
      <c r="D208" s="235" t="s">
        <v>370</v>
      </c>
      <c r="E208" s="43"/>
      <c r="F208" s="236" t="s">
        <v>478</v>
      </c>
      <c r="G208" s="43"/>
      <c r="H208" s="43"/>
      <c r="I208" s="237"/>
      <c r="J208" s="43"/>
      <c r="K208" s="43"/>
      <c r="L208" s="47"/>
      <c r="M208" s="238"/>
      <c r="N208" s="239"/>
      <c r="O208" s="87"/>
      <c r="P208" s="87"/>
      <c r="Q208" s="87"/>
      <c r="R208" s="87"/>
      <c r="S208" s="87"/>
      <c r="T208" s="88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T208" s="20" t="s">
        <v>370</v>
      </c>
      <c r="AU208" s="20" t="s">
        <v>81</v>
      </c>
    </row>
    <row r="209" s="13" customFormat="1">
      <c r="A209" s="13"/>
      <c r="B209" s="240"/>
      <c r="C209" s="241"/>
      <c r="D209" s="242" t="s">
        <v>372</v>
      </c>
      <c r="E209" s="243" t="s">
        <v>21</v>
      </c>
      <c r="F209" s="244" t="s">
        <v>471</v>
      </c>
      <c r="G209" s="241"/>
      <c r="H209" s="243" t="s">
        <v>21</v>
      </c>
      <c r="I209" s="245"/>
      <c r="J209" s="241"/>
      <c r="K209" s="241"/>
      <c r="L209" s="246"/>
      <c r="M209" s="247"/>
      <c r="N209" s="248"/>
      <c r="O209" s="248"/>
      <c r="P209" s="248"/>
      <c r="Q209" s="248"/>
      <c r="R209" s="248"/>
      <c r="S209" s="248"/>
      <c r="T209" s="249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50" t="s">
        <v>372</v>
      </c>
      <c r="AU209" s="250" t="s">
        <v>81</v>
      </c>
      <c r="AV209" s="13" t="s">
        <v>79</v>
      </c>
      <c r="AW209" s="13" t="s">
        <v>34</v>
      </c>
      <c r="AX209" s="13" t="s">
        <v>72</v>
      </c>
      <c r="AY209" s="250" t="s">
        <v>178</v>
      </c>
    </row>
    <row r="210" s="13" customFormat="1">
      <c r="A210" s="13"/>
      <c r="B210" s="240"/>
      <c r="C210" s="241"/>
      <c r="D210" s="242" t="s">
        <v>372</v>
      </c>
      <c r="E210" s="243" t="s">
        <v>21</v>
      </c>
      <c r="F210" s="244" t="s">
        <v>472</v>
      </c>
      <c r="G210" s="241"/>
      <c r="H210" s="243" t="s">
        <v>21</v>
      </c>
      <c r="I210" s="245"/>
      <c r="J210" s="241"/>
      <c r="K210" s="241"/>
      <c r="L210" s="246"/>
      <c r="M210" s="247"/>
      <c r="N210" s="248"/>
      <c r="O210" s="248"/>
      <c r="P210" s="248"/>
      <c r="Q210" s="248"/>
      <c r="R210" s="248"/>
      <c r="S210" s="248"/>
      <c r="T210" s="249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50" t="s">
        <v>372</v>
      </c>
      <c r="AU210" s="250" t="s">
        <v>81</v>
      </c>
      <c r="AV210" s="13" t="s">
        <v>79</v>
      </c>
      <c r="AW210" s="13" t="s">
        <v>34</v>
      </c>
      <c r="AX210" s="13" t="s">
        <v>72</v>
      </c>
      <c r="AY210" s="250" t="s">
        <v>178</v>
      </c>
    </row>
    <row r="211" s="14" customFormat="1">
      <c r="A211" s="14"/>
      <c r="B211" s="251"/>
      <c r="C211" s="252"/>
      <c r="D211" s="242" t="s">
        <v>372</v>
      </c>
      <c r="E211" s="253" t="s">
        <v>21</v>
      </c>
      <c r="F211" s="254" t="s">
        <v>473</v>
      </c>
      <c r="G211" s="252"/>
      <c r="H211" s="255">
        <v>1643.2739999999999</v>
      </c>
      <c r="I211" s="256"/>
      <c r="J211" s="252"/>
      <c r="K211" s="252"/>
      <c r="L211" s="257"/>
      <c r="M211" s="258"/>
      <c r="N211" s="259"/>
      <c r="O211" s="259"/>
      <c r="P211" s="259"/>
      <c r="Q211" s="259"/>
      <c r="R211" s="259"/>
      <c r="S211" s="259"/>
      <c r="T211" s="260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61" t="s">
        <v>372</v>
      </c>
      <c r="AU211" s="261" t="s">
        <v>81</v>
      </c>
      <c r="AV211" s="14" t="s">
        <v>81</v>
      </c>
      <c r="AW211" s="14" t="s">
        <v>34</v>
      </c>
      <c r="AX211" s="14" t="s">
        <v>72</v>
      </c>
      <c r="AY211" s="261" t="s">
        <v>178</v>
      </c>
    </row>
    <row r="212" s="14" customFormat="1">
      <c r="A212" s="14"/>
      <c r="B212" s="251"/>
      <c r="C212" s="252"/>
      <c r="D212" s="242" t="s">
        <v>372</v>
      </c>
      <c r="E212" s="253" t="s">
        <v>21</v>
      </c>
      <c r="F212" s="254" t="s">
        <v>479</v>
      </c>
      <c r="G212" s="252"/>
      <c r="H212" s="255">
        <v>1000</v>
      </c>
      <c r="I212" s="256"/>
      <c r="J212" s="252"/>
      <c r="K212" s="252"/>
      <c r="L212" s="257"/>
      <c r="M212" s="258"/>
      <c r="N212" s="259"/>
      <c r="O212" s="259"/>
      <c r="P212" s="259"/>
      <c r="Q212" s="259"/>
      <c r="R212" s="259"/>
      <c r="S212" s="259"/>
      <c r="T212" s="260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61" t="s">
        <v>372</v>
      </c>
      <c r="AU212" s="261" t="s">
        <v>81</v>
      </c>
      <c r="AV212" s="14" t="s">
        <v>81</v>
      </c>
      <c r="AW212" s="14" t="s">
        <v>34</v>
      </c>
      <c r="AX212" s="14" t="s">
        <v>72</v>
      </c>
      <c r="AY212" s="261" t="s">
        <v>178</v>
      </c>
    </row>
    <row r="213" s="15" customFormat="1">
      <c r="A213" s="15"/>
      <c r="B213" s="262"/>
      <c r="C213" s="263"/>
      <c r="D213" s="242" t="s">
        <v>372</v>
      </c>
      <c r="E213" s="264" t="s">
        <v>21</v>
      </c>
      <c r="F213" s="265" t="s">
        <v>399</v>
      </c>
      <c r="G213" s="263"/>
      <c r="H213" s="266">
        <v>2643.2739999999999</v>
      </c>
      <c r="I213" s="267"/>
      <c r="J213" s="263"/>
      <c r="K213" s="263"/>
      <c r="L213" s="268"/>
      <c r="M213" s="269"/>
      <c r="N213" s="270"/>
      <c r="O213" s="270"/>
      <c r="P213" s="270"/>
      <c r="Q213" s="270"/>
      <c r="R213" s="270"/>
      <c r="S213" s="270"/>
      <c r="T213" s="271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T213" s="272" t="s">
        <v>372</v>
      </c>
      <c r="AU213" s="272" t="s">
        <v>81</v>
      </c>
      <c r="AV213" s="15" t="s">
        <v>97</v>
      </c>
      <c r="AW213" s="15" t="s">
        <v>34</v>
      </c>
      <c r="AX213" s="15" t="s">
        <v>79</v>
      </c>
      <c r="AY213" s="272" t="s">
        <v>178</v>
      </c>
    </row>
    <row r="214" s="2" customFormat="1" ht="44.25" customHeight="1">
      <c r="A214" s="41"/>
      <c r="B214" s="42"/>
      <c r="C214" s="214" t="s">
        <v>246</v>
      </c>
      <c r="D214" s="214" t="s">
        <v>179</v>
      </c>
      <c r="E214" s="215" t="s">
        <v>480</v>
      </c>
      <c r="F214" s="216" t="s">
        <v>481</v>
      </c>
      <c r="G214" s="217" t="s">
        <v>392</v>
      </c>
      <c r="H214" s="218">
        <v>145.56200000000001</v>
      </c>
      <c r="I214" s="219"/>
      <c r="J214" s="220">
        <f>ROUND(I214*H214,2)</f>
        <v>0</v>
      </c>
      <c r="K214" s="216" t="s">
        <v>368</v>
      </c>
      <c r="L214" s="47"/>
      <c r="M214" s="221" t="s">
        <v>21</v>
      </c>
      <c r="N214" s="222" t="s">
        <v>43</v>
      </c>
      <c r="O214" s="87"/>
      <c r="P214" s="223">
        <f>O214*H214</f>
        <v>0</v>
      </c>
      <c r="Q214" s="223">
        <v>0</v>
      </c>
      <c r="R214" s="223">
        <f>Q214*H214</f>
        <v>0</v>
      </c>
      <c r="S214" s="223">
        <v>0</v>
      </c>
      <c r="T214" s="224">
        <f>S214*H214</f>
        <v>0</v>
      </c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R214" s="225" t="s">
        <v>97</v>
      </c>
      <c r="AT214" s="225" t="s">
        <v>179</v>
      </c>
      <c r="AU214" s="225" t="s">
        <v>81</v>
      </c>
      <c r="AY214" s="20" t="s">
        <v>178</v>
      </c>
      <c r="BE214" s="226">
        <f>IF(N214="základní",J214,0)</f>
        <v>0</v>
      </c>
      <c r="BF214" s="226">
        <f>IF(N214="snížená",J214,0)</f>
        <v>0</v>
      </c>
      <c r="BG214" s="226">
        <f>IF(N214="zákl. přenesená",J214,0)</f>
        <v>0</v>
      </c>
      <c r="BH214" s="226">
        <f>IF(N214="sníž. přenesená",J214,0)</f>
        <v>0</v>
      </c>
      <c r="BI214" s="226">
        <f>IF(N214="nulová",J214,0)</f>
        <v>0</v>
      </c>
      <c r="BJ214" s="20" t="s">
        <v>79</v>
      </c>
      <c r="BK214" s="226">
        <f>ROUND(I214*H214,2)</f>
        <v>0</v>
      </c>
      <c r="BL214" s="20" t="s">
        <v>97</v>
      </c>
      <c r="BM214" s="225" t="s">
        <v>482</v>
      </c>
    </row>
    <row r="215" s="2" customFormat="1">
      <c r="A215" s="41"/>
      <c r="B215" s="42"/>
      <c r="C215" s="43"/>
      <c r="D215" s="235" t="s">
        <v>370</v>
      </c>
      <c r="E215" s="43"/>
      <c r="F215" s="236" t="s">
        <v>483</v>
      </c>
      <c r="G215" s="43"/>
      <c r="H215" s="43"/>
      <c r="I215" s="237"/>
      <c r="J215" s="43"/>
      <c r="K215" s="43"/>
      <c r="L215" s="47"/>
      <c r="M215" s="238"/>
      <c r="N215" s="239"/>
      <c r="O215" s="87"/>
      <c r="P215" s="87"/>
      <c r="Q215" s="87"/>
      <c r="R215" s="87"/>
      <c r="S215" s="87"/>
      <c r="T215" s="88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T215" s="20" t="s">
        <v>370</v>
      </c>
      <c r="AU215" s="20" t="s">
        <v>81</v>
      </c>
    </row>
    <row r="216" s="13" customFormat="1">
      <c r="A216" s="13"/>
      <c r="B216" s="240"/>
      <c r="C216" s="241"/>
      <c r="D216" s="242" t="s">
        <v>372</v>
      </c>
      <c r="E216" s="243" t="s">
        <v>21</v>
      </c>
      <c r="F216" s="244" t="s">
        <v>459</v>
      </c>
      <c r="G216" s="241"/>
      <c r="H216" s="243" t="s">
        <v>21</v>
      </c>
      <c r="I216" s="245"/>
      <c r="J216" s="241"/>
      <c r="K216" s="241"/>
      <c r="L216" s="246"/>
      <c r="M216" s="247"/>
      <c r="N216" s="248"/>
      <c r="O216" s="248"/>
      <c r="P216" s="248"/>
      <c r="Q216" s="248"/>
      <c r="R216" s="248"/>
      <c r="S216" s="248"/>
      <c r="T216" s="249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50" t="s">
        <v>372</v>
      </c>
      <c r="AU216" s="250" t="s">
        <v>81</v>
      </c>
      <c r="AV216" s="13" t="s">
        <v>79</v>
      </c>
      <c r="AW216" s="13" t="s">
        <v>34</v>
      </c>
      <c r="AX216" s="13" t="s">
        <v>72</v>
      </c>
      <c r="AY216" s="250" t="s">
        <v>178</v>
      </c>
    </row>
    <row r="217" s="13" customFormat="1">
      <c r="A217" s="13"/>
      <c r="B217" s="240"/>
      <c r="C217" s="241"/>
      <c r="D217" s="242" t="s">
        <v>372</v>
      </c>
      <c r="E217" s="243" t="s">
        <v>21</v>
      </c>
      <c r="F217" s="244" t="s">
        <v>404</v>
      </c>
      <c r="G217" s="241"/>
      <c r="H217" s="243" t="s">
        <v>21</v>
      </c>
      <c r="I217" s="245"/>
      <c r="J217" s="241"/>
      <c r="K217" s="241"/>
      <c r="L217" s="246"/>
      <c r="M217" s="247"/>
      <c r="N217" s="248"/>
      <c r="O217" s="248"/>
      <c r="P217" s="248"/>
      <c r="Q217" s="248"/>
      <c r="R217" s="248"/>
      <c r="S217" s="248"/>
      <c r="T217" s="249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50" t="s">
        <v>372</v>
      </c>
      <c r="AU217" s="250" t="s">
        <v>81</v>
      </c>
      <c r="AV217" s="13" t="s">
        <v>79</v>
      </c>
      <c r="AW217" s="13" t="s">
        <v>34</v>
      </c>
      <c r="AX217" s="13" t="s">
        <v>72</v>
      </c>
      <c r="AY217" s="250" t="s">
        <v>178</v>
      </c>
    </row>
    <row r="218" s="13" customFormat="1">
      <c r="A218" s="13"/>
      <c r="B218" s="240"/>
      <c r="C218" s="241"/>
      <c r="D218" s="242" t="s">
        <v>372</v>
      </c>
      <c r="E218" s="243" t="s">
        <v>21</v>
      </c>
      <c r="F218" s="244" t="s">
        <v>484</v>
      </c>
      <c r="G218" s="241"/>
      <c r="H218" s="243" t="s">
        <v>21</v>
      </c>
      <c r="I218" s="245"/>
      <c r="J218" s="241"/>
      <c r="K218" s="241"/>
      <c r="L218" s="246"/>
      <c r="M218" s="247"/>
      <c r="N218" s="248"/>
      <c r="O218" s="248"/>
      <c r="P218" s="248"/>
      <c r="Q218" s="248"/>
      <c r="R218" s="248"/>
      <c r="S218" s="248"/>
      <c r="T218" s="249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50" t="s">
        <v>372</v>
      </c>
      <c r="AU218" s="250" t="s">
        <v>81</v>
      </c>
      <c r="AV218" s="13" t="s">
        <v>79</v>
      </c>
      <c r="AW218" s="13" t="s">
        <v>34</v>
      </c>
      <c r="AX218" s="13" t="s">
        <v>72</v>
      </c>
      <c r="AY218" s="250" t="s">
        <v>178</v>
      </c>
    </row>
    <row r="219" s="14" customFormat="1">
      <c r="A219" s="14"/>
      <c r="B219" s="251"/>
      <c r="C219" s="252"/>
      <c r="D219" s="242" t="s">
        <v>372</v>
      </c>
      <c r="E219" s="253" t="s">
        <v>21</v>
      </c>
      <c r="F219" s="254" t="s">
        <v>485</v>
      </c>
      <c r="G219" s="252"/>
      <c r="H219" s="255">
        <v>1808.8810000000001</v>
      </c>
      <c r="I219" s="256"/>
      <c r="J219" s="252"/>
      <c r="K219" s="252"/>
      <c r="L219" s="257"/>
      <c r="M219" s="258"/>
      <c r="N219" s="259"/>
      <c r="O219" s="259"/>
      <c r="P219" s="259"/>
      <c r="Q219" s="259"/>
      <c r="R219" s="259"/>
      <c r="S219" s="259"/>
      <c r="T219" s="260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61" t="s">
        <v>372</v>
      </c>
      <c r="AU219" s="261" t="s">
        <v>81</v>
      </c>
      <c r="AV219" s="14" t="s">
        <v>81</v>
      </c>
      <c r="AW219" s="14" t="s">
        <v>34</v>
      </c>
      <c r="AX219" s="14" t="s">
        <v>72</v>
      </c>
      <c r="AY219" s="261" t="s">
        <v>178</v>
      </c>
    </row>
    <row r="220" s="14" customFormat="1">
      <c r="A220" s="14"/>
      <c r="B220" s="251"/>
      <c r="C220" s="252"/>
      <c r="D220" s="242" t="s">
        <v>372</v>
      </c>
      <c r="E220" s="253" t="s">
        <v>21</v>
      </c>
      <c r="F220" s="254" t="s">
        <v>486</v>
      </c>
      <c r="G220" s="252"/>
      <c r="H220" s="255">
        <v>386.91300000000001</v>
      </c>
      <c r="I220" s="256"/>
      <c r="J220" s="252"/>
      <c r="K220" s="252"/>
      <c r="L220" s="257"/>
      <c r="M220" s="258"/>
      <c r="N220" s="259"/>
      <c r="O220" s="259"/>
      <c r="P220" s="259"/>
      <c r="Q220" s="259"/>
      <c r="R220" s="259"/>
      <c r="S220" s="259"/>
      <c r="T220" s="260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61" t="s">
        <v>372</v>
      </c>
      <c r="AU220" s="261" t="s">
        <v>81</v>
      </c>
      <c r="AV220" s="14" t="s">
        <v>81</v>
      </c>
      <c r="AW220" s="14" t="s">
        <v>34</v>
      </c>
      <c r="AX220" s="14" t="s">
        <v>72</v>
      </c>
      <c r="AY220" s="261" t="s">
        <v>178</v>
      </c>
    </row>
    <row r="221" s="14" customFormat="1">
      <c r="A221" s="14"/>
      <c r="B221" s="251"/>
      <c r="C221" s="252"/>
      <c r="D221" s="242" t="s">
        <v>372</v>
      </c>
      <c r="E221" s="253" t="s">
        <v>21</v>
      </c>
      <c r="F221" s="254" t="s">
        <v>408</v>
      </c>
      <c r="G221" s="252"/>
      <c r="H221" s="255">
        <v>5.6050000000000004</v>
      </c>
      <c r="I221" s="256"/>
      <c r="J221" s="252"/>
      <c r="K221" s="252"/>
      <c r="L221" s="257"/>
      <c r="M221" s="258"/>
      <c r="N221" s="259"/>
      <c r="O221" s="259"/>
      <c r="P221" s="259"/>
      <c r="Q221" s="259"/>
      <c r="R221" s="259"/>
      <c r="S221" s="259"/>
      <c r="T221" s="260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61" t="s">
        <v>372</v>
      </c>
      <c r="AU221" s="261" t="s">
        <v>81</v>
      </c>
      <c r="AV221" s="14" t="s">
        <v>81</v>
      </c>
      <c r="AW221" s="14" t="s">
        <v>34</v>
      </c>
      <c r="AX221" s="14" t="s">
        <v>72</v>
      </c>
      <c r="AY221" s="261" t="s">
        <v>178</v>
      </c>
    </row>
    <row r="222" s="14" customFormat="1">
      <c r="A222" s="14"/>
      <c r="B222" s="251"/>
      <c r="C222" s="252"/>
      <c r="D222" s="242" t="s">
        <v>372</v>
      </c>
      <c r="E222" s="253" t="s">
        <v>21</v>
      </c>
      <c r="F222" s="254" t="s">
        <v>409</v>
      </c>
      <c r="G222" s="252"/>
      <c r="H222" s="255">
        <v>53.963999999999999</v>
      </c>
      <c r="I222" s="256"/>
      <c r="J222" s="252"/>
      <c r="K222" s="252"/>
      <c r="L222" s="257"/>
      <c r="M222" s="258"/>
      <c r="N222" s="259"/>
      <c r="O222" s="259"/>
      <c r="P222" s="259"/>
      <c r="Q222" s="259"/>
      <c r="R222" s="259"/>
      <c r="S222" s="259"/>
      <c r="T222" s="260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61" t="s">
        <v>372</v>
      </c>
      <c r="AU222" s="261" t="s">
        <v>81</v>
      </c>
      <c r="AV222" s="14" t="s">
        <v>81</v>
      </c>
      <c r="AW222" s="14" t="s">
        <v>34</v>
      </c>
      <c r="AX222" s="14" t="s">
        <v>72</v>
      </c>
      <c r="AY222" s="261" t="s">
        <v>178</v>
      </c>
    </row>
    <row r="223" s="14" customFormat="1">
      <c r="A223" s="14"/>
      <c r="B223" s="251"/>
      <c r="C223" s="252"/>
      <c r="D223" s="242" t="s">
        <v>372</v>
      </c>
      <c r="E223" s="253" t="s">
        <v>21</v>
      </c>
      <c r="F223" s="254" t="s">
        <v>410</v>
      </c>
      <c r="G223" s="252"/>
      <c r="H223" s="255">
        <v>13.436999999999999</v>
      </c>
      <c r="I223" s="256"/>
      <c r="J223" s="252"/>
      <c r="K223" s="252"/>
      <c r="L223" s="257"/>
      <c r="M223" s="258"/>
      <c r="N223" s="259"/>
      <c r="O223" s="259"/>
      <c r="P223" s="259"/>
      <c r="Q223" s="259"/>
      <c r="R223" s="259"/>
      <c r="S223" s="259"/>
      <c r="T223" s="260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61" t="s">
        <v>372</v>
      </c>
      <c r="AU223" s="261" t="s">
        <v>81</v>
      </c>
      <c r="AV223" s="14" t="s">
        <v>81</v>
      </c>
      <c r="AW223" s="14" t="s">
        <v>34</v>
      </c>
      <c r="AX223" s="14" t="s">
        <v>72</v>
      </c>
      <c r="AY223" s="261" t="s">
        <v>178</v>
      </c>
    </row>
    <row r="224" s="14" customFormat="1">
      <c r="A224" s="14"/>
      <c r="B224" s="251"/>
      <c r="C224" s="252"/>
      <c r="D224" s="242" t="s">
        <v>372</v>
      </c>
      <c r="E224" s="253" t="s">
        <v>21</v>
      </c>
      <c r="F224" s="254" t="s">
        <v>411</v>
      </c>
      <c r="G224" s="252"/>
      <c r="H224" s="255">
        <v>188.21899999999999</v>
      </c>
      <c r="I224" s="256"/>
      <c r="J224" s="252"/>
      <c r="K224" s="252"/>
      <c r="L224" s="257"/>
      <c r="M224" s="258"/>
      <c r="N224" s="259"/>
      <c r="O224" s="259"/>
      <c r="P224" s="259"/>
      <c r="Q224" s="259"/>
      <c r="R224" s="259"/>
      <c r="S224" s="259"/>
      <c r="T224" s="260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61" t="s">
        <v>372</v>
      </c>
      <c r="AU224" s="261" t="s">
        <v>81</v>
      </c>
      <c r="AV224" s="14" t="s">
        <v>81</v>
      </c>
      <c r="AW224" s="14" t="s">
        <v>34</v>
      </c>
      <c r="AX224" s="14" t="s">
        <v>72</v>
      </c>
      <c r="AY224" s="261" t="s">
        <v>178</v>
      </c>
    </row>
    <row r="225" s="14" customFormat="1">
      <c r="A225" s="14"/>
      <c r="B225" s="251"/>
      <c r="C225" s="252"/>
      <c r="D225" s="242" t="s">
        <v>372</v>
      </c>
      <c r="E225" s="253" t="s">
        <v>21</v>
      </c>
      <c r="F225" s="254" t="s">
        <v>412</v>
      </c>
      <c r="G225" s="252"/>
      <c r="H225" s="255">
        <v>43.055999999999997</v>
      </c>
      <c r="I225" s="256"/>
      <c r="J225" s="252"/>
      <c r="K225" s="252"/>
      <c r="L225" s="257"/>
      <c r="M225" s="258"/>
      <c r="N225" s="259"/>
      <c r="O225" s="259"/>
      <c r="P225" s="259"/>
      <c r="Q225" s="259"/>
      <c r="R225" s="259"/>
      <c r="S225" s="259"/>
      <c r="T225" s="260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61" t="s">
        <v>372</v>
      </c>
      <c r="AU225" s="261" t="s">
        <v>81</v>
      </c>
      <c r="AV225" s="14" t="s">
        <v>81</v>
      </c>
      <c r="AW225" s="14" t="s">
        <v>34</v>
      </c>
      <c r="AX225" s="14" t="s">
        <v>72</v>
      </c>
      <c r="AY225" s="261" t="s">
        <v>178</v>
      </c>
    </row>
    <row r="226" s="16" customFormat="1">
      <c r="A226" s="16"/>
      <c r="B226" s="273"/>
      <c r="C226" s="274"/>
      <c r="D226" s="242" t="s">
        <v>372</v>
      </c>
      <c r="E226" s="275" t="s">
        <v>21</v>
      </c>
      <c r="F226" s="276" t="s">
        <v>407</v>
      </c>
      <c r="G226" s="274"/>
      <c r="H226" s="277">
        <v>2500.0749999999998</v>
      </c>
      <c r="I226" s="278"/>
      <c r="J226" s="274"/>
      <c r="K226" s="274"/>
      <c r="L226" s="279"/>
      <c r="M226" s="280"/>
      <c r="N226" s="281"/>
      <c r="O226" s="281"/>
      <c r="P226" s="281"/>
      <c r="Q226" s="281"/>
      <c r="R226" s="281"/>
      <c r="S226" s="281"/>
      <c r="T226" s="282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T226" s="283" t="s">
        <v>372</v>
      </c>
      <c r="AU226" s="283" t="s">
        <v>81</v>
      </c>
      <c r="AV226" s="16" t="s">
        <v>95</v>
      </c>
      <c r="AW226" s="16" t="s">
        <v>34</v>
      </c>
      <c r="AX226" s="16" t="s">
        <v>72</v>
      </c>
      <c r="AY226" s="283" t="s">
        <v>178</v>
      </c>
    </row>
    <row r="227" s="14" customFormat="1">
      <c r="A227" s="14"/>
      <c r="B227" s="251"/>
      <c r="C227" s="252"/>
      <c r="D227" s="242" t="s">
        <v>372</v>
      </c>
      <c r="E227" s="253" t="s">
        <v>21</v>
      </c>
      <c r="F227" s="254" t="s">
        <v>487</v>
      </c>
      <c r="G227" s="252"/>
      <c r="H227" s="255">
        <v>-596.08699999999999</v>
      </c>
      <c r="I227" s="256"/>
      <c r="J227" s="252"/>
      <c r="K227" s="252"/>
      <c r="L227" s="257"/>
      <c r="M227" s="258"/>
      <c r="N227" s="259"/>
      <c r="O227" s="259"/>
      <c r="P227" s="259"/>
      <c r="Q227" s="259"/>
      <c r="R227" s="259"/>
      <c r="S227" s="259"/>
      <c r="T227" s="260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61" t="s">
        <v>372</v>
      </c>
      <c r="AU227" s="261" t="s">
        <v>81</v>
      </c>
      <c r="AV227" s="14" t="s">
        <v>81</v>
      </c>
      <c r="AW227" s="14" t="s">
        <v>34</v>
      </c>
      <c r="AX227" s="14" t="s">
        <v>72</v>
      </c>
      <c r="AY227" s="261" t="s">
        <v>178</v>
      </c>
    </row>
    <row r="228" s="14" customFormat="1">
      <c r="A228" s="14"/>
      <c r="B228" s="251"/>
      <c r="C228" s="252"/>
      <c r="D228" s="242" t="s">
        <v>372</v>
      </c>
      <c r="E228" s="253" t="s">
        <v>21</v>
      </c>
      <c r="F228" s="254" t="s">
        <v>488</v>
      </c>
      <c r="G228" s="252"/>
      <c r="H228" s="255">
        <v>-103.856</v>
      </c>
      <c r="I228" s="256"/>
      <c r="J228" s="252"/>
      <c r="K228" s="252"/>
      <c r="L228" s="257"/>
      <c r="M228" s="258"/>
      <c r="N228" s="259"/>
      <c r="O228" s="259"/>
      <c r="P228" s="259"/>
      <c r="Q228" s="259"/>
      <c r="R228" s="259"/>
      <c r="S228" s="259"/>
      <c r="T228" s="260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61" t="s">
        <v>372</v>
      </c>
      <c r="AU228" s="261" t="s">
        <v>81</v>
      </c>
      <c r="AV228" s="14" t="s">
        <v>81</v>
      </c>
      <c r="AW228" s="14" t="s">
        <v>34</v>
      </c>
      <c r="AX228" s="14" t="s">
        <v>72</v>
      </c>
      <c r="AY228" s="261" t="s">
        <v>178</v>
      </c>
    </row>
    <row r="229" s="14" customFormat="1">
      <c r="A229" s="14"/>
      <c r="B229" s="251"/>
      <c r="C229" s="252"/>
      <c r="D229" s="242" t="s">
        <v>372</v>
      </c>
      <c r="E229" s="253" t="s">
        <v>21</v>
      </c>
      <c r="F229" s="254" t="s">
        <v>489</v>
      </c>
      <c r="G229" s="252"/>
      <c r="H229" s="255">
        <v>-289.86900000000003</v>
      </c>
      <c r="I229" s="256"/>
      <c r="J229" s="252"/>
      <c r="K229" s="252"/>
      <c r="L229" s="257"/>
      <c r="M229" s="258"/>
      <c r="N229" s="259"/>
      <c r="O229" s="259"/>
      <c r="P229" s="259"/>
      <c r="Q229" s="259"/>
      <c r="R229" s="259"/>
      <c r="S229" s="259"/>
      <c r="T229" s="260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61" t="s">
        <v>372</v>
      </c>
      <c r="AU229" s="261" t="s">
        <v>81</v>
      </c>
      <c r="AV229" s="14" t="s">
        <v>81</v>
      </c>
      <c r="AW229" s="14" t="s">
        <v>34</v>
      </c>
      <c r="AX229" s="14" t="s">
        <v>72</v>
      </c>
      <c r="AY229" s="261" t="s">
        <v>178</v>
      </c>
    </row>
    <row r="230" s="14" customFormat="1">
      <c r="A230" s="14"/>
      <c r="B230" s="251"/>
      <c r="C230" s="252"/>
      <c r="D230" s="242" t="s">
        <v>372</v>
      </c>
      <c r="E230" s="253" t="s">
        <v>21</v>
      </c>
      <c r="F230" s="254" t="s">
        <v>490</v>
      </c>
      <c r="G230" s="252"/>
      <c r="H230" s="255">
        <v>-18.791</v>
      </c>
      <c r="I230" s="256"/>
      <c r="J230" s="252"/>
      <c r="K230" s="252"/>
      <c r="L230" s="257"/>
      <c r="M230" s="258"/>
      <c r="N230" s="259"/>
      <c r="O230" s="259"/>
      <c r="P230" s="259"/>
      <c r="Q230" s="259"/>
      <c r="R230" s="259"/>
      <c r="S230" s="259"/>
      <c r="T230" s="260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61" t="s">
        <v>372</v>
      </c>
      <c r="AU230" s="261" t="s">
        <v>81</v>
      </c>
      <c r="AV230" s="14" t="s">
        <v>81</v>
      </c>
      <c r="AW230" s="14" t="s">
        <v>34</v>
      </c>
      <c r="AX230" s="14" t="s">
        <v>72</v>
      </c>
      <c r="AY230" s="261" t="s">
        <v>178</v>
      </c>
    </row>
    <row r="231" s="14" customFormat="1">
      <c r="A231" s="14"/>
      <c r="B231" s="251"/>
      <c r="C231" s="252"/>
      <c r="D231" s="242" t="s">
        <v>372</v>
      </c>
      <c r="E231" s="253" t="s">
        <v>21</v>
      </c>
      <c r="F231" s="254" t="s">
        <v>491</v>
      </c>
      <c r="G231" s="252"/>
      <c r="H231" s="255">
        <v>-70.534999999999997</v>
      </c>
      <c r="I231" s="256"/>
      <c r="J231" s="252"/>
      <c r="K231" s="252"/>
      <c r="L231" s="257"/>
      <c r="M231" s="258"/>
      <c r="N231" s="259"/>
      <c r="O231" s="259"/>
      <c r="P231" s="259"/>
      <c r="Q231" s="259"/>
      <c r="R231" s="259"/>
      <c r="S231" s="259"/>
      <c r="T231" s="260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61" t="s">
        <v>372</v>
      </c>
      <c r="AU231" s="261" t="s">
        <v>81</v>
      </c>
      <c r="AV231" s="14" t="s">
        <v>81</v>
      </c>
      <c r="AW231" s="14" t="s">
        <v>34</v>
      </c>
      <c r="AX231" s="14" t="s">
        <v>72</v>
      </c>
      <c r="AY231" s="261" t="s">
        <v>178</v>
      </c>
    </row>
    <row r="232" s="14" customFormat="1">
      <c r="A232" s="14"/>
      <c r="B232" s="251"/>
      <c r="C232" s="252"/>
      <c r="D232" s="242" t="s">
        <v>372</v>
      </c>
      <c r="E232" s="253" t="s">
        <v>21</v>
      </c>
      <c r="F232" s="254" t="s">
        <v>492</v>
      </c>
      <c r="G232" s="252"/>
      <c r="H232" s="255">
        <v>-1643.2739999999999</v>
      </c>
      <c r="I232" s="256"/>
      <c r="J232" s="252"/>
      <c r="K232" s="252"/>
      <c r="L232" s="257"/>
      <c r="M232" s="258"/>
      <c r="N232" s="259"/>
      <c r="O232" s="259"/>
      <c r="P232" s="259"/>
      <c r="Q232" s="259"/>
      <c r="R232" s="259"/>
      <c r="S232" s="259"/>
      <c r="T232" s="260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61" t="s">
        <v>372</v>
      </c>
      <c r="AU232" s="261" t="s">
        <v>81</v>
      </c>
      <c r="AV232" s="14" t="s">
        <v>81</v>
      </c>
      <c r="AW232" s="14" t="s">
        <v>34</v>
      </c>
      <c r="AX232" s="14" t="s">
        <v>72</v>
      </c>
      <c r="AY232" s="261" t="s">
        <v>178</v>
      </c>
    </row>
    <row r="233" s="14" customFormat="1">
      <c r="A233" s="14"/>
      <c r="B233" s="251"/>
      <c r="C233" s="252"/>
      <c r="D233" s="242" t="s">
        <v>372</v>
      </c>
      <c r="E233" s="253" t="s">
        <v>21</v>
      </c>
      <c r="F233" s="254" t="s">
        <v>493</v>
      </c>
      <c r="G233" s="252"/>
      <c r="H233" s="255">
        <v>-3.7730000000000001</v>
      </c>
      <c r="I233" s="256"/>
      <c r="J233" s="252"/>
      <c r="K233" s="252"/>
      <c r="L233" s="257"/>
      <c r="M233" s="258"/>
      <c r="N233" s="259"/>
      <c r="O233" s="259"/>
      <c r="P233" s="259"/>
      <c r="Q233" s="259"/>
      <c r="R233" s="259"/>
      <c r="S233" s="259"/>
      <c r="T233" s="260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61" t="s">
        <v>372</v>
      </c>
      <c r="AU233" s="261" t="s">
        <v>81</v>
      </c>
      <c r="AV233" s="14" t="s">
        <v>81</v>
      </c>
      <c r="AW233" s="14" t="s">
        <v>34</v>
      </c>
      <c r="AX233" s="14" t="s">
        <v>72</v>
      </c>
      <c r="AY233" s="261" t="s">
        <v>178</v>
      </c>
    </row>
    <row r="234" s="14" customFormat="1">
      <c r="A234" s="14"/>
      <c r="B234" s="251"/>
      <c r="C234" s="252"/>
      <c r="D234" s="242" t="s">
        <v>372</v>
      </c>
      <c r="E234" s="253" t="s">
        <v>21</v>
      </c>
      <c r="F234" s="254" t="s">
        <v>494</v>
      </c>
      <c r="G234" s="252"/>
      <c r="H234" s="255">
        <v>10.672000000000001</v>
      </c>
      <c r="I234" s="256"/>
      <c r="J234" s="252"/>
      <c r="K234" s="252"/>
      <c r="L234" s="257"/>
      <c r="M234" s="258"/>
      <c r="N234" s="259"/>
      <c r="O234" s="259"/>
      <c r="P234" s="259"/>
      <c r="Q234" s="259"/>
      <c r="R234" s="259"/>
      <c r="S234" s="259"/>
      <c r="T234" s="260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61" t="s">
        <v>372</v>
      </c>
      <c r="AU234" s="261" t="s">
        <v>81</v>
      </c>
      <c r="AV234" s="14" t="s">
        <v>81</v>
      </c>
      <c r="AW234" s="14" t="s">
        <v>34</v>
      </c>
      <c r="AX234" s="14" t="s">
        <v>72</v>
      </c>
      <c r="AY234" s="261" t="s">
        <v>178</v>
      </c>
    </row>
    <row r="235" s="16" customFormat="1">
      <c r="A235" s="16"/>
      <c r="B235" s="273"/>
      <c r="C235" s="274"/>
      <c r="D235" s="242" t="s">
        <v>372</v>
      </c>
      <c r="E235" s="275" t="s">
        <v>21</v>
      </c>
      <c r="F235" s="276" t="s">
        <v>407</v>
      </c>
      <c r="G235" s="274"/>
      <c r="H235" s="277">
        <v>-2715.5130000000004</v>
      </c>
      <c r="I235" s="278"/>
      <c r="J235" s="274"/>
      <c r="K235" s="274"/>
      <c r="L235" s="279"/>
      <c r="M235" s="280"/>
      <c r="N235" s="281"/>
      <c r="O235" s="281"/>
      <c r="P235" s="281"/>
      <c r="Q235" s="281"/>
      <c r="R235" s="281"/>
      <c r="S235" s="281"/>
      <c r="T235" s="282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T235" s="283" t="s">
        <v>372</v>
      </c>
      <c r="AU235" s="283" t="s">
        <v>81</v>
      </c>
      <c r="AV235" s="16" t="s">
        <v>95</v>
      </c>
      <c r="AW235" s="16" t="s">
        <v>34</v>
      </c>
      <c r="AX235" s="16" t="s">
        <v>72</v>
      </c>
      <c r="AY235" s="283" t="s">
        <v>178</v>
      </c>
    </row>
    <row r="236" s="13" customFormat="1">
      <c r="A236" s="13"/>
      <c r="B236" s="240"/>
      <c r="C236" s="241"/>
      <c r="D236" s="242" t="s">
        <v>372</v>
      </c>
      <c r="E236" s="243" t="s">
        <v>21</v>
      </c>
      <c r="F236" s="244" t="s">
        <v>460</v>
      </c>
      <c r="G236" s="241"/>
      <c r="H236" s="243" t="s">
        <v>21</v>
      </c>
      <c r="I236" s="245"/>
      <c r="J236" s="241"/>
      <c r="K236" s="241"/>
      <c r="L236" s="246"/>
      <c r="M236" s="247"/>
      <c r="N236" s="248"/>
      <c r="O236" s="248"/>
      <c r="P236" s="248"/>
      <c r="Q236" s="248"/>
      <c r="R236" s="248"/>
      <c r="S236" s="248"/>
      <c r="T236" s="249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50" t="s">
        <v>372</v>
      </c>
      <c r="AU236" s="250" t="s">
        <v>81</v>
      </c>
      <c r="AV236" s="13" t="s">
        <v>79</v>
      </c>
      <c r="AW236" s="13" t="s">
        <v>34</v>
      </c>
      <c r="AX236" s="13" t="s">
        <v>72</v>
      </c>
      <c r="AY236" s="250" t="s">
        <v>178</v>
      </c>
    </row>
    <row r="237" s="14" customFormat="1">
      <c r="A237" s="14"/>
      <c r="B237" s="251"/>
      <c r="C237" s="252"/>
      <c r="D237" s="242" t="s">
        <v>372</v>
      </c>
      <c r="E237" s="253" t="s">
        <v>21</v>
      </c>
      <c r="F237" s="254" t="s">
        <v>461</v>
      </c>
      <c r="G237" s="252"/>
      <c r="H237" s="255">
        <v>360</v>
      </c>
      <c r="I237" s="256"/>
      <c r="J237" s="252"/>
      <c r="K237" s="252"/>
      <c r="L237" s="257"/>
      <c r="M237" s="258"/>
      <c r="N237" s="259"/>
      <c r="O237" s="259"/>
      <c r="P237" s="259"/>
      <c r="Q237" s="259"/>
      <c r="R237" s="259"/>
      <c r="S237" s="259"/>
      <c r="T237" s="260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61" t="s">
        <v>372</v>
      </c>
      <c r="AU237" s="261" t="s">
        <v>81</v>
      </c>
      <c r="AV237" s="14" t="s">
        <v>81</v>
      </c>
      <c r="AW237" s="14" t="s">
        <v>34</v>
      </c>
      <c r="AX237" s="14" t="s">
        <v>72</v>
      </c>
      <c r="AY237" s="261" t="s">
        <v>178</v>
      </c>
    </row>
    <row r="238" s="14" customFormat="1">
      <c r="A238" s="14"/>
      <c r="B238" s="251"/>
      <c r="C238" s="252"/>
      <c r="D238" s="242" t="s">
        <v>372</v>
      </c>
      <c r="E238" s="253" t="s">
        <v>21</v>
      </c>
      <c r="F238" s="254" t="s">
        <v>495</v>
      </c>
      <c r="G238" s="252"/>
      <c r="H238" s="255">
        <v>1</v>
      </c>
      <c r="I238" s="256"/>
      <c r="J238" s="252"/>
      <c r="K238" s="252"/>
      <c r="L238" s="257"/>
      <c r="M238" s="258"/>
      <c r="N238" s="259"/>
      <c r="O238" s="259"/>
      <c r="P238" s="259"/>
      <c r="Q238" s="259"/>
      <c r="R238" s="259"/>
      <c r="S238" s="259"/>
      <c r="T238" s="260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61" t="s">
        <v>372</v>
      </c>
      <c r="AU238" s="261" t="s">
        <v>81</v>
      </c>
      <c r="AV238" s="14" t="s">
        <v>81</v>
      </c>
      <c r="AW238" s="14" t="s">
        <v>34</v>
      </c>
      <c r="AX238" s="14" t="s">
        <v>72</v>
      </c>
      <c r="AY238" s="261" t="s">
        <v>178</v>
      </c>
    </row>
    <row r="239" s="15" customFormat="1">
      <c r="A239" s="15"/>
      <c r="B239" s="262"/>
      <c r="C239" s="263"/>
      <c r="D239" s="242" t="s">
        <v>372</v>
      </c>
      <c r="E239" s="264" t="s">
        <v>21</v>
      </c>
      <c r="F239" s="265" t="s">
        <v>399</v>
      </c>
      <c r="G239" s="263"/>
      <c r="H239" s="266">
        <v>145.56200000000001</v>
      </c>
      <c r="I239" s="267"/>
      <c r="J239" s="263"/>
      <c r="K239" s="263"/>
      <c r="L239" s="268"/>
      <c r="M239" s="269"/>
      <c r="N239" s="270"/>
      <c r="O239" s="270"/>
      <c r="P239" s="270"/>
      <c r="Q239" s="270"/>
      <c r="R239" s="270"/>
      <c r="S239" s="270"/>
      <c r="T239" s="271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T239" s="272" t="s">
        <v>372</v>
      </c>
      <c r="AU239" s="272" t="s">
        <v>81</v>
      </c>
      <c r="AV239" s="15" t="s">
        <v>97</v>
      </c>
      <c r="AW239" s="15" t="s">
        <v>34</v>
      </c>
      <c r="AX239" s="15" t="s">
        <v>79</v>
      </c>
      <c r="AY239" s="272" t="s">
        <v>178</v>
      </c>
    </row>
    <row r="240" s="2" customFormat="1" ht="33" customHeight="1">
      <c r="A240" s="41"/>
      <c r="B240" s="42"/>
      <c r="C240" s="214" t="s">
        <v>250</v>
      </c>
      <c r="D240" s="214" t="s">
        <v>179</v>
      </c>
      <c r="E240" s="215" t="s">
        <v>496</v>
      </c>
      <c r="F240" s="216" t="s">
        <v>497</v>
      </c>
      <c r="G240" s="217" t="s">
        <v>384</v>
      </c>
      <c r="H240" s="218">
        <v>1960.652</v>
      </c>
      <c r="I240" s="219"/>
      <c r="J240" s="220">
        <f>ROUND(I240*H240,2)</f>
        <v>0</v>
      </c>
      <c r="K240" s="216" t="s">
        <v>368</v>
      </c>
      <c r="L240" s="47"/>
      <c r="M240" s="221" t="s">
        <v>21</v>
      </c>
      <c r="N240" s="222" t="s">
        <v>43</v>
      </c>
      <c r="O240" s="87"/>
      <c r="P240" s="223">
        <f>O240*H240</f>
        <v>0</v>
      </c>
      <c r="Q240" s="223">
        <v>0</v>
      </c>
      <c r="R240" s="223">
        <f>Q240*H240</f>
        <v>0</v>
      </c>
      <c r="S240" s="223">
        <v>0</v>
      </c>
      <c r="T240" s="224">
        <f>S240*H240</f>
        <v>0</v>
      </c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R240" s="225" t="s">
        <v>97</v>
      </c>
      <c r="AT240" s="225" t="s">
        <v>179</v>
      </c>
      <c r="AU240" s="225" t="s">
        <v>81</v>
      </c>
      <c r="AY240" s="20" t="s">
        <v>178</v>
      </c>
      <c r="BE240" s="226">
        <f>IF(N240="základní",J240,0)</f>
        <v>0</v>
      </c>
      <c r="BF240" s="226">
        <f>IF(N240="snížená",J240,0)</f>
        <v>0</v>
      </c>
      <c r="BG240" s="226">
        <f>IF(N240="zákl. přenesená",J240,0)</f>
        <v>0</v>
      </c>
      <c r="BH240" s="226">
        <f>IF(N240="sníž. přenesená",J240,0)</f>
        <v>0</v>
      </c>
      <c r="BI240" s="226">
        <f>IF(N240="nulová",J240,0)</f>
        <v>0</v>
      </c>
      <c r="BJ240" s="20" t="s">
        <v>79</v>
      </c>
      <c r="BK240" s="226">
        <f>ROUND(I240*H240,2)</f>
        <v>0</v>
      </c>
      <c r="BL240" s="20" t="s">
        <v>97</v>
      </c>
      <c r="BM240" s="225" t="s">
        <v>498</v>
      </c>
    </row>
    <row r="241" s="2" customFormat="1">
      <c r="A241" s="41"/>
      <c r="B241" s="42"/>
      <c r="C241" s="43"/>
      <c r="D241" s="235" t="s">
        <v>370</v>
      </c>
      <c r="E241" s="43"/>
      <c r="F241" s="236" t="s">
        <v>499</v>
      </c>
      <c r="G241" s="43"/>
      <c r="H241" s="43"/>
      <c r="I241" s="237"/>
      <c r="J241" s="43"/>
      <c r="K241" s="43"/>
      <c r="L241" s="47"/>
      <c r="M241" s="238"/>
      <c r="N241" s="239"/>
      <c r="O241" s="87"/>
      <c r="P241" s="87"/>
      <c r="Q241" s="87"/>
      <c r="R241" s="87"/>
      <c r="S241" s="87"/>
      <c r="T241" s="88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T241" s="20" t="s">
        <v>370</v>
      </c>
      <c r="AU241" s="20" t="s">
        <v>81</v>
      </c>
    </row>
    <row r="242" s="13" customFormat="1">
      <c r="A242" s="13"/>
      <c r="B242" s="240"/>
      <c r="C242" s="241"/>
      <c r="D242" s="242" t="s">
        <v>372</v>
      </c>
      <c r="E242" s="243" t="s">
        <v>21</v>
      </c>
      <c r="F242" s="244" t="s">
        <v>500</v>
      </c>
      <c r="G242" s="241"/>
      <c r="H242" s="243" t="s">
        <v>21</v>
      </c>
      <c r="I242" s="245"/>
      <c r="J242" s="241"/>
      <c r="K242" s="241"/>
      <c r="L242" s="246"/>
      <c r="M242" s="247"/>
      <c r="N242" s="248"/>
      <c r="O242" s="248"/>
      <c r="P242" s="248"/>
      <c r="Q242" s="248"/>
      <c r="R242" s="248"/>
      <c r="S242" s="248"/>
      <c r="T242" s="249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50" t="s">
        <v>372</v>
      </c>
      <c r="AU242" s="250" t="s">
        <v>81</v>
      </c>
      <c r="AV242" s="13" t="s">
        <v>79</v>
      </c>
      <c r="AW242" s="13" t="s">
        <v>34</v>
      </c>
      <c r="AX242" s="13" t="s">
        <v>72</v>
      </c>
      <c r="AY242" s="250" t="s">
        <v>178</v>
      </c>
    </row>
    <row r="243" s="13" customFormat="1">
      <c r="A243" s="13"/>
      <c r="B243" s="240"/>
      <c r="C243" s="241"/>
      <c r="D243" s="242" t="s">
        <v>372</v>
      </c>
      <c r="E243" s="243" t="s">
        <v>21</v>
      </c>
      <c r="F243" s="244" t="s">
        <v>501</v>
      </c>
      <c r="G243" s="241"/>
      <c r="H243" s="243" t="s">
        <v>21</v>
      </c>
      <c r="I243" s="245"/>
      <c r="J243" s="241"/>
      <c r="K243" s="241"/>
      <c r="L243" s="246"/>
      <c r="M243" s="247"/>
      <c r="N243" s="248"/>
      <c r="O243" s="248"/>
      <c r="P243" s="248"/>
      <c r="Q243" s="248"/>
      <c r="R243" s="248"/>
      <c r="S243" s="248"/>
      <c r="T243" s="249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50" t="s">
        <v>372</v>
      </c>
      <c r="AU243" s="250" t="s">
        <v>81</v>
      </c>
      <c r="AV243" s="13" t="s">
        <v>79</v>
      </c>
      <c r="AW243" s="13" t="s">
        <v>34</v>
      </c>
      <c r="AX243" s="13" t="s">
        <v>72</v>
      </c>
      <c r="AY243" s="250" t="s">
        <v>178</v>
      </c>
    </row>
    <row r="244" s="14" customFormat="1">
      <c r="A244" s="14"/>
      <c r="B244" s="251"/>
      <c r="C244" s="252"/>
      <c r="D244" s="242" t="s">
        <v>372</v>
      </c>
      <c r="E244" s="253" t="s">
        <v>21</v>
      </c>
      <c r="F244" s="254" t="s">
        <v>502</v>
      </c>
      <c r="G244" s="252"/>
      <c r="H244" s="255">
        <v>602.96000000000004</v>
      </c>
      <c r="I244" s="256"/>
      <c r="J244" s="252"/>
      <c r="K244" s="252"/>
      <c r="L244" s="257"/>
      <c r="M244" s="258"/>
      <c r="N244" s="259"/>
      <c r="O244" s="259"/>
      <c r="P244" s="259"/>
      <c r="Q244" s="259"/>
      <c r="R244" s="259"/>
      <c r="S244" s="259"/>
      <c r="T244" s="260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61" t="s">
        <v>372</v>
      </c>
      <c r="AU244" s="261" t="s">
        <v>81</v>
      </c>
      <c r="AV244" s="14" t="s">
        <v>81</v>
      </c>
      <c r="AW244" s="14" t="s">
        <v>34</v>
      </c>
      <c r="AX244" s="14" t="s">
        <v>72</v>
      </c>
      <c r="AY244" s="261" t="s">
        <v>178</v>
      </c>
    </row>
    <row r="245" s="14" customFormat="1">
      <c r="A245" s="14"/>
      <c r="B245" s="251"/>
      <c r="C245" s="252"/>
      <c r="D245" s="242" t="s">
        <v>372</v>
      </c>
      <c r="E245" s="253" t="s">
        <v>21</v>
      </c>
      <c r="F245" s="254" t="s">
        <v>503</v>
      </c>
      <c r="G245" s="252"/>
      <c r="H245" s="255">
        <v>128.971</v>
      </c>
      <c r="I245" s="256"/>
      <c r="J245" s="252"/>
      <c r="K245" s="252"/>
      <c r="L245" s="257"/>
      <c r="M245" s="258"/>
      <c r="N245" s="259"/>
      <c r="O245" s="259"/>
      <c r="P245" s="259"/>
      <c r="Q245" s="259"/>
      <c r="R245" s="259"/>
      <c r="S245" s="259"/>
      <c r="T245" s="260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61" t="s">
        <v>372</v>
      </c>
      <c r="AU245" s="261" t="s">
        <v>81</v>
      </c>
      <c r="AV245" s="14" t="s">
        <v>81</v>
      </c>
      <c r="AW245" s="14" t="s">
        <v>34</v>
      </c>
      <c r="AX245" s="14" t="s">
        <v>72</v>
      </c>
      <c r="AY245" s="261" t="s">
        <v>178</v>
      </c>
    </row>
    <row r="246" s="14" customFormat="1">
      <c r="A246" s="14"/>
      <c r="B246" s="251"/>
      <c r="C246" s="252"/>
      <c r="D246" s="242" t="s">
        <v>372</v>
      </c>
      <c r="E246" s="253" t="s">
        <v>21</v>
      </c>
      <c r="F246" s="254" t="s">
        <v>504</v>
      </c>
      <c r="G246" s="252"/>
      <c r="H246" s="255">
        <v>13.346</v>
      </c>
      <c r="I246" s="256"/>
      <c r="J246" s="252"/>
      <c r="K246" s="252"/>
      <c r="L246" s="257"/>
      <c r="M246" s="258"/>
      <c r="N246" s="259"/>
      <c r="O246" s="259"/>
      <c r="P246" s="259"/>
      <c r="Q246" s="259"/>
      <c r="R246" s="259"/>
      <c r="S246" s="259"/>
      <c r="T246" s="260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61" t="s">
        <v>372</v>
      </c>
      <c r="AU246" s="261" t="s">
        <v>81</v>
      </c>
      <c r="AV246" s="14" t="s">
        <v>81</v>
      </c>
      <c r="AW246" s="14" t="s">
        <v>34</v>
      </c>
      <c r="AX246" s="14" t="s">
        <v>72</v>
      </c>
      <c r="AY246" s="261" t="s">
        <v>178</v>
      </c>
    </row>
    <row r="247" s="14" customFormat="1">
      <c r="A247" s="14"/>
      <c r="B247" s="251"/>
      <c r="C247" s="252"/>
      <c r="D247" s="242" t="s">
        <v>372</v>
      </c>
      <c r="E247" s="253" t="s">
        <v>21</v>
      </c>
      <c r="F247" s="254" t="s">
        <v>505</v>
      </c>
      <c r="G247" s="252"/>
      <c r="H247" s="255">
        <v>29.327999999999999</v>
      </c>
      <c r="I247" s="256"/>
      <c r="J247" s="252"/>
      <c r="K247" s="252"/>
      <c r="L247" s="257"/>
      <c r="M247" s="258"/>
      <c r="N247" s="259"/>
      <c r="O247" s="259"/>
      <c r="P247" s="259"/>
      <c r="Q247" s="259"/>
      <c r="R247" s="259"/>
      <c r="S247" s="259"/>
      <c r="T247" s="260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61" t="s">
        <v>372</v>
      </c>
      <c r="AU247" s="261" t="s">
        <v>81</v>
      </c>
      <c r="AV247" s="14" t="s">
        <v>81</v>
      </c>
      <c r="AW247" s="14" t="s">
        <v>34</v>
      </c>
      <c r="AX247" s="14" t="s">
        <v>72</v>
      </c>
      <c r="AY247" s="261" t="s">
        <v>178</v>
      </c>
    </row>
    <row r="248" s="14" customFormat="1">
      <c r="A248" s="14"/>
      <c r="B248" s="251"/>
      <c r="C248" s="252"/>
      <c r="D248" s="242" t="s">
        <v>372</v>
      </c>
      <c r="E248" s="253" t="s">
        <v>21</v>
      </c>
      <c r="F248" s="254" t="s">
        <v>506</v>
      </c>
      <c r="G248" s="252"/>
      <c r="H248" s="255">
        <v>9.875</v>
      </c>
      <c r="I248" s="256"/>
      <c r="J248" s="252"/>
      <c r="K248" s="252"/>
      <c r="L248" s="257"/>
      <c r="M248" s="258"/>
      <c r="N248" s="259"/>
      <c r="O248" s="259"/>
      <c r="P248" s="259"/>
      <c r="Q248" s="259"/>
      <c r="R248" s="259"/>
      <c r="S248" s="259"/>
      <c r="T248" s="260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61" t="s">
        <v>372</v>
      </c>
      <c r="AU248" s="261" t="s">
        <v>81</v>
      </c>
      <c r="AV248" s="14" t="s">
        <v>81</v>
      </c>
      <c r="AW248" s="14" t="s">
        <v>34</v>
      </c>
      <c r="AX248" s="14" t="s">
        <v>72</v>
      </c>
      <c r="AY248" s="261" t="s">
        <v>178</v>
      </c>
    </row>
    <row r="249" s="14" customFormat="1">
      <c r="A249" s="14"/>
      <c r="B249" s="251"/>
      <c r="C249" s="252"/>
      <c r="D249" s="242" t="s">
        <v>372</v>
      </c>
      <c r="E249" s="253" t="s">
        <v>21</v>
      </c>
      <c r="F249" s="254" t="s">
        <v>507</v>
      </c>
      <c r="G249" s="252"/>
      <c r="H249" s="255">
        <v>113.045</v>
      </c>
      <c r="I249" s="256"/>
      <c r="J249" s="252"/>
      <c r="K249" s="252"/>
      <c r="L249" s="257"/>
      <c r="M249" s="258"/>
      <c r="N249" s="259"/>
      <c r="O249" s="259"/>
      <c r="P249" s="259"/>
      <c r="Q249" s="259"/>
      <c r="R249" s="259"/>
      <c r="S249" s="259"/>
      <c r="T249" s="260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61" t="s">
        <v>372</v>
      </c>
      <c r="AU249" s="261" t="s">
        <v>81</v>
      </c>
      <c r="AV249" s="14" t="s">
        <v>81</v>
      </c>
      <c r="AW249" s="14" t="s">
        <v>34</v>
      </c>
      <c r="AX249" s="14" t="s">
        <v>72</v>
      </c>
      <c r="AY249" s="261" t="s">
        <v>178</v>
      </c>
    </row>
    <row r="250" s="14" customFormat="1">
      <c r="A250" s="14"/>
      <c r="B250" s="251"/>
      <c r="C250" s="252"/>
      <c r="D250" s="242" t="s">
        <v>372</v>
      </c>
      <c r="E250" s="253" t="s">
        <v>21</v>
      </c>
      <c r="F250" s="254" t="s">
        <v>508</v>
      </c>
      <c r="G250" s="252"/>
      <c r="H250" s="255">
        <v>82.801000000000002</v>
      </c>
      <c r="I250" s="256"/>
      <c r="J250" s="252"/>
      <c r="K250" s="252"/>
      <c r="L250" s="257"/>
      <c r="M250" s="258"/>
      <c r="N250" s="259"/>
      <c r="O250" s="259"/>
      <c r="P250" s="259"/>
      <c r="Q250" s="259"/>
      <c r="R250" s="259"/>
      <c r="S250" s="259"/>
      <c r="T250" s="260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61" t="s">
        <v>372</v>
      </c>
      <c r="AU250" s="261" t="s">
        <v>81</v>
      </c>
      <c r="AV250" s="14" t="s">
        <v>81</v>
      </c>
      <c r="AW250" s="14" t="s">
        <v>34</v>
      </c>
      <c r="AX250" s="14" t="s">
        <v>72</v>
      </c>
      <c r="AY250" s="261" t="s">
        <v>178</v>
      </c>
    </row>
    <row r="251" s="16" customFormat="1">
      <c r="A251" s="16"/>
      <c r="B251" s="273"/>
      <c r="C251" s="274"/>
      <c r="D251" s="242" t="s">
        <v>372</v>
      </c>
      <c r="E251" s="275" t="s">
        <v>21</v>
      </c>
      <c r="F251" s="276" t="s">
        <v>407</v>
      </c>
      <c r="G251" s="274"/>
      <c r="H251" s="277">
        <v>980.32600000000002</v>
      </c>
      <c r="I251" s="278"/>
      <c r="J251" s="274"/>
      <c r="K251" s="274"/>
      <c r="L251" s="279"/>
      <c r="M251" s="280"/>
      <c r="N251" s="281"/>
      <c r="O251" s="281"/>
      <c r="P251" s="281"/>
      <c r="Q251" s="281"/>
      <c r="R251" s="281"/>
      <c r="S251" s="281"/>
      <c r="T251" s="282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T251" s="283" t="s">
        <v>372</v>
      </c>
      <c r="AU251" s="283" t="s">
        <v>81</v>
      </c>
      <c r="AV251" s="16" t="s">
        <v>95</v>
      </c>
      <c r="AW251" s="16" t="s">
        <v>34</v>
      </c>
      <c r="AX251" s="16" t="s">
        <v>72</v>
      </c>
      <c r="AY251" s="283" t="s">
        <v>178</v>
      </c>
    </row>
    <row r="252" s="14" customFormat="1">
      <c r="A252" s="14"/>
      <c r="B252" s="251"/>
      <c r="C252" s="252"/>
      <c r="D252" s="242" t="s">
        <v>372</v>
      </c>
      <c r="E252" s="253" t="s">
        <v>21</v>
      </c>
      <c r="F252" s="254" t="s">
        <v>509</v>
      </c>
      <c r="G252" s="252"/>
      <c r="H252" s="255">
        <v>1960.652</v>
      </c>
      <c r="I252" s="256"/>
      <c r="J252" s="252"/>
      <c r="K252" s="252"/>
      <c r="L252" s="257"/>
      <c r="M252" s="258"/>
      <c r="N252" s="259"/>
      <c r="O252" s="259"/>
      <c r="P252" s="259"/>
      <c r="Q252" s="259"/>
      <c r="R252" s="259"/>
      <c r="S252" s="259"/>
      <c r="T252" s="260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61" t="s">
        <v>372</v>
      </c>
      <c r="AU252" s="261" t="s">
        <v>81</v>
      </c>
      <c r="AV252" s="14" t="s">
        <v>81</v>
      </c>
      <c r="AW252" s="14" t="s">
        <v>34</v>
      </c>
      <c r="AX252" s="14" t="s">
        <v>79</v>
      </c>
      <c r="AY252" s="261" t="s">
        <v>178</v>
      </c>
    </row>
    <row r="253" s="2" customFormat="1" ht="55.5" customHeight="1">
      <c r="A253" s="41"/>
      <c r="B253" s="42"/>
      <c r="C253" s="214" t="s">
        <v>254</v>
      </c>
      <c r="D253" s="214" t="s">
        <v>179</v>
      </c>
      <c r="E253" s="215" t="s">
        <v>510</v>
      </c>
      <c r="F253" s="216" t="s">
        <v>511</v>
      </c>
      <c r="G253" s="217" t="s">
        <v>209</v>
      </c>
      <c r="H253" s="218">
        <v>52</v>
      </c>
      <c r="I253" s="219"/>
      <c r="J253" s="220">
        <f>ROUND(I253*H253,2)</f>
        <v>0</v>
      </c>
      <c r="K253" s="216" t="s">
        <v>368</v>
      </c>
      <c r="L253" s="47"/>
      <c r="M253" s="221" t="s">
        <v>21</v>
      </c>
      <c r="N253" s="222" t="s">
        <v>43</v>
      </c>
      <c r="O253" s="87"/>
      <c r="P253" s="223">
        <f>O253*H253</f>
        <v>0</v>
      </c>
      <c r="Q253" s="223">
        <v>0</v>
      </c>
      <c r="R253" s="223">
        <f>Q253*H253</f>
        <v>0</v>
      </c>
      <c r="S253" s="223">
        <v>0</v>
      </c>
      <c r="T253" s="224">
        <f>S253*H253</f>
        <v>0</v>
      </c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R253" s="225" t="s">
        <v>97</v>
      </c>
      <c r="AT253" s="225" t="s">
        <v>179</v>
      </c>
      <c r="AU253" s="225" t="s">
        <v>81</v>
      </c>
      <c r="AY253" s="20" t="s">
        <v>178</v>
      </c>
      <c r="BE253" s="226">
        <f>IF(N253="základní",J253,0)</f>
        <v>0</v>
      </c>
      <c r="BF253" s="226">
        <f>IF(N253="snížená",J253,0)</f>
        <v>0</v>
      </c>
      <c r="BG253" s="226">
        <f>IF(N253="zákl. přenesená",J253,0)</f>
        <v>0</v>
      </c>
      <c r="BH253" s="226">
        <f>IF(N253="sníž. přenesená",J253,0)</f>
        <v>0</v>
      </c>
      <c r="BI253" s="226">
        <f>IF(N253="nulová",J253,0)</f>
        <v>0</v>
      </c>
      <c r="BJ253" s="20" t="s">
        <v>79</v>
      </c>
      <c r="BK253" s="226">
        <f>ROUND(I253*H253,2)</f>
        <v>0</v>
      </c>
      <c r="BL253" s="20" t="s">
        <v>97</v>
      </c>
      <c r="BM253" s="225" t="s">
        <v>512</v>
      </c>
    </row>
    <row r="254" s="2" customFormat="1">
      <c r="A254" s="41"/>
      <c r="B254" s="42"/>
      <c r="C254" s="43"/>
      <c r="D254" s="235" t="s">
        <v>370</v>
      </c>
      <c r="E254" s="43"/>
      <c r="F254" s="236" t="s">
        <v>513</v>
      </c>
      <c r="G254" s="43"/>
      <c r="H254" s="43"/>
      <c r="I254" s="237"/>
      <c r="J254" s="43"/>
      <c r="K254" s="43"/>
      <c r="L254" s="47"/>
      <c r="M254" s="238"/>
      <c r="N254" s="239"/>
      <c r="O254" s="87"/>
      <c r="P254" s="87"/>
      <c r="Q254" s="87"/>
      <c r="R254" s="87"/>
      <c r="S254" s="87"/>
      <c r="T254" s="88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T254" s="20" t="s">
        <v>370</v>
      </c>
      <c r="AU254" s="20" t="s">
        <v>81</v>
      </c>
    </row>
    <row r="255" s="13" customFormat="1">
      <c r="A255" s="13"/>
      <c r="B255" s="240"/>
      <c r="C255" s="241"/>
      <c r="D255" s="242" t="s">
        <v>372</v>
      </c>
      <c r="E255" s="243" t="s">
        <v>21</v>
      </c>
      <c r="F255" s="244" t="s">
        <v>387</v>
      </c>
      <c r="G255" s="241"/>
      <c r="H255" s="243" t="s">
        <v>21</v>
      </c>
      <c r="I255" s="245"/>
      <c r="J255" s="241"/>
      <c r="K255" s="241"/>
      <c r="L255" s="246"/>
      <c r="M255" s="247"/>
      <c r="N255" s="248"/>
      <c r="O255" s="248"/>
      <c r="P255" s="248"/>
      <c r="Q255" s="248"/>
      <c r="R255" s="248"/>
      <c r="S255" s="248"/>
      <c r="T255" s="249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50" t="s">
        <v>372</v>
      </c>
      <c r="AU255" s="250" t="s">
        <v>81</v>
      </c>
      <c r="AV255" s="13" t="s">
        <v>79</v>
      </c>
      <c r="AW255" s="13" t="s">
        <v>34</v>
      </c>
      <c r="AX255" s="13" t="s">
        <v>72</v>
      </c>
      <c r="AY255" s="250" t="s">
        <v>178</v>
      </c>
    </row>
    <row r="256" s="13" customFormat="1">
      <c r="A256" s="13"/>
      <c r="B256" s="240"/>
      <c r="C256" s="241"/>
      <c r="D256" s="242" t="s">
        <v>372</v>
      </c>
      <c r="E256" s="243" t="s">
        <v>21</v>
      </c>
      <c r="F256" s="244" t="s">
        <v>514</v>
      </c>
      <c r="G256" s="241"/>
      <c r="H256" s="243" t="s">
        <v>21</v>
      </c>
      <c r="I256" s="245"/>
      <c r="J256" s="241"/>
      <c r="K256" s="241"/>
      <c r="L256" s="246"/>
      <c r="M256" s="247"/>
      <c r="N256" s="248"/>
      <c r="O256" s="248"/>
      <c r="P256" s="248"/>
      <c r="Q256" s="248"/>
      <c r="R256" s="248"/>
      <c r="S256" s="248"/>
      <c r="T256" s="249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50" t="s">
        <v>372</v>
      </c>
      <c r="AU256" s="250" t="s">
        <v>81</v>
      </c>
      <c r="AV256" s="13" t="s">
        <v>79</v>
      </c>
      <c r="AW256" s="13" t="s">
        <v>34</v>
      </c>
      <c r="AX256" s="13" t="s">
        <v>72</v>
      </c>
      <c r="AY256" s="250" t="s">
        <v>178</v>
      </c>
    </row>
    <row r="257" s="13" customFormat="1">
      <c r="A257" s="13"/>
      <c r="B257" s="240"/>
      <c r="C257" s="241"/>
      <c r="D257" s="242" t="s">
        <v>372</v>
      </c>
      <c r="E257" s="243" t="s">
        <v>21</v>
      </c>
      <c r="F257" s="244" t="s">
        <v>515</v>
      </c>
      <c r="G257" s="241"/>
      <c r="H257" s="243" t="s">
        <v>21</v>
      </c>
      <c r="I257" s="245"/>
      <c r="J257" s="241"/>
      <c r="K257" s="241"/>
      <c r="L257" s="246"/>
      <c r="M257" s="247"/>
      <c r="N257" s="248"/>
      <c r="O257" s="248"/>
      <c r="P257" s="248"/>
      <c r="Q257" s="248"/>
      <c r="R257" s="248"/>
      <c r="S257" s="248"/>
      <c r="T257" s="249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50" t="s">
        <v>372</v>
      </c>
      <c r="AU257" s="250" t="s">
        <v>81</v>
      </c>
      <c r="AV257" s="13" t="s">
        <v>79</v>
      </c>
      <c r="AW257" s="13" t="s">
        <v>34</v>
      </c>
      <c r="AX257" s="13" t="s">
        <v>72</v>
      </c>
      <c r="AY257" s="250" t="s">
        <v>178</v>
      </c>
    </row>
    <row r="258" s="13" customFormat="1">
      <c r="A258" s="13"/>
      <c r="B258" s="240"/>
      <c r="C258" s="241"/>
      <c r="D258" s="242" t="s">
        <v>372</v>
      </c>
      <c r="E258" s="243" t="s">
        <v>21</v>
      </c>
      <c r="F258" s="244" t="s">
        <v>516</v>
      </c>
      <c r="G258" s="241"/>
      <c r="H258" s="243" t="s">
        <v>21</v>
      </c>
      <c r="I258" s="245"/>
      <c r="J258" s="241"/>
      <c r="K258" s="241"/>
      <c r="L258" s="246"/>
      <c r="M258" s="247"/>
      <c r="N258" s="248"/>
      <c r="O258" s="248"/>
      <c r="P258" s="248"/>
      <c r="Q258" s="248"/>
      <c r="R258" s="248"/>
      <c r="S258" s="248"/>
      <c r="T258" s="249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50" t="s">
        <v>372</v>
      </c>
      <c r="AU258" s="250" t="s">
        <v>81</v>
      </c>
      <c r="AV258" s="13" t="s">
        <v>79</v>
      </c>
      <c r="AW258" s="13" t="s">
        <v>34</v>
      </c>
      <c r="AX258" s="13" t="s">
        <v>72</v>
      </c>
      <c r="AY258" s="250" t="s">
        <v>178</v>
      </c>
    </row>
    <row r="259" s="14" customFormat="1">
      <c r="A259" s="14"/>
      <c r="B259" s="251"/>
      <c r="C259" s="252"/>
      <c r="D259" s="242" t="s">
        <v>372</v>
      </c>
      <c r="E259" s="253" t="s">
        <v>21</v>
      </c>
      <c r="F259" s="254" t="s">
        <v>517</v>
      </c>
      <c r="G259" s="252"/>
      <c r="H259" s="255">
        <v>20</v>
      </c>
      <c r="I259" s="256"/>
      <c r="J259" s="252"/>
      <c r="K259" s="252"/>
      <c r="L259" s="257"/>
      <c r="M259" s="258"/>
      <c r="N259" s="259"/>
      <c r="O259" s="259"/>
      <c r="P259" s="259"/>
      <c r="Q259" s="259"/>
      <c r="R259" s="259"/>
      <c r="S259" s="259"/>
      <c r="T259" s="260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61" t="s">
        <v>372</v>
      </c>
      <c r="AU259" s="261" t="s">
        <v>81</v>
      </c>
      <c r="AV259" s="14" t="s">
        <v>81</v>
      </c>
      <c r="AW259" s="14" t="s">
        <v>34</v>
      </c>
      <c r="AX259" s="14" t="s">
        <v>72</v>
      </c>
      <c r="AY259" s="261" t="s">
        <v>178</v>
      </c>
    </row>
    <row r="260" s="14" customFormat="1">
      <c r="A260" s="14"/>
      <c r="B260" s="251"/>
      <c r="C260" s="252"/>
      <c r="D260" s="242" t="s">
        <v>372</v>
      </c>
      <c r="E260" s="253" t="s">
        <v>21</v>
      </c>
      <c r="F260" s="254" t="s">
        <v>518</v>
      </c>
      <c r="G260" s="252"/>
      <c r="H260" s="255">
        <v>10</v>
      </c>
      <c r="I260" s="256"/>
      <c r="J260" s="252"/>
      <c r="K260" s="252"/>
      <c r="L260" s="257"/>
      <c r="M260" s="258"/>
      <c r="N260" s="259"/>
      <c r="O260" s="259"/>
      <c r="P260" s="259"/>
      <c r="Q260" s="259"/>
      <c r="R260" s="259"/>
      <c r="S260" s="259"/>
      <c r="T260" s="260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61" t="s">
        <v>372</v>
      </c>
      <c r="AU260" s="261" t="s">
        <v>81</v>
      </c>
      <c r="AV260" s="14" t="s">
        <v>81</v>
      </c>
      <c r="AW260" s="14" t="s">
        <v>34</v>
      </c>
      <c r="AX260" s="14" t="s">
        <v>72</v>
      </c>
      <c r="AY260" s="261" t="s">
        <v>178</v>
      </c>
    </row>
    <row r="261" s="14" customFormat="1">
      <c r="A261" s="14"/>
      <c r="B261" s="251"/>
      <c r="C261" s="252"/>
      <c r="D261" s="242" t="s">
        <v>372</v>
      </c>
      <c r="E261" s="253" t="s">
        <v>21</v>
      </c>
      <c r="F261" s="254" t="s">
        <v>519</v>
      </c>
      <c r="G261" s="252"/>
      <c r="H261" s="255">
        <v>12</v>
      </c>
      <c r="I261" s="256"/>
      <c r="J261" s="252"/>
      <c r="K261" s="252"/>
      <c r="L261" s="257"/>
      <c r="M261" s="258"/>
      <c r="N261" s="259"/>
      <c r="O261" s="259"/>
      <c r="P261" s="259"/>
      <c r="Q261" s="259"/>
      <c r="R261" s="259"/>
      <c r="S261" s="259"/>
      <c r="T261" s="260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61" t="s">
        <v>372</v>
      </c>
      <c r="AU261" s="261" t="s">
        <v>81</v>
      </c>
      <c r="AV261" s="14" t="s">
        <v>81</v>
      </c>
      <c r="AW261" s="14" t="s">
        <v>34</v>
      </c>
      <c r="AX261" s="14" t="s">
        <v>72</v>
      </c>
      <c r="AY261" s="261" t="s">
        <v>178</v>
      </c>
    </row>
    <row r="262" s="14" customFormat="1">
      <c r="A262" s="14"/>
      <c r="B262" s="251"/>
      <c r="C262" s="252"/>
      <c r="D262" s="242" t="s">
        <v>372</v>
      </c>
      <c r="E262" s="253" t="s">
        <v>21</v>
      </c>
      <c r="F262" s="254" t="s">
        <v>520</v>
      </c>
      <c r="G262" s="252"/>
      <c r="H262" s="255">
        <v>10</v>
      </c>
      <c r="I262" s="256"/>
      <c r="J262" s="252"/>
      <c r="K262" s="252"/>
      <c r="L262" s="257"/>
      <c r="M262" s="258"/>
      <c r="N262" s="259"/>
      <c r="O262" s="259"/>
      <c r="P262" s="259"/>
      <c r="Q262" s="259"/>
      <c r="R262" s="259"/>
      <c r="S262" s="259"/>
      <c r="T262" s="260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61" t="s">
        <v>372</v>
      </c>
      <c r="AU262" s="261" t="s">
        <v>81</v>
      </c>
      <c r="AV262" s="14" t="s">
        <v>81</v>
      </c>
      <c r="AW262" s="14" t="s">
        <v>34</v>
      </c>
      <c r="AX262" s="14" t="s">
        <v>72</v>
      </c>
      <c r="AY262" s="261" t="s">
        <v>178</v>
      </c>
    </row>
    <row r="263" s="15" customFormat="1">
      <c r="A263" s="15"/>
      <c r="B263" s="262"/>
      <c r="C263" s="263"/>
      <c r="D263" s="242" t="s">
        <v>372</v>
      </c>
      <c r="E263" s="264" t="s">
        <v>21</v>
      </c>
      <c r="F263" s="265" t="s">
        <v>399</v>
      </c>
      <c r="G263" s="263"/>
      <c r="H263" s="266">
        <v>52</v>
      </c>
      <c r="I263" s="267"/>
      <c r="J263" s="263"/>
      <c r="K263" s="263"/>
      <c r="L263" s="268"/>
      <c r="M263" s="269"/>
      <c r="N263" s="270"/>
      <c r="O263" s="270"/>
      <c r="P263" s="270"/>
      <c r="Q263" s="270"/>
      <c r="R263" s="270"/>
      <c r="S263" s="270"/>
      <c r="T263" s="271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T263" s="272" t="s">
        <v>372</v>
      </c>
      <c r="AU263" s="272" t="s">
        <v>81</v>
      </c>
      <c r="AV263" s="15" t="s">
        <v>97</v>
      </c>
      <c r="AW263" s="15" t="s">
        <v>34</v>
      </c>
      <c r="AX263" s="15" t="s">
        <v>79</v>
      </c>
      <c r="AY263" s="272" t="s">
        <v>178</v>
      </c>
    </row>
    <row r="264" s="12" customFormat="1" ht="22.8" customHeight="1">
      <c r="A264" s="12"/>
      <c r="B264" s="200"/>
      <c r="C264" s="201"/>
      <c r="D264" s="202" t="s">
        <v>71</v>
      </c>
      <c r="E264" s="227" t="s">
        <v>81</v>
      </c>
      <c r="F264" s="227" t="s">
        <v>521</v>
      </c>
      <c r="G264" s="201"/>
      <c r="H264" s="201"/>
      <c r="I264" s="204"/>
      <c r="J264" s="228">
        <f>BK264</f>
        <v>0</v>
      </c>
      <c r="K264" s="201"/>
      <c r="L264" s="206"/>
      <c r="M264" s="207"/>
      <c r="N264" s="208"/>
      <c r="O264" s="208"/>
      <c r="P264" s="209">
        <f>SUM(P265:P321)</f>
        <v>0</v>
      </c>
      <c r="Q264" s="208"/>
      <c r="R264" s="209">
        <f>SUM(R265:R321)</f>
        <v>3717.0284812500004</v>
      </c>
      <c r="S264" s="208"/>
      <c r="T264" s="210">
        <f>SUM(T265:T321)</f>
        <v>0</v>
      </c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R264" s="211" t="s">
        <v>79</v>
      </c>
      <c r="AT264" s="212" t="s">
        <v>71</v>
      </c>
      <c r="AU264" s="212" t="s">
        <v>79</v>
      </c>
      <c r="AY264" s="211" t="s">
        <v>178</v>
      </c>
      <c r="BK264" s="213">
        <f>SUM(BK265:BK321)</f>
        <v>0</v>
      </c>
    </row>
    <row r="265" s="2" customFormat="1" ht="24.15" customHeight="1">
      <c r="A265" s="41"/>
      <c r="B265" s="42"/>
      <c r="C265" s="214" t="s">
        <v>258</v>
      </c>
      <c r="D265" s="214" t="s">
        <v>179</v>
      </c>
      <c r="E265" s="215" t="s">
        <v>522</v>
      </c>
      <c r="F265" s="216" t="s">
        <v>523</v>
      </c>
      <c r="G265" s="217" t="s">
        <v>392</v>
      </c>
      <c r="H265" s="218">
        <v>596.08699999999999</v>
      </c>
      <c r="I265" s="219"/>
      <c r="J265" s="220">
        <f>ROUND(I265*H265,2)</f>
        <v>0</v>
      </c>
      <c r="K265" s="216" t="s">
        <v>393</v>
      </c>
      <c r="L265" s="47"/>
      <c r="M265" s="221" t="s">
        <v>21</v>
      </c>
      <c r="N265" s="222" t="s">
        <v>43</v>
      </c>
      <c r="O265" s="87"/>
      <c r="P265" s="223">
        <f>O265*H265</f>
        <v>0</v>
      </c>
      <c r="Q265" s="223">
        <v>1.5</v>
      </c>
      <c r="R265" s="223">
        <f>Q265*H265</f>
        <v>894.13049999999998</v>
      </c>
      <c r="S265" s="223">
        <v>0</v>
      </c>
      <c r="T265" s="224">
        <f>S265*H265</f>
        <v>0</v>
      </c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R265" s="225" t="s">
        <v>97</v>
      </c>
      <c r="AT265" s="225" t="s">
        <v>179</v>
      </c>
      <c r="AU265" s="225" t="s">
        <v>81</v>
      </c>
      <c r="AY265" s="20" t="s">
        <v>178</v>
      </c>
      <c r="BE265" s="226">
        <f>IF(N265="základní",J265,0)</f>
        <v>0</v>
      </c>
      <c r="BF265" s="226">
        <f>IF(N265="snížená",J265,0)</f>
        <v>0</v>
      </c>
      <c r="BG265" s="226">
        <f>IF(N265="zákl. přenesená",J265,0)</f>
        <v>0</v>
      </c>
      <c r="BH265" s="226">
        <f>IF(N265="sníž. přenesená",J265,0)</f>
        <v>0</v>
      </c>
      <c r="BI265" s="226">
        <f>IF(N265="nulová",J265,0)</f>
        <v>0</v>
      </c>
      <c r="BJ265" s="20" t="s">
        <v>79</v>
      </c>
      <c r="BK265" s="226">
        <f>ROUND(I265*H265,2)</f>
        <v>0</v>
      </c>
      <c r="BL265" s="20" t="s">
        <v>97</v>
      </c>
      <c r="BM265" s="225" t="s">
        <v>524</v>
      </c>
    </row>
    <row r="266" s="13" customFormat="1">
      <c r="A266" s="13"/>
      <c r="B266" s="240"/>
      <c r="C266" s="241"/>
      <c r="D266" s="242" t="s">
        <v>372</v>
      </c>
      <c r="E266" s="243" t="s">
        <v>21</v>
      </c>
      <c r="F266" s="244" t="s">
        <v>525</v>
      </c>
      <c r="G266" s="241"/>
      <c r="H266" s="243" t="s">
        <v>21</v>
      </c>
      <c r="I266" s="245"/>
      <c r="J266" s="241"/>
      <c r="K266" s="241"/>
      <c r="L266" s="246"/>
      <c r="M266" s="247"/>
      <c r="N266" s="248"/>
      <c r="O266" s="248"/>
      <c r="P266" s="248"/>
      <c r="Q266" s="248"/>
      <c r="R266" s="248"/>
      <c r="S266" s="248"/>
      <c r="T266" s="249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50" t="s">
        <v>372</v>
      </c>
      <c r="AU266" s="250" t="s">
        <v>81</v>
      </c>
      <c r="AV266" s="13" t="s">
        <v>79</v>
      </c>
      <c r="AW266" s="13" t="s">
        <v>34</v>
      </c>
      <c r="AX266" s="13" t="s">
        <v>72</v>
      </c>
      <c r="AY266" s="250" t="s">
        <v>178</v>
      </c>
    </row>
    <row r="267" s="14" customFormat="1">
      <c r="A267" s="14"/>
      <c r="B267" s="251"/>
      <c r="C267" s="252"/>
      <c r="D267" s="242" t="s">
        <v>372</v>
      </c>
      <c r="E267" s="253" t="s">
        <v>21</v>
      </c>
      <c r="F267" s="254" t="s">
        <v>526</v>
      </c>
      <c r="G267" s="252"/>
      <c r="H267" s="255">
        <v>494.618</v>
      </c>
      <c r="I267" s="256"/>
      <c r="J267" s="252"/>
      <c r="K267" s="252"/>
      <c r="L267" s="257"/>
      <c r="M267" s="258"/>
      <c r="N267" s="259"/>
      <c r="O267" s="259"/>
      <c r="P267" s="259"/>
      <c r="Q267" s="259"/>
      <c r="R267" s="259"/>
      <c r="S267" s="259"/>
      <c r="T267" s="260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61" t="s">
        <v>372</v>
      </c>
      <c r="AU267" s="261" t="s">
        <v>81</v>
      </c>
      <c r="AV267" s="14" t="s">
        <v>81</v>
      </c>
      <c r="AW267" s="14" t="s">
        <v>34</v>
      </c>
      <c r="AX267" s="14" t="s">
        <v>72</v>
      </c>
      <c r="AY267" s="261" t="s">
        <v>178</v>
      </c>
    </row>
    <row r="268" s="14" customFormat="1">
      <c r="A268" s="14"/>
      <c r="B268" s="251"/>
      <c r="C268" s="252"/>
      <c r="D268" s="242" t="s">
        <v>372</v>
      </c>
      <c r="E268" s="253" t="s">
        <v>21</v>
      </c>
      <c r="F268" s="254" t="s">
        <v>527</v>
      </c>
      <c r="G268" s="252"/>
      <c r="H268" s="255">
        <v>44.609000000000002</v>
      </c>
      <c r="I268" s="256"/>
      <c r="J268" s="252"/>
      <c r="K268" s="252"/>
      <c r="L268" s="257"/>
      <c r="M268" s="258"/>
      <c r="N268" s="259"/>
      <c r="O268" s="259"/>
      <c r="P268" s="259"/>
      <c r="Q268" s="259"/>
      <c r="R268" s="259"/>
      <c r="S268" s="259"/>
      <c r="T268" s="260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61" t="s">
        <v>372</v>
      </c>
      <c r="AU268" s="261" t="s">
        <v>81</v>
      </c>
      <c r="AV268" s="14" t="s">
        <v>81</v>
      </c>
      <c r="AW268" s="14" t="s">
        <v>34</v>
      </c>
      <c r="AX268" s="14" t="s">
        <v>72</v>
      </c>
      <c r="AY268" s="261" t="s">
        <v>178</v>
      </c>
    </row>
    <row r="269" s="14" customFormat="1">
      <c r="A269" s="14"/>
      <c r="B269" s="251"/>
      <c r="C269" s="252"/>
      <c r="D269" s="242" t="s">
        <v>372</v>
      </c>
      <c r="E269" s="253" t="s">
        <v>21</v>
      </c>
      <c r="F269" s="254" t="s">
        <v>528</v>
      </c>
      <c r="G269" s="252"/>
      <c r="H269" s="255">
        <v>170.74799999999999</v>
      </c>
      <c r="I269" s="256"/>
      <c r="J269" s="252"/>
      <c r="K269" s="252"/>
      <c r="L269" s="257"/>
      <c r="M269" s="258"/>
      <c r="N269" s="259"/>
      <c r="O269" s="259"/>
      <c r="P269" s="259"/>
      <c r="Q269" s="259"/>
      <c r="R269" s="259"/>
      <c r="S269" s="259"/>
      <c r="T269" s="260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61" t="s">
        <v>372</v>
      </c>
      <c r="AU269" s="261" t="s">
        <v>81</v>
      </c>
      <c r="AV269" s="14" t="s">
        <v>81</v>
      </c>
      <c r="AW269" s="14" t="s">
        <v>34</v>
      </c>
      <c r="AX269" s="14" t="s">
        <v>72</v>
      </c>
      <c r="AY269" s="261" t="s">
        <v>178</v>
      </c>
    </row>
    <row r="270" s="16" customFormat="1">
      <c r="A270" s="16"/>
      <c r="B270" s="273"/>
      <c r="C270" s="274"/>
      <c r="D270" s="242" t="s">
        <v>372</v>
      </c>
      <c r="E270" s="275" t="s">
        <v>21</v>
      </c>
      <c r="F270" s="276" t="s">
        <v>407</v>
      </c>
      <c r="G270" s="274"/>
      <c r="H270" s="277">
        <v>709.97500000000002</v>
      </c>
      <c r="I270" s="278"/>
      <c r="J270" s="274"/>
      <c r="K270" s="274"/>
      <c r="L270" s="279"/>
      <c r="M270" s="280"/>
      <c r="N270" s="281"/>
      <c r="O270" s="281"/>
      <c r="P270" s="281"/>
      <c r="Q270" s="281"/>
      <c r="R270" s="281"/>
      <c r="S270" s="281"/>
      <c r="T270" s="282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T270" s="283" t="s">
        <v>372</v>
      </c>
      <c r="AU270" s="283" t="s">
        <v>81</v>
      </c>
      <c r="AV270" s="16" t="s">
        <v>95</v>
      </c>
      <c r="AW270" s="16" t="s">
        <v>34</v>
      </c>
      <c r="AX270" s="16" t="s">
        <v>72</v>
      </c>
      <c r="AY270" s="283" t="s">
        <v>178</v>
      </c>
    </row>
    <row r="271" s="13" customFormat="1">
      <c r="A271" s="13"/>
      <c r="B271" s="240"/>
      <c r="C271" s="241"/>
      <c r="D271" s="242" t="s">
        <v>372</v>
      </c>
      <c r="E271" s="243" t="s">
        <v>21</v>
      </c>
      <c r="F271" s="244" t="s">
        <v>529</v>
      </c>
      <c r="G271" s="241"/>
      <c r="H271" s="243" t="s">
        <v>21</v>
      </c>
      <c r="I271" s="245"/>
      <c r="J271" s="241"/>
      <c r="K271" s="241"/>
      <c r="L271" s="246"/>
      <c r="M271" s="247"/>
      <c r="N271" s="248"/>
      <c r="O271" s="248"/>
      <c r="P271" s="248"/>
      <c r="Q271" s="248"/>
      <c r="R271" s="248"/>
      <c r="S271" s="248"/>
      <c r="T271" s="249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50" t="s">
        <v>372</v>
      </c>
      <c r="AU271" s="250" t="s">
        <v>81</v>
      </c>
      <c r="AV271" s="13" t="s">
        <v>79</v>
      </c>
      <c r="AW271" s="13" t="s">
        <v>34</v>
      </c>
      <c r="AX271" s="13" t="s">
        <v>72</v>
      </c>
      <c r="AY271" s="250" t="s">
        <v>178</v>
      </c>
    </row>
    <row r="272" s="14" customFormat="1">
      <c r="A272" s="14"/>
      <c r="B272" s="251"/>
      <c r="C272" s="252"/>
      <c r="D272" s="242" t="s">
        <v>372</v>
      </c>
      <c r="E272" s="253" t="s">
        <v>21</v>
      </c>
      <c r="F272" s="254" t="s">
        <v>530</v>
      </c>
      <c r="G272" s="252"/>
      <c r="H272" s="255">
        <v>-29.914000000000001</v>
      </c>
      <c r="I272" s="256"/>
      <c r="J272" s="252"/>
      <c r="K272" s="252"/>
      <c r="L272" s="257"/>
      <c r="M272" s="258"/>
      <c r="N272" s="259"/>
      <c r="O272" s="259"/>
      <c r="P272" s="259"/>
      <c r="Q272" s="259"/>
      <c r="R272" s="259"/>
      <c r="S272" s="259"/>
      <c r="T272" s="260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61" t="s">
        <v>372</v>
      </c>
      <c r="AU272" s="261" t="s">
        <v>81</v>
      </c>
      <c r="AV272" s="14" t="s">
        <v>81</v>
      </c>
      <c r="AW272" s="14" t="s">
        <v>34</v>
      </c>
      <c r="AX272" s="14" t="s">
        <v>72</v>
      </c>
      <c r="AY272" s="261" t="s">
        <v>178</v>
      </c>
    </row>
    <row r="273" s="14" customFormat="1">
      <c r="A273" s="14"/>
      <c r="B273" s="251"/>
      <c r="C273" s="252"/>
      <c r="D273" s="242" t="s">
        <v>372</v>
      </c>
      <c r="E273" s="253" t="s">
        <v>21</v>
      </c>
      <c r="F273" s="254" t="s">
        <v>531</v>
      </c>
      <c r="G273" s="252"/>
      <c r="H273" s="255">
        <v>-60.031999999999996</v>
      </c>
      <c r="I273" s="256"/>
      <c r="J273" s="252"/>
      <c r="K273" s="252"/>
      <c r="L273" s="257"/>
      <c r="M273" s="258"/>
      <c r="N273" s="259"/>
      <c r="O273" s="259"/>
      <c r="P273" s="259"/>
      <c r="Q273" s="259"/>
      <c r="R273" s="259"/>
      <c r="S273" s="259"/>
      <c r="T273" s="260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61" t="s">
        <v>372</v>
      </c>
      <c r="AU273" s="261" t="s">
        <v>81</v>
      </c>
      <c r="AV273" s="14" t="s">
        <v>81</v>
      </c>
      <c r="AW273" s="14" t="s">
        <v>34</v>
      </c>
      <c r="AX273" s="14" t="s">
        <v>72</v>
      </c>
      <c r="AY273" s="261" t="s">
        <v>178</v>
      </c>
    </row>
    <row r="274" s="14" customFormat="1">
      <c r="A274" s="14"/>
      <c r="B274" s="251"/>
      <c r="C274" s="252"/>
      <c r="D274" s="242" t="s">
        <v>372</v>
      </c>
      <c r="E274" s="253" t="s">
        <v>21</v>
      </c>
      <c r="F274" s="254" t="s">
        <v>532</v>
      </c>
      <c r="G274" s="252"/>
      <c r="H274" s="255">
        <v>-23.942</v>
      </c>
      <c r="I274" s="256"/>
      <c r="J274" s="252"/>
      <c r="K274" s="252"/>
      <c r="L274" s="257"/>
      <c r="M274" s="258"/>
      <c r="N274" s="259"/>
      <c r="O274" s="259"/>
      <c r="P274" s="259"/>
      <c r="Q274" s="259"/>
      <c r="R274" s="259"/>
      <c r="S274" s="259"/>
      <c r="T274" s="260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61" t="s">
        <v>372</v>
      </c>
      <c r="AU274" s="261" t="s">
        <v>81</v>
      </c>
      <c r="AV274" s="14" t="s">
        <v>81</v>
      </c>
      <c r="AW274" s="14" t="s">
        <v>34</v>
      </c>
      <c r="AX274" s="14" t="s">
        <v>72</v>
      </c>
      <c r="AY274" s="261" t="s">
        <v>178</v>
      </c>
    </row>
    <row r="275" s="16" customFormat="1">
      <c r="A275" s="16"/>
      <c r="B275" s="273"/>
      <c r="C275" s="274"/>
      <c r="D275" s="242" t="s">
        <v>372</v>
      </c>
      <c r="E275" s="275" t="s">
        <v>21</v>
      </c>
      <c r="F275" s="276" t="s">
        <v>407</v>
      </c>
      <c r="G275" s="274"/>
      <c r="H275" s="277">
        <v>-113.88800000000001</v>
      </c>
      <c r="I275" s="278"/>
      <c r="J275" s="274"/>
      <c r="K275" s="274"/>
      <c r="L275" s="279"/>
      <c r="M275" s="280"/>
      <c r="N275" s="281"/>
      <c r="O275" s="281"/>
      <c r="P275" s="281"/>
      <c r="Q275" s="281"/>
      <c r="R275" s="281"/>
      <c r="S275" s="281"/>
      <c r="T275" s="282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T275" s="283" t="s">
        <v>372</v>
      </c>
      <c r="AU275" s="283" t="s">
        <v>81</v>
      </c>
      <c r="AV275" s="16" t="s">
        <v>95</v>
      </c>
      <c r="AW275" s="16" t="s">
        <v>34</v>
      </c>
      <c r="AX275" s="16" t="s">
        <v>72</v>
      </c>
      <c r="AY275" s="283" t="s">
        <v>178</v>
      </c>
    </row>
    <row r="276" s="15" customFormat="1">
      <c r="A276" s="15"/>
      <c r="B276" s="262"/>
      <c r="C276" s="263"/>
      <c r="D276" s="242" t="s">
        <v>372</v>
      </c>
      <c r="E276" s="264" t="s">
        <v>21</v>
      </c>
      <c r="F276" s="265" t="s">
        <v>399</v>
      </c>
      <c r="G276" s="263"/>
      <c r="H276" s="266">
        <v>596.08699999999999</v>
      </c>
      <c r="I276" s="267"/>
      <c r="J276" s="263"/>
      <c r="K276" s="263"/>
      <c r="L276" s="268"/>
      <c r="M276" s="269"/>
      <c r="N276" s="270"/>
      <c r="O276" s="270"/>
      <c r="P276" s="270"/>
      <c r="Q276" s="270"/>
      <c r="R276" s="270"/>
      <c r="S276" s="270"/>
      <c r="T276" s="271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T276" s="272" t="s">
        <v>372</v>
      </c>
      <c r="AU276" s="272" t="s">
        <v>81</v>
      </c>
      <c r="AV276" s="15" t="s">
        <v>97</v>
      </c>
      <c r="AW276" s="15" t="s">
        <v>34</v>
      </c>
      <c r="AX276" s="15" t="s">
        <v>79</v>
      </c>
      <c r="AY276" s="272" t="s">
        <v>178</v>
      </c>
    </row>
    <row r="277" s="2" customFormat="1" ht="44.25" customHeight="1">
      <c r="A277" s="41"/>
      <c r="B277" s="42"/>
      <c r="C277" s="214" t="s">
        <v>7</v>
      </c>
      <c r="D277" s="214" t="s">
        <v>179</v>
      </c>
      <c r="E277" s="215" t="s">
        <v>533</v>
      </c>
      <c r="F277" s="216" t="s">
        <v>534</v>
      </c>
      <c r="G277" s="217" t="s">
        <v>384</v>
      </c>
      <c r="H277" s="218">
        <v>731.93100000000004</v>
      </c>
      <c r="I277" s="219"/>
      <c r="J277" s="220">
        <f>ROUND(I277*H277,2)</f>
        <v>0</v>
      </c>
      <c r="K277" s="216" t="s">
        <v>393</v>
      </c>
      <c r="L277" s="47"/>
      <c r="M277" s="221" t="s">
        <v>21</v>
      </c>
      <c r="N277" s="222" t="s">
        <v>43</v>
      </c>
      <c r="O277" s="87"/>
      <c r="P277" s="223">
        <f>O277*H277</f>
        <v>0</v>
      </c>
      <c r="Q277" s="223">
        <v>0</v>
      </c>
      <c r="R277" s="223">
        <f>Q277*H277</f>
        <v>0</v>
      </c>
      <c r="S277" s="223">
        <v>0</v>
      </c>
      <c r="T277" s="224">
        <f>S277*H277</f>
        <v>0</v>
      </c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R277" s="225" t="s">
        <v>97</v>
      </c>
      <c r="AT277" s="225" t="s">
        <v>179</v>
      </c>
      <c r="AU277" s="225" t="s">
        <v>81</v>
      </c>
      <c r="AY277" s="20" t="s">
        <v>178</v>
      </c>
      <c r="BE277" s="226">
        <f>IF(N277="základní",J277,0)</f>
        <v>0</v>
      </c>
      <c r="BF277" s="226">
        <f>IF(N277="snížená",J277,0)</f>
        <v>0</v>
      </c>
      <c r="BG277" s="226">
        <f>IF(N277="zákl. přenesená",J277,0)</f>
        <v>0</v>
      </c>
      <c r="BH277" s="226">
        <f>IF(N277="sníž. přenesená",J277,0)</f>
        <v>0</v>
      </c>
      <c r="BI277" s="226">
        <f>IF(N277="nulová",J277,0)</f>
        <v>0</v>
      </c>
      <c r="BJ277" s="20" t="s">
        <v>79</v>
      </c>
      <c r="BK277" s="226">
        <f>ROUND(I277*H277,2)</f>
        <v>0</v>
      </c>
      <c r="BL277" s="20" t="s">
        <v>97</v>
      </c>
      <c r="BM277" s="225" t="s">
        <v>535</v>
      </c>
    </row>
    <row r="278" s="13" customFormat="1">
      <c r="A278" s="13"/>
      <c r="B278" s="240"/>
      <c r="C278" s="241"/>
      <c r="D278" s="242" t="s">
        <v>372</v>
      </c>
      <c r="E278" s="243" t="s">
        <v>21</v>
      </c>
      <c r="F278" s="244" t="s">
        <v>536</v>
      </c>
      <c r="G278" s="241"/>
      <c r="H278" s="243" t="s">
        <v>21</v>
      </c>
      <c r="I278" s="245"/>
      <c r="J278" s="241"/>
      <c r="K278" s="241"/>
      <c r="L278" s="246"/>
      <c r="M278" s="247"/>
      <c r="N278" s="248"/>
      <c r="O278" s="248"/>
      <c r="P278" s="248"/>
      <c r="Q278" s="248"/>
      <c r="R278" s="248"/>
      <c r="S278" s="248"/>
      <c r="T278" s="249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50" t="s">
        <v>372</v>
      </c>
      <c r="AU278" s="250" t="s">
        <v>81</v>
      </c>
      <c r="AV278" s="13" t="s">
        <v>79</v>
      </c>
      <c r="AW278" s="13" t="s">
        <v>34</v>
      </c>
      <c r="AX278" s="13" t="s">
        <v>72</v>
      </c>
      <c r="AY278" s="250" t="s">
        <v>178</v>
      </c>
    </row>
    <row r="279" s="13" customFormat="1">
      <c r="A279" s="13"/>
      <c r="B279" s="240"/>
      <c r="C279" s="241"/>
      <c r="D279" s="242" t="s">
        <v>372</v>
      </c>
      <c r="E279" s="243" t="s">
        <v>21</v>
      </c>
      <c r="F279" s="244" t="s">
        <v>537</v>
      </c>
      <c r="G279" s="241"/>
      <c r="H279" s="243" t="s">
        <v>21</v>
      </c>
      <c r="I279" s="245"/>
      <c r="J279" s="241"/>
      <c r="K279" s="241"/>
      <c r="L279" s="246"/>
      <c r="M279" s="247"/>
      <c r="N279" s="248"/>
      <c r="O279" s="248"/>
      <c r="P279" s="248"/>
      <c r="Q279" s="248"/>
      <c r="R279" s="248"/>
      <c r="S279" s="248"/>
      <c r="T279" s="249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50" t="s">
        <v>372</v>
      </c>
      <c r="AU279" s="250" t="s">
        <v>81</v>
      </c>
      <c r="AV279" s="13" t="s">
        <v>79</v>
      </c>
      <c r="AW279" s="13" t="s">
        <v>34</v>
      </c>
      <c r="AX279" s="13" t="s">
        <v>72</v>
      </c>
      <c r="AY279" s="250" t="s">
        <v>178</v>
      </c>
    </row>
    <row r="280" s="14" customFormat="1">
      <c r="A280" s="14"/>
      <c r="B280" s="251"/>
      <c r="C280" s="252"/>
      <c r="D280" s="242" t="s">
        <v>372</v>
      </c>
      <c r="E280" s="253" t="s">
        <v>21</v>
      </c>
      <c r="F280" s="254" t="s">
        <v>502</v>
      </c>
      <c r="G280" s="252"/>
      <c r="H280" s="255">
        <v>602.96000000000004</v>
      </c>
      <c r="I280" s="256"/>
      <c r="J280" s="252"/>
      <c r="K280" s="252"/>
      <c r="L280" s="257"/>
      <c r="M280" s="258"/>
      <c r="N280" s="259"/>
      <c r="O280" s="259"/>
      <c r="P280" s="259"/>
      <c r="Q280" s="259"/>
      <c r="R280" s="259"/>
      <c r="S280" s="259"/>
      <c r="T280" s="260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61" t="s">
        <v>372</v>
      </c>
      <c r="AU280" s="261" t="s">
        <v>81</v>
      </c>
      <c r="AV280" s="14" t="s">
        <v>81</v>
      </c>
      <c r="AW280" s="14" t="s">
        <v>34</v>
      </c>
      <c r="AX280" s="14" t="s">
        <v>72</v>
      </c>
      <c r="AY280" s="261" t="s">
        <v>178</v>
      </c>
    </row>
    <row r="281" s="14" customFormat="1">
      <c r="A281" s="14"/>
      <c r="B281" s="251"/>
      <c r="C281" s="252"/>
      <c r="D281" s="242" t="s">
        <v>372</v>
      </c>
      <c r="E281" s="253" t="s">
        <v>21</v>
      </c>
      <c r="F281" s="254" t="s">
        <v>503</v>
      </c>
      <c r="G281" s="252"/>
      <c r="H281" s="255">
        <v>128.971</v>
      </c>
      <c r="I281" s="256"/>
      <c r="J281" s="252"/>
      <c r="K281" s="252"/>
      <c r="L281" s="257"/>
      <c r="M281" s="258"/>
      <c r="N281" s="259"/>
      <c r="O281" s="259"/>
      <c r="P281" s="259"/>
      <c r="Q281" s="259"/>
      <c r="R281" s="259"/>
      <c r="S281" s="259"/>
      <c r="T281" s="260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61" t="s">
        <v>372</v>
      </c>
      <c r="AU281" s="261" t="s">
        <v>81</v>
      </c>
      <c r="AV281" s="14" t="s">
        <v>81</v>
      </c>
      <c r="AW281" s="14" t="s">
        <v>34</v>
      </c>
      <c r="AX281" s="14" t="s">
        <v>72</v>
      </c>
      <c r="AY281" s="261" t="s">
        <v>178</v>
      </c>
    </row>
    <row r="282" s="15" customFormat="1">
      <c r="A282" s="15"/>
      <c r="B282" s="262"/>
      <c r="C282" s="263"/>
      <c r="D282" s="242" t="s">
        <v>372</v>
      </c>
      <c r="E282" s="264" t="s">
        <v>21</v>
      </c>
      <c r="F282" s="265" t="s">
        <v>399</v>
      </c>
      <c r="G282" s="263"/>
      <c r="H282" s="266">
        <v>731.93100000000004</v>
      </c>
      <c r="I282" s="267"/>
      <c r="J282" s="263"/>
      <c r="K282" s="263"/>
      <c r="L282" s="268"/>
      <c r="M282" s="269"/>
      <c r="N282" s="270"/>
      <c r="O282" s="270"/>
      <c r="P282" s="270"/>
      <c r="Q282" s="270"/>
      <c r="R282" s="270"/>
      <c r="S282" s="270"/>
      <c r="T282" s="271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T282" s="272" t="s">
        <v>372</v>
      </c>
      <c r="AU282" s="272" t="s">
        <v>81</v>
      </c>
      <c r="AV282" s="15" t="s">
        <v>97</v>
      </c>
      <c r="AW282" s="15" t="s">
        <v>34</v>
      </c>
      <c r="AX282" s="15" t="s">
        <v>79</v>
      </c>
      <c r="AY282" s="272" t="s">
        <v>178</v>
      </c>
    </row>
    <row r="283" s="2" customFormat="1" ht="44.25" customHeight="1">
      <c r="A283" s="41"/>
      <c r="B283" s="42"/>
      <c r="C283" s="214" t="s">
        <v>266</v>
      </c>
      <c r="D283" s="214" t="s">
        <v>179</v>
      </c>
      <c r="E283" s="215" t="s">
        <v>538</v>
      </c>
      <c r="F283" s="216" t="s">
        <v>539</v>
      </c>
      <c r="G283" s="217" t="s">
        <v>209</v>
      </c>
      <c r="H283" s="218">
        <v>1.5</v>
      </c>
      <c r="I283" s="219"/>
      <c r="J283" s="220">
        <f>ROUND(I283*H283,2)</f>
        <v>0</v>
      </c>
      <c r="K283" s="216" t="s">
        <v>368</v>
      </c>
      <c r="L283" s="47"/>
      <c r="M283" s="221" t="s">
        <v>21</v>
      </c>
      <c r="N283" s="222" t="s">
        <v>43</v>
      </c>
      <c r="O283" s="87"/>
      <c r="P283" s="223">
        <f>O283*H283</f>
        <v>0</v>
      </c>
      <c r="Q283" s="223">
        <v>0.01916</v>
      </c>
      <c r="R283" s="223">
        <f>Q283*H283</f>
        <v>0.028740000000000002</v>
      </c>
      <c r="S283" s="223">
        <v>0</v>
      </c>
      <c r="T283" s="224">
        <f>S283*H283</f>
        <v>0</v>
      </c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R283" s="225" t="s">
        <v>97</v>
      </c>
      <c r="AT283" s="225" t="s">
        <v>179</v>
      </c>
      <c r="AU283" s="225" t="s">
        <v>81</v>
      </c>
      <c r="AY283" s="20" t="s">
        <v>178</v>
      </c>
      <c r="BE283" s="226">
        <f>IF(N283="základní",J283,0)</f>
        <v>0</v>
      </c>
      <c r="BF283" s="226">
        <f>IF(N283="snížená",J283,0)</f>
        <v>0</v>
      </c>
      <c r="BG283" s="226">
        <f>IF(N283="zákl. přenesená",J283,0)</f>
        <v>0</v>
      </c>
      <c r="BH283" s="226">
        <f>IF(N283="sníž. přenesená",J283,0)</f>
        <v>0</v>
      </c>
      <c r="BI283" s="226">
        <f>IF(N283="nulová",J283,0)</f>
        <v>0</v>
      </c>
      <c r="BJ283" s="20" t="s">
        <v>79</v>
      </c>
      <c r="BK283" s="226">
        <f>ROUND(I283*H283,2)</f>
        <v>0</v>
      </c>
      <c r="BL283" s="20" t="s">
        <v>97</v>
      </c>
      <c r="BM283" s="225" t="s">
        <v>540</v>
      </c>
    </row>
    <row r="284" s="2" customFormat="1">
      <c r="A284" s="41"/>
      <c r="B284" s="42"/>
      <c r="C284" s="43"/>
      <c r="D284" s="235" t="s">
        <v>370</v>
      </c>
      <c r="E284" s="43"/>
      <c r="F284" s="236" t="s">
        <v>541</v>
      </c>
      <c r="G284" s="43"/>
      <c r="H284" s="43"/>
      <c r="I284" s="237"/>
      <c r="J284" s="43"/>
      <c r="K284" s="43"/>
      <c r="L284" s="47"/>
      <c r="M284" s="238"/>
      <c r="N284" s="239"/>
      <c r="O284" s="87"/>
      <c r="P284" s="87"/>
      <c r="Q284" s="87"/>
      <c r="R284" s="87"/>
      <c r="S284" s="87"/>
      <c r="T284" s="88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T284" s="20" t="s">
        <v>370</v>
      </c>
      <c r="AU284" s="20" t="s">
        <v>81</v>
      </c>
    </row>
    <row r="285" s="13" customFormat="1">
      <c r="A285" s="13"/>
      <c r="B285" s="240"/>
      <c r="C285" s="241"/>
      <c r="D285" s="242" t="s">
        <v>372</v>
      </c>
      <c r="E285" s="243" t="s">
        <v>21</v>
      </c>
      <c r="F285" s="244" t="s">
        <v>373</v>
      </c>
      <c r="G285" s="241"/>
      <c r="H285" s="243" t="s">
        <v>21</v>
      </c>
      <c r="I285" s="245"/>
      <c r="J285" s="241"/>
      <c r="K285" s="241"/>
      <c r="L285" s="246"/>
      <c r="M285" s="247"/>
      <c r="N285" s="248"/>
      <c r="O285" s="248"/>
      <c r="P285" s="248"/>
      <c r="Q285" s="248"/>
      <c r="R285" s="248"/>
      <c r="S285" s="248"/>
      <c r="T285" s="249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50" t="s">
        <v>372</v>
      </c>
      <c r="AU285" s="250" t="s">
        <v>81</v>
      </c>
      <c r="AV285" s="13" t="s">
        <v>79</v>
      </c>
      <c r="AW285" s="13" t="s">
        <v>34</v>
      </c>
      <c r="AX285" s="13" t="s">
        <v>72</v>
      </c>
      <c r="AY285" s="250" t="s">
        <v>178</v>
      </c>
    </row>
    <row r="286" s="14" customFormat="1">
      <c r="A286" s="14"/>
      <c r="B286" s="251"/>
      <c r="C286" s="252"/>
      <c r="D286" s="242" t="s">
        <v>372</v>
      </c>
      <c r="E286" s="253" t="s">
        <v>21</v>
      </c>
      <c r="F286" s="254" t="s">
        <v>542</v>
      </c>
      <c r="G286" s="252"/>
      <c r="H286" s="255">
        <v>1.5</v>
      </c>
      <c r="I286" s="256"/>
      <c r="J286" s="252"/>
      <c r="K286" s="252"/>
      <c r="L286" s="257"/>
      <c r="M286" s="258"/>
      <c r="N286" s="259"/>
      <c r="O286" s="259"/>
      <c r="P286" s="259"/>
      <c r="Q286" s="259"/>
      <c r="R286" s="259"/>
      <c r="S286" s="259"/>
      <c r="T286" s="260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61" t="s">
        <v>372</v>
      </c>
      <c r="AU286" s="261" t="s">
        <v>81</v>
      </c>
      <c r="AV286" s="14" t="s">
        <v>81</v>
      </c>
      <c r="AW286" s="14" t="s">
        <v>34</v>
      </c>
      <c r="AX286" s="14" t="s">
        <v>79</v>
      </c>
      <c r="AY286" s="261" t="s">
        <v>178</v>
      </c>
    </row>
    <row r="287" s="2" customFormat="1" ht="16.5" customHeight="1">
      <c r="A287" s="41"/>
      <c r="B287" s="42"/>
      <c r="C287" s="284" t="s">
        <v>270</v>
      </c>
      <c r="D287" s="284" t="s">
        <v>543</v>
      </c>
      <c r="E287" s="285" t="s">
        <v>544</v>
      </c>
      <c r="F287" s="286" t="s">
        <v>545</v>
      </c>
      <c r="G287" s="287" t="s">
        <v>546</v>
      </c>
      <c r="H287" s="288">
        <v>2</v>
      </c>
      <c r="I287" s="289"/>
      <c r="J287" s="290">
        <f>ROUND(I287*H287,2)</f>
        <v>0</v>
      </c>
      <c r="K287" s="286" t="s">
        <v>368</v>
      </c>
      <c r="L287" s="291"/>
      <c r="M287" s="292" t="s">
        <v>21</v>
      </c>
      <c r="N287" s="293" t="s">
        <v>43</v>
      </c>
      <c r="O287" s="87"/>
      <c r="P287" s="223">
        <f>O287*H287</f>
        <v>0</v>
      </c>
      <c r="Q287" s="223">
        <v>0.69599999999999995</v>
      </c>
      <c r="R287" s="223">
        <f>Q287*H287</f>
        <v>1.3919999999999999</v>
      </c>
      <c r="S287" s="223">
        <v>0</v>
      </c>
      <c r="T287" s="224">
        <f>S287*H287</f>
        <v>0</v>
      </c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R287" s="225" t="s">
        <v>219</v>
      </c>
      <c r="AT287" s="225" t="s">
        <v>543</v>
      </c>
      <c r="AU287" s="225" t="s">
        <v>81</v>
      </c>
      <c r="AY287" s="20" t="s">
        <v>178</v>
      </c>
      <c r="BE287" s="226">
        <f>IF(N287="základní",J287,0)</f>
        <v>0</v>
      </c>
      <c r="BF287" s="226">
        <f>IF(N287="snížená",J287,0)</f>
        <v>0</v>
      </c>
      <c r="BG287" s="226">
        <f>IF(N287="zákl. přenesená",J287,0)</f>
        <v>0</v>
      </c>
      <c r="BH287" s="226">
        <f>IF(N287="sníž. přenesená",J287,0)</f>
        <v>0</v>
      </c>
      <c r="BI287" s="226">
        <f>IF(N287="nulová",J287,0)</f>
        <v>0</v>
      </c>
      <c r="BJ287" s="20" t="s">
        <v>79</v>
      </c>
      <c r="BK287" s="226">
        <f>ROUND(I287*H287,2)</f>
        <v>0</v>
      </c>
      <c r="BL287" s="20" t="s">
        <v>97</v>
      </c>
      <c r="BM287" s="225" t="s">
        <v>547</v>
      </c>
    </row>
    <row r="288" s="2" customFormat="1" ht="37.8" customHeight="1">
      <c r="A288" s="41"/>
      <c r="B288" s="42"/>
      <c r="C288" s="214" t="s">
        <v>274</v>
      </c>
      <c r="D288" s="214" t="s">
        <v>179</v>
      </c>
      <c r="E288" s="215" t="s">
        <v>548</v>
      </c>
      <c r="F288" s="216" t="s">
        <v>549</v>
      </c>
      <c r="G288" s="217" t="s">
        <v>392</v>
      </c>
      <c r="H288" s="218">
        <v>27.577999999999999</v>
      </c>
      <c r="I288" s="219"/>
      <c r="J288" s="220">
        <f>ROUND(I288*H288,2)</f>
        <v>0</v>
      </c>
      <c r="K288" s="216" t="s">
        <v>368</v>
      </c>
      <c r="L288" s="47"/>
      <c r="M288" s="221" t="s">
        <v>21</v>
      </c>
      <c r="N288" s="222" t="s">
        <v>43</v>
      </c>
      <c r="O288" s="87"/>
      <c r="P288" s="223">
        <f>O288*H288</f>
        <v>0</v>
      </c>
      <c r="Q288" s="223">
        <v>2.1600000000000001</v>
      </c>
      <c r="R288" s="223">
        <f>Q288*H288</f>
        <v>59.568480000000001</v>
      </c>
      <c r="S288" s="223">
        <v>0</v>
      </c>
      <c r="T288" s="224">
        <f>S288*H288</f>
        <v>0</v>
      </c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R288" s="225" t="s">
        <v>97</v>
      </c>
      <c r="AT288" s="225" t="s">
        <v>179</v>
      </c>
      <c r="AU288" s="225" t="s">
        <v>81</v>
      </c>
      <c r="AY288" s="20" t="s">
        <v>178</v>
      </c>
      <c r="BE288" s="226">
        <f>IF(N288="základní",J288,0)</f>
        <v>0</v>
      </c>
      <c r="BF288" s="226">
        <f>IF(N288="snížená",J288,0)</f>
        <v>0</v>
      </c>
      <c r="BG288" s="226">
        <f>IF(N288="zákl. přenesená",J288,0)</f>
        <v>0</v>
      </c>
      <c r="BH288" s="226">
        <f>IF(N288="sníž. přenesená",J288,0)</f>
        <v>0</v>
      </c>
      <c r="BI288" s="226">
        <f>IF(N288="nulová",J288,0)</f>
        <v>0</v>
      </c>
      <c r="BJ288" s="20" t="s">
        <v>79</v>
      </c>
      <c r="BK288" s="226">
        <f>ROUND(I288*H288,2)</f>
        <v>0</v>
      </c>
      <c r="BL288" s="20" t="s">
        <v>97</v>
      </c>
      <c r="BM288" s="225" t="s">
        <v>550</v>
      </c>
    </row>
    <row r="289" s="2" customFormat="1">
      <c r="A289" s="41"/>
      <c r="B289" s="42"/>
      <c r="C289" s="43"/>
      <c r="D289" s="235" t="s">
        <v>370</v>
      </c>
      <c r="E289" s="43"/>
      <c r="F289" s="236" t="s">
        <v>551</v>
      </c>
      <c r="G289" s="43"/>
      <c r="H289" s="43"/>
      <c r="I289" s="237"/>
      <c r="J289" s="43"/>
      <c r="K289" s="43"/>
      <c r="L289" s="47"/>
      <c r="M289" s="238"/>
      <c r="N289" s="239"/>
      <c r="O289" s="87"/>
      <c r="P289" s="87"/>
      <c r="Q289" s="87"/>
      <c r="R289" s="87"/>
      <c r="S289" s="87"/>
      <c r="T289" s="88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T289" s="20" t="s">
        <v>370</v>
      </c>
      <c r="AU289" s="20" t="s">
        <v>81</v>
      </c>
    </row>
    <row r="290" s="13" customFormat="1">
      <c r="A290" s="13"/>
      <c r="B290" s="240"/>
      <c r="C290" s="241"/>
      <c r="D290" s="242" t="s">
        <v>372</v>
      </c>
      <c r="E290" s="243" t="s">
        <v>21</v>
      </c>
      <c r="F290" s="244" t="s">
        <v>552</v>
      </c>
      <c r="G290" s="241"/>
      <c r="H290" s="243" t="s">
        <v>21</v>
      </c>
      <c r="I290" s="245"/>
      <c r="J290" s="241"/>
      <c r="K290" s="241"/>
      <c r="L290" s="246"/>
      <c r="M290" s="247"/>
      <c r="N290" s="248"/>
      <c r="O290" s="248"/>
      <c r="P290" s="248"/>
      <c r="Q290" s="248"/>
      <c r="R290" s="248"/>
      <c r="S290" s="248"/>
      <c r="T290" s="249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50" t="s">
        <v>372</v>
      </c>
      <c r="AU290" s="250" t="s">
        <v>81</v>
      </c>
      <c r="AV290" s="13" t="s">
        <v>79</v>
      </c>
      <c r="AW290" s="13" t="s">
        <v>34</v>
      </c>
      <c r="AX290" s="13" t="s">
        <v>72</v>
      </c>
      <c r="AY290" s="250" t="s">
        <v>178</v>
      </c>
    </row>
    <row r="291" s="14" customFormat="1">
      <c r="A291" s="14"/>
      <c r="B291" s="251"/>
      <c r="C291" s="252"/>
      <c r="D291" s="242" t="s">
        <v>372</v>
      </c>
      <c r="E291" s="253" t="s">
        <v>21</v>
      </c>
      <c r="F291" s="254" t="s">
        <v>553</v>
      </c>
      <c r="G291" s="252"/>
      <c r="H291" s="255">
        <v>27.577999999999999</v>
      </c>
      <c r="I291" s="256"/>
      <c r="J291" s="252"/>
      <c r="K291" s="252"/>
      <c r="L291" s="257"/>
      <c r="M291" s="258"/>
      <c r="N291" s="259"/>
      <c r="O291" s="259"/>
      <c r="P291" s="259"/>
      <c r="Q291" s="259"/>
      <c r="R291" s="259"/>
      <c r="S291" s="259"/>
      <c r="T291" s="260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61" t="s">
        <v>372</v>
      </c>
      <c r="AU291" s="261" t="s">
        <v>81</v>
      </c>
      <c r="AV291" s="14" t="s">
        <v>81</v>
      </c>
      <c r="AW291" s="14" t="s">
        <v>34</v>
      </c>
      <c r="AX291" s="14" t="s">
        <v>79</v>
      </c>
      <c r="AY291" s="261" t="s">
        <v>178</v>
      </c>
    </row>
    <row r="292" s="2" customFormat="1" ht="37.8" customHeight="1">
      <c r="A292" s="41"/>
      <c r="B292" s="42"/>
      <c r="C292" s="214" t="s">
        <v>278</v>
      </c>
      <c r="D292" s="214" t="s">
        <v>179</v>
      </c>
      <c r="E292" s="215" t="s">
        <v>554</v>
      </c>
      <c r="F292" s="216" t="s">
        <v>555</v>
      </c>
      <c r="G292" s="217" t="s">
        <v>392</v>
      </c>
      <c r="H292" s="218">
        <v>62.588000000000001</v>
      </c>
      <c r="I292" s="219"/>
      <c r="J292" s="220">
        <f>ROUND(I292*H292,2)</f>
        <v>0</v>
      </c>
      <c r="K292" s="216" t="s">
        <v>368</v>
      </c>
      <c r="L292" s="47"/>
      <c r="M292" s="221" t="s">
        <v>21</v>
      </c>
      <c r="N292" s="222" t="s">
        <v>43</v>
      </c>
      <c r="O292" s="87"/>
      <c r="P292" s="223">
        <f>O292*H292</f>
        <v>0</v>
      </c>
      <c r="Q292" s="223">
        <v>2.1600000000000001</v>
      </c>
      <c r="R292" s="223">
        <f>Q292*H292</f>
        <v>135.19008000000002</v>
      </c>
      <c r="S292" s="223">
        <v>0</v>
      </c>
      <c r="T292" s="224">
        <f>S292*H292</f>
        <v>0</v>
      </c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R292" s="225" t="s">
        <v>97</v>
      </c>
      <c r="AT292" s="225" t="s">
        <v>179</v>
      </c>
      <c r="AU292" s="225" t="s">
        <v>81</v>
      </c>
      <c r="AY292" s="20" t="s">
        <v>178</v>
      </c>
      <c r="BE292" s="226">
        <f>IF(N292="základní",J292,0)</f>
        <v>0</v>
      </c>
      <c r="BF292" s="226">
        <f>IF(N292="snížená",J292,0)</f>
        <v>0</v>
      </c>
      <c r="BG292" s="226">
        <f>IF(N292="zákl. přenesená",J292,0)</f>
        <v>0</v>
      </c>
      <c r="BH292" s="226">
        <f>IF(N292="sníž. přenesená",J292,0)</f>
        <v>0</v>
      </c>
      <c r="BI292" s="226">
        <f>IF(N292="nulová",J292,0)</f>
        <v>0</v>
      </c>
      <c r="BJ292" s="20" t="s">
        <v>79</v>
      </c>
      <c r="BK292" s="226">
        <f>ROUND(I292*H292,2)</f>
        <v>0</v>
      </c>
      <c r="BL292" s="20" t="s">
        <v>97</v>
      </c>
      <c r="BM292" s="225" t="s">
        <v>556</v>
      </c>
    </row>
    <row r="293" s="2" customFormat="1">
      <c r="A293" s="41"/>
      <c r="B293" s="42"/>
      <c r="C293" s="43"/>
      <c r="D293" s="235" t="s">
        <v>370</v>
      </c>
      <c r="E293" s="43"/>
      <c r="F293" s="236" t="s">
        <v>557</v>
      </c>
      <c r="G293" s="43"/>
      <c r="H293" s="43"/>
      <c r="I293" s="237"/>
      <c r="J293" s="43"/>
      <c r="K293" s="43"/>
      <c r="L293" s="47"/>
      <c r="M293" s="238"/>
      <c r="N293" s="239"/>
      <c r="O293" s="87"/>
      <c r="P293" s="87"/>
      <c r="Q293" s="87"/>
      <c r="R293" s="87"/>
      <c r="S293" s="87"/>
      <c r="T293" s="88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T293" s="20" t="s">
        <v>370</v>
      </c>
      <c r="AU293" s="20" t="s">
        <v>81</v>
      </c>
    </row>
    <row r="294" s="13" customFormat="1">
      <c r="A294" s="13"/>
      <c r="B294" s="240"/>
      <c r="C294" s="241"/>
      <c r="D294" s="242" t="s">
        <v>372</v>
      </c>
      <c r="E294" s="243" t="s">
        <v>21</v>
      </c>
      <c r="F294" s="244" t="s">
        <v>558</v>
      </c>
      <c r="G294" s="241"/>
      <c r="H294" s="243" t="s">
        <v>21</v>
      </c>
      <c r="I294" s="245"/>
      <c r="J294" s="241"/>
      <c r="K294" s="241"/>
      <c r="L294" s="246"/>
      <c r="M294" s="247"/>
      <c r="N294" s="248"/>
      <c r="O294" s="248"/>
      <c r="P294" s="248"/>
      <c r="Q294" s="248"/>
      <c r="R294" s="248"/>
      <c r="S294" s="248"/>
      <c r="T294" s="249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50" t="s">
        <v>372</v>
      </c>
      <c r="AU294" s="250" t="s">
        <v>81</v>
      </c>
      <c r="AV294" s="13" t="s">
        <v>79</v>
      </c>
      <c r="AW294" s="13" t="s">
        <v>34</v>
      </c>
      <c r="AX294" s="13" t="s">
        <v>72</v>
      </c>
      <c r="AY294" s="250" t="s">
        <v>178</v>
      </c>
    </row>
    <row r="295" s="13" customFormat="1">
      <c r="A295" s="13"/>
      <c r="B295" s="240"/>
      <c r="C295" s="241"/>
      <c r="D295" s="242" t="s">
        <v>372</v>
      </c>
      <c r="E295" s="243" t="s">
        <v>21</v>
      </c>
      <c r="F295" s="244" t="s">
        <v>559</v>
      </c>
      <c r="G295" s="241"/>
      <c r="H295" s="243" t="s">
        <v>21</v>
      </c>
      <c r="I295" s="245"/>
      <c r="J295" s="241"/>
      <c r="K295" s="241"/>
      <c r="L295" s="246"/>
      <c r="M295" s="247"/>
      <c r="N295" s="248"/>
      <c r="O295" s="248"/>
      <c r="P295" s="248"/>
      <c r="Q295" s="248"/>
      <c r="R295" s="248"/>
      <c r="S295" s="248"/>
      <c r="T295" s="249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50" t="s">
        <v>372</v>
      </c>
      <c r="AU295" s="250" t="s">
        <v>81</v>
      </c>
      <c r="AV295" s="13" t="s">
        <v>79</v>
      </c>
      <c r="AW295" s="13" t="s">
        <v>34</v>
      </c>
      <c r="AX295" s="13" t="s">
        <v>72</v>
      </c>
      <c r="AY295" s="250" t="s">
        <v>178</v>
      </c>
    </row>
    <row r="296" s="14" customFormat="1">
      <c r="A296" s="14"/>
      <c r="B296" s="251"/>
      <c r="C296" s="252"/>
      <c r="D296" s="242" t="s">
        <v>372</v>
      </c>
      <c r="E296" s="253" t="s">
        <v>21</v>
      </c>
      <c r="F296" s="254" t="s">
        <v>560</v>
      </c>
      <c r="G296" s="252"/>
      <c r="H296" s="255">
        <v>2.3639999999999999</v>
      </c>
      <c r="I296" s="256"/>
      <c r="J296" s="252"/>
      <c r="K296" s="252"/>
      <c r="L296" s="257"/>
      <c r="M296" s="258"/>
      <c r="N296" s="259"/>
      <c r="O296" s="259"/>
      <c r="P296" s="259"/>
      <c r="Q296" s="259"/>
      <c r="R296" s="259"/>
      <c r="S296" s="259"/>
      <c r="T296" s="260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61" t="s">
        <v>372</v>
      </c>
      <c r="AU296" s="261" t="s">
        <v>81</v>
      </c>
      <c r="AV296" s="14" t="s">
        <v>81</v>
      </c>
      <c r="AW296" s="14" t="s">
        <v>34</v>
      </c>
      <c r="AX296" s="14" t="s">
        <v>72</v>
      </c>
      <c r="AY296" s="261" t="s">
        <v>178</v>
      </c>
    </row>
    <row r="297" s="14" customFormat="1">
      <c r="A297" s="14"/>
      <c r="B297" s="251"/>
      <c r="C297" s="252"/>
      <c r="D297" s="242" t="s">
        <v>372</v>
      </c>
      <c r="E297" s="253" t="s">
        <v>21</v>
      </c>
      <c r="F297" s="254" t="s">
        <v>561</v>
      </c>
      <c r="G297" s="252"/>
      <c r="H297" s="255">
        <v>1.7390000000000001</v>
      </c>
      <c r="I297" s="256"/>
      <c r="J297" s="252"/>
      <c r="K297" s="252"/>
      <c r="L297" s="257"/>
      <c r="M297" s="258"/>
      <c r="N297" s="259"/>
      <c r="O297" s="259"/>
      <c r="P297" s="259"/>
      <c r="Q297" s="259"/>
      <c r="R297" s="259"/>
      <c r="S297" s="259"/>
      <c r="T297" s="260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61" t="s">
        <v>372</v>
      </c>
      <c r="AU297" s="261" t="s">
        <v>81</v>
      </c>
      <c r="AV297" s="14" t="s">
        <v>81</v>
      </c>
      <c r="AW297" s="14" t="s">
        <v>34</v>
      </c>
      <c r="AX297" s="14" t="s">
        <v>72</v>
      </c>
      <c r="AY297" s="261" t="s">
        <v>178</v>
      </c>
    </row>
    <row r="298" s="14" customFormat="1">
      <c r="A298" s="14"/>
      <c r="B298" s="251"/>
      <c r="C298" s="252"/>
      <c r="D298" s="242" t="s">
        <v>372</v>
      </c>
      <c r="E298" s="253" t="s">
        <v>21</v>
      </c>
      <c r="F298" s="254" t="s">
        <v>562</v>
      </c>
      <c r="G298" s="252"/>
      <c r="H298" s="255">
        <v>5.7130000000000001</v>
      </c>
      <c r="I298" s="256"/>
      <c r="J298" s="252"/>
      <c r="K298" s="252"/>
      <c r="L298" s="257"/>
      <c r="M298" s="258"/>
      <c r="N298" s="259"/>
      <c r="O298" s="259"/>
      <c r="P298" s="259"/>
      <c r="Q298" s="259"/>
      <c r="R298" s="259"/>
      <c r="S298" s="259"/>
      <c r="T298" s="260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T298" s="261" t="s">
        <v>372</v>
      </c>
      <c r="AU298" s="261" t="s">
        <v>81</v>
      </c>
      <c r="AV298" s="14" t="s">
        <v>81</v>
      </c>
      <c r="AW298" s="14" t="s">
        <v>34</v>
      </c>
      <c r="AX298" s="14" t="s">
        <v>72</v>
      </c>
      <c r="AY298" s="261" t="s">
        <v>178</v>
      </c>
    </row>
    <row r="299" s="14" customFormat="1">
      <c r="A299" s="14"/>
      <c r="B299" s="251"/>
      <c r="C299" s="252"/>
      <c r="D299" s="242" t="s">
        <v>372</v>
      </c>
      <c r="E299" s="253" t="s">
        <v>21</v>
      </c>
      <c r="F299" s="254" t="s">
        <v>563</v>
      </c>
      <c r="G299" s="252"/>
      <c r="H299" s="255">
        <v>2.8479999999999999</v>
      </c>
      <c r="I299" s="256"/>
      <c r="J299" s="252"/>
      <c r="K299" s="252"/>
      <c r="L299" s="257"/>
      <c r="M299" s="258"/>
      <c r="N299" s="259"/>
      <c r="O299" s="259"/>
      <c r="P299" s="259"/>
      <c r="Q299" s="259"/>
      <c r="R299" s="259"/>
      <c r="S299" s="259"/>
      <c r="T299" s="260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61" t="s">
        <v>372</v>
      </c>
      <c r="AU299" s="261" t="s">
        <v>81</v>
      </c>
      <c r="AV299" s="14" t="s">
        <v>81</v>
      </c>
      <c r="AW299" s="14" t="s">
        <v>34</v>
      </c>
      <c r="AX299" s="14" t="s">
        <v>72</v>
      </c>
      <c r="AY299" s="261" t="s">
        <v>178</v>
      </c>
    </row>
    <row r="300" s="14" customFormat="1">
      <c r="A300" s="14"/>
      <c r="B300" s="251"/>
      <c r="C300" s="252"/>
      <c r="D300" s="242" t="s">
        <v>372</v>
      </c>
      <c r="E300" s="253" t="s">
        <v>21</v>
      </c>
      <c r="F300" s="254" t="s">
        <v>564</v>
      </c>
      <c r="G300" s="252"/>
      <c r="H300" s="255">
        <v>2.6949999999999998</v>
      </c>
      <c r="I300" s="256"/>
      <c r="J300" s="252"/>
      <c r="K300" s="252"/>
      <c r="L300" s="257"/>
      <c r="M300" s="258"/>
      <c r="N300" s="259"/>
      <c r="O300" s="259"/>
      <c r="P300" s="259"/>
      <c r="Q300" s="259"/>
      <c r="R300" s="259"/>
      <c r="S300" s="259"/>
      <c r="T300" s="260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61" t="s">
        <v>372</v>
      </c>
      <c r="AU300" s="261" t="s">
        <v>81</v>
      </c>
      <c r="AV300" s="14" t="s">
        <v>81</v>
      </c>
      <c r="AW300" s="14" t="s">
        <v>34</v>
      </c>
      <c r="AX300" s="14" t="s">
        <v>72</v>
      </c>
      <c r="AY300" s="261" t="s">
        <v>178</v>
      </c>
    </row>
    <row r="301" s="14" customFormat="1">
      <c r="A301" s="14"/>
      <c r="B301" s="251"/>
      <c r="C301" s="252"/>
      <c r="D301" s="242" t="s">
        <v>372</v>
      </c>
      <c r="E301" s="253" t="s">
        <v>21</v>
      </c>
      <c r="F301" s="254" t="s">
        <v>565</v>
      </c>
      <c r="G301" s="252"/>
      <c r="H301" s="255">
        <v>2.8719999999999999</v>
      </c>
      <c r="I301" s="256"/>
      <c r="J301" s="252"/>
      <c r="K301" s="252"/>
      <c r="L301" s="257"/>
      <c r="M301" s="258"/>
      <c r="N301" s="259"/>
      <c r="O301" s="259"/>
      <c r="P301" s="259"/>
      <c r="Q301" s="259"/>
      <c r="R301" s="259"/>
      <c r="S301" s="259"/>
      <c r="T301" s="260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61" t="s">
        <v>372</v>
      </c>
      <c r="AU301" s="261" t="s">
        <v>81</v>
      </c>
      <c r="AV301" s="14" t="s">
        <v>81</v>
      </c>
      <c r="AW301" s="14" t="s">
        <v>34</v>
      </c>
      <c r="AX301" s="14" t="s">
        <v>72</v>
      </c>
      <c r="AY301" s="261" t="s">
        <v>178</v>
      </c>
    </row>
    <row r="302" s="14" customFormat="1">
      <c r="A302" s="14"/>
      <c r="B302" s="251"/>
      <c r="C302" s="252"/>
      <c r="D302" s="242" t="s">
        <v>372</v>
      </c>
      <c r="E302" s="253" t="s">
        <v>21</v>
      </c>
      <c r="F302" s="254" t="s">
        <v>566</v>
      </c>
      <c r="G302" s="252"/>
      <c r="H302" s="255">
        <v>7.9269999999999996</v>
      </c>
      <c r="I302" s="256"/>
      <c r="J302" s="252"/>
      <c r="K302" s="252"/>
      <c r="L302" s="257"/>
      <c r="M302" s="258"/>
      <c r="N302" s="259"/>
      <c r="O302" s="259"/>
      <c r="P302" s="259"/>
      <c r="Q302" s="259"/>
      <c r="R302" s="259"/>
      <c r="S302" s="259"/>
      <c r="T302" s="260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61" t="s">
        <v>372</v>
      </c>
      <c r="AU302" s="261" t="s">
        <v>81</v>
      </c>
      <c r="AV302" s="14" t="s">
        <v>81</v>
      </c>
      <c r="AW302" s="14" t="s">
        <v>34</v>
      </c>
      <c r="AX302" s="14" t="s">
        <v>72</v>
      </c>
      <c r="AY302" s="261" t="s">
        <v>178</v>
      </c>
    </row>
    <row r="303" s="14" customFormat="1">
      <c r="A303" s="14"/>
      <c r="B303" s="251"/>
      <c r="C303" s="252"/>
      <c r="D303" s="242" t="s">
        <v>372</v>
      </c>
      <c r="E303" s="253" t="s">
        <v>21</v>
      </c>
      <c r="F303" s="254" t="s">
        <v>567</v>
      </c>
      <c r="G303" s="252"/>
      <c r="H303" s="255">
        <v>0.82199999999999995</v>
      </c>
      <c r="I303" s="256"/>
      <c r="J303" s="252"/>
      <c r="K303" s="252"/>
      <c r="L303" s="257"/>
      <c r="M303" s="258"/>
      <c r="N303" s="259"/>
      <c r="O303" s="259"/>
      <c r="P303" s="259"/>
      <c r="Q303" s="259"/>
      <c r="R303" s="259"/>
      <c r="S303" s="259"/>
      <c r="T303" s="260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61" t="s">
        <v>372</v>
      </c>
      <c r="AU303" s="261" t="s">
        <v>81</v>
      </c>
      <c r="AV303" s="14" t="s">
        <v>81</v>
      </c>
      <c r="AW303" s="14" t="s">
        <v>34</v>
      </c>
      <c r="AX303" s="14" t="s">
        <v>72</v>
      </c>
      <c r="AY303" s="261" t="s">
        <v>178</v>
      </c>
    </row>
    <row r="304" s="13" customFormat="1">
      <c r="A304" s="13"/>
      <c r="B304" s="240"/>
      <c r="C304" s="241"/>
      <c r="D304" s="242" t="s">
        <v>372</v>
      </c>
      <c r="E304" s="243" t="s">
        <v>21</v>
      </c>
      <c r="F304" s="244" t="s">
        <v>568</v>
      </c>
      <c r="G304" s="241"/>
      <c r="H304" s="243" t="s">
        <v>21</v>
      </c>
      <c r="I304" s="245"/>
      <c r="J304" s="241"/>
      <c r="K304" s="241"/>
      <c r="L304" s="246"/>
      <c r="M304" s="247"/>
      <c r="N304" s="248"/>
      <c r="O304" s="248"/>
      <c r="P304" s="248"/>
      <c r="Q304" s="248"/>
      <c r="R304" s="248"/>
      <c r="S304" s="248"/>
      <c r="T304" s="249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50" t="s">
        <v>372</v>
      </c>
      <c r="AU304" s="250" t="s">
        <v>81</v>
      </c>
      <c r="AV304" s="13" t="s">
        <v>79</v>
      </c>
      <c r="AW304" s="13" t="s">
        <v>34</v>
      </c>
      <c r="AX304" s="13" t="s">
        <v>72</v>
      </c>
      <c r="AY304" s="250" t="s">
        <v>178</v>
      </c>
    </row>
    <row r="305" s="14" customFormat="1">
      <c r="A305" s="14"/>
      <c r="B305" s="251"/>
      <c r="C305" s="252"/>
      <c r="D305" s="242" t="s">
        <v>372</v>
      </c>
      <c r="E305" s="253" t="s">
        <v>21</v>
      </c>
      <c r="F305" s="254" t="s">
        <v>569</v>
      </c>
      <c r="G305" s="252"/>
      <c r="H305" s="255">
        <v>7.9160000000000004</v>
      </c>
      <c r="I305" s="256"/>
      <c r="J305" s="252"/>
      <c r="K305" s="252"/>
      <c r="L305" s="257"/>
      <c r="M305" s="258"/>
      <c r="N305" s="259"/>
      <c r="O305" s="259"/>
      <c r="P305" s="259"/>
      <c r="Q305" s="259"/>
      <c r="R305" s="259"/>
      <c r="S305" s="259"/>
      <c r="T305" s="260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261" t="s">
        <v>372</v>
      </c>
      <c r="AU305" s="261" t="s">
        <v>81</v>
      </c>
      <c r="AV305" s="14" t="s">
        <v>81</v>
      </c>
      <c r="AW305" s="14" t="s">
        <v>34</v>
      </c>
      <c r="AX305" s="14" t="s">
        <v>72</v>
      </c>
      <c r="AY305" s="261" t="s">
        <v>178</v>
      </c>
    </row>
    <row r="306" s="14" customFormat="1">
      <c r="A306" s="14"/>
      <c r="B306" s="251"/>
      <c r="C306" s="252"/>
      <c r="D306" s="242" t="s">
        <v>372</v>
      </c>
      <c r="E306" s="253" t="s">
        <v>21</v>
      </c>
      <c r="F306" s="254" t="s">
        <v>570</v>
      </c>
      <c r="G306" s="252"/>
      <c r="H306" s="255">
        <v>9.2789999999999999</v>
      </c>
      <c r="I306" s="256"/>
      <c r="J306" s="252"/>
      <c r="K306" s="252"/>
      <c r="L306" s="257"/>
      <c r="M306" s="258"/>
      <c r="N306" s="259"/>
      <c r="O306" s="259"/>
      <c r="P306" s="259"/>
      <c r="Q306" s="259"/>
      <c r="R306" s="259"/>
      <c r="S306" s="259"/>
      <c r="T306" s="260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61" t="s">
        <v>372</v>
      </c>
      <c r="AU306" s="261" t="s">
        <v>81</v>
      </c>
      <c r="AV306" s="14" t="s">
        <v>81</v>
      </c>
      <c r="AW306" s="14" t="s">
        <v>34</v>
      </c>
      <c r="AX306" s="14" t="s">
        <v>72</v>
      </c>
      <c r="AY306" s="261" t="s">
        <v>178</v>
      </c>
    </row>
    <row r="307" s="14" customFormat="1">
      <c r="A307" s="14"/>
      <c r="B307" s="251"/>
      <c r="C307" s="252"/>
      <c r="D307" s="242" t="s">
        <v>372</v>
      </c>
      <c r="E307" s="253" t="s">
        <v>21</v>
      </c>
      <c r="F307" s="254" t="s">
        <v>571</v>
      </c>
      <c r="G307" s="252"/>
      <c r="H307" s="255">
        <v>7.1779999999999999</v>
      </c>
      <c r="I307" s="256"/>
      <c r="J307" s="252"/>
      <c r="K307" s="252"/>
      <c r="L307" s="257"/>
      <c r="M307" s="258"/>
      <c r="N307" s="259"/>
      <c r="O307" s="259"/>
      <c r="P307" s="259"/>
      <c r="Q307" s="259"/>
      <c r="R307" s="259"/>
      <c r="S307" s="259"/>
      <c r="T307" s="260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61" t="s">
        <v>372</v>
      </c>
      <c r="AU307" s="261" t="s">
        <v>81</v>
      </c>
      <c r="AV307" s="14" t="s">
        <v>81</v>
      </c>
      <c r="AW307" s="14" t="s">
        <v>34</v>
      </c>
      <c r="AX307" s="14" t="s">
        <v>72</v>
      </c>
      <c r="AY307" s="261" t="s">
        <v>178</v>
      </c>
    </row>
    <row r="308" s="14" customFormat="1">
      <c r="A308" s="14"/>
      <c r="B308" s="251"/>
      <c r="C308" s="252"/>
      <c r="D308" s="242" t="s">
        <v>372</v>
      </c>
      <c r="E308" s="253" t="s">
        <v>21</v>
      </c>
      <c r="F308" s="254" t="s">
        <v>572</v>
      </c>
      <c r="G308" s="252"/>
      <c r="H308" s="255">
        <v>4.6950000000000003</v>
      </c>
      <c r="I308" s="256"/>
      <c r="J308" s="252"/>
      <c r="K308" s="252"/>
      <c r="L308" s="257"/>
      <c r="M308" s="258"/>
      <c r="N308" s="259"/>
      <c r="O308" s="259"/>
      <c r="P308" s="259"/>
      <c r="Q308" s="259"/>
      <c r="R308" s="259"/>
      <c r="S308" s="259"/>
      <c r="T308" s="260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61" t="s">
        <v>372</v>
      </c>
      <c r="AU308" s="261" t="s">
        <v>81</v>
      </c>
      <c r="AV308" s="14" t="s">
        <v>81</v>
      </c>
      <c r="AW308" s="14" t="s">
        <v>34</v>
      </c>
      <c r="AX308" s="14" t="s">
        <v>72</v>
      </c>
      <c r="AY308" s="261" t="s">
        <v>178</v>
      </c>
    </row>
    <row r="309" s="14" customFormat="1">
      <c r="A309" s="14"/>
      <c r="B309" s="251"/>
      <c r="C309" s="252"/>
      <c r="D309" s="242" t="s">
        <v>372</v>
      </c>
      <c r="E309" s="253" t="s">
        <v>21</v>
      </c>
      <c r="F309" s="254" t="s">
        <v>573</v>
      </c>
      <c r="G309" s="252"/>
      <c r="H309" s="255">
        <v>1.024</v>
      </c>
      <c r="I309" s="256"/>
      <c r="J309" s="252"/>
      <c r="K309" s="252"/>
      <c r="L309" s="257"/>
      <c r="M309" s="258"/>
      <c r="N309" s="259"/>
      <c r="O309" s="259"/>
      <c r="P309" s="259"/>
      <c r="Q309" s="259"/>
      <c r="R309" s="259"/>
      <c r="S309" s="259"/>
      <c r="T309" s="260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61" t="s">
        <v>372</v>
      </c>
      <c r="AU309" s="261" t="s">
        <v>81</v>
      </c>
      <c r="AV309" s="14" t="s">
        <v>81</v>
      </c>
      <c r="AW309" s="14" t="s">
        <v>34</v>
      </c>
      <c r="AX309" s="14" t="s">
        <v>72</v>
      </c>
      <c r="AY309" s="261" t="s">
        <v>178</v>
      </c>
    </row>
    <row r="310" s="13" customFormat="1">
      <c r="A310" s="13"/>
      <c r="B310" s="240"/>
      <c r="C310" s="241"/>
      <c r="D310" s="242" t="s">
        <v>372</v>
      </c>
      <c r="E310" s="243" t="s">
        <v>21</v>
      </c>
      <c r="F310" s="244" t="s">
        <v>552</v>
      </c>
      <c r="G310" s="241"/>
      <c r="H310" s="243" t="s">
        <v>21</v>
      </c>
      <c r="I310" s="245"/>
      <c r="J310" s="241"/>
      <c r="K310" s="241"/>
      <c r="L310" s="246"/>
      <c r="M310" s="247"/>
      <c r="N310" s="248"/>
      <c r="O310" s="248"/>
      <c r="P310" s="248"/>
      <c r="Q310" s="248"/>
      <c r="R310" s="248"/>
      <c r="S310" s="248"/>
      <c r="T310" s="249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250" t="s">
        <v>372</v>
      </c>
      <c r="AU310" s="250" t="s">
        <v>81</v>
      </c>
      <c r="AV310" s="13" t="s">
        <v>79</v>
      </c>
      <c r="AW310" s="13" t="s">
        <v>34</v>
      </c>
      <c r="AX310" s="13" t="s">
        <v>72</v>
      </c>
      <c r="AY310" s="250" t="s">
        <v>178</v>
      </c>
    </row>
    <row r="311" s="14" customFormat="1">
      <c r="A311" s="14"/>
      <c r="B311" s="251"/>
      <c r="C311" s="252"/>
      <c r="D311" s="242" t="s">
        <v>372</v>
      </c>
      <c r="E311" s="253" t="s">
        <v>21</v>
      </c>
      <c r="F311" s="254" t="s">
        <v>574</v>
      </c>
      <c r="G311" s="252"/>
      <c r="H311" s="255">
        <v>5.516</v>
      </c>
      <c r="I311" s="256"/>
      <c r="J311" s="252"/>
      <c r="K311" s="252"/>
      <c r="L311" s="257"/>
      <c r="M311" s="258"/>
      <c r="N311" s="259"/>
      <c r="O311" s="259"/>
      <c r="P311" s="259"/>
      <c r="Q311" s="259"/>
      <c r="R311" s="259"/>
      <c r="S311" s="259"/>
      <c r="T311" s="260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61" t="s">
        <v>372</v>
      </c>
      <c r="AU311" s="261" t="s">
        <v>81</v>
      </c>
      <c r="AV311" s="14" t="s">
        <v>81</v>
      </c>
      <c r="AW311" s="14" t="s">
        <v>34</v>
      </c>
      <c r="AX311" s="14" t="s">
        <v>72</v>
      </c>
      <c r="AY311" s="261" t="s">
        <v>178</v>
      </c>
    </row>
    <row r="312" s="15" customFormat="1">
      <c r="A312" s="15"/>
      <c r="B312" s="262"/>
      <c r="C312" s="263"/>
      <c r="D312" s="242" t="s">
        <v>372</v>
      </c>
      <c r="E312" s="264" t="s">
        <v>21</v>
      </c>
      <c r="F312" s="265" t="s">
        <v>399</v>
      </c>
      <c r="G312" s="263"/>
      <c r="H312" s="266">
        <v>62.588000000000001</v>
      </c>
      <c r="I312" s="267"/>
      <c r="J312" s="263"/>
      <c r="K312" s="263"/>
      <c r="L312" s="268"/>
      <c r="M312" s="269"/>
      <c r="N312" s="270"/>
      <c r="O312" s="270"/>
      <c r="P312" s="270"/>
      <c r="Q312" s="270"/>
      <c r="R312" s="270"/>
      <c r="S312" s="270"/>
      <c r="T312" s="271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T312" s="272" t="s">
        <v>372</v>
      </c>
      <c r="AU312" s="272" t="s">
        <v>81</v>
      </c>
      <c r="AV312" s="15" t="s">
        <v>97</v>
      </c>
      <c r="AW312" s="15" t="s">
        <v>34</v>
      </c>
      <c r="AX312" s="15" t="s">
        <v>79</v>
      </c>
      <c r="AY312" s="272" t="s">
        <v>178</v>
      </c>
    </row>
    <row r="313" s="2" customFormat="1" ht="49.05" customHeight="1">
      <c r="A313" s="41"/>
      <c r="B313" s="42"/>
      <c r="C313" s="214" t="s">
        <v>282</v>
      </c>
      <c r="D313" s="214" t="s">
        <v>179</v>
      </c>
      <c r="E313" s="215" t="s">
        <v>575</v>
      </c>
      <c r="F313" s="216" t="s">
        <v>576</v>
      </c>
      <c r="G313" s="217" t="s">
        <v>392</v>
      </c>
      <c r="H313" s="218">
        <v>1610.249</v>
      </c>
      <c r="I313" s="219"/>
      <c r="J313" s="220">
        <f>ROUND(I313*H313,2)</f>
        <v>0</v>
      </c>
      <c r="K313" s="216" t="s">
        <v>393</v>
      </c>
      <c r="L313" s="47"/>
      <c r="M313" s="221" t="s">
        <v>21</v>
      </c>
      <c r="N313" s="222" t="s">
        <v>43</v>
      </c>
      <c r="O313" s="87"/>
      <c r="P313" s="223">
        <f>O313*H313</f>
        <v>0</v>
      </c>
      <c r="Q313" s="223">
        <v>1.6312500000000001</v>
      </c>
      <c r="R313" s="223">
        <f>Q313*H313</f>
        <v>2626.7186812500004</v>
      </c>
      <c r="S313" s="223">
        <v>0</v>
      </c>
      <c r="T313" s="224">
        <f>S313*H313</f>
        <v>0</v>
      </c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R313" s="225" t="s">
        <v>97</v>
      </c>
      <c r="AT313" s="225" t="s">
        <v>179</v>
      </c>
      <c r="AU313" s="225" t="s">
        <v>81</v>
      </c>
      <c r="AY313" s="20" t="s">
        <v>178</v>
      </c>
      <c r="BE313" s="226">
        <f>IF(N313="základní",J313,0)</f>
        <v>0</v>
      </c>
      <c r="BF313" s="226">
        <f>IF(N313="snížená",J313,0)</f>
        <v>0</v>
      </c>
      <c r="BG313" s="226">
        <f>IF(N313="zákl. přenesená",J313,0)</f>
        <v>0</v>
      </c>
      <c r="BH313" s="226">
        <f>IF(N313="sníž. přenesená",J313,0)</f>
        <v>0</v>
      </c>
      <c r="BI313" s="226">
        <f>IF(N313="nulová",J313,0)</f>
        <v>0</v>
      </c>
      <c r="BJ313" s="20" t="s">
        <v>79</v>
      </c>
      <c r="BK313" s="226">
        <f>ROUND(I313*H313,2)</f>
        <v>0</v>
      </c>
      <c r="BL313" s="20" t="s">
        <v>97</v>
      </c>
      <c r="BM313" s="225" t="s">
        <v>577</v>
      </c>
    </row>
    <row r="314" s="13" customFormat="1">
      <c r="A314" s="13"/>
      <c r="B314" s="240"/>
      <c r="C314" s="241"/>
      <c r="D314" s="242" t="s">
        <v>372</v>
      </c>
      <c r="E314" s="243" t="s">
        <v>21</v>
      </c>
      <c r="F314" s="244" t="s">
        <v>578</v>
      </c>
      <c r="G314" s="241"/>
      <c r="H314" s="243" t="s">
        <v>21</v>
      </c>
      <c r="I314" s="245"/>
      <c r="J314" s="241"/>
      <c r="K314" s="241"/>
      <c r="L314" s="246"/>
      <c r="M314" s="247"/>
      <c r="N314" s="248"/>
      <c r="O314" s="248"/>
      <c r="P314" s="248"/>
      <c r="Q314" s="248"/>
      <c r="R314" s="248"/>
      <c r="S314" s="248"/>
      <c r="T314" s="249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50" t="s">
        <v>372</v>
      </c>
      <c r="AU314" s="250" t="s">
        <v>81</v>
      </c>
      <c r="AV314" s="13" t="s">
        <v>79</v>
      </c>
      <c r="AW314" s="13" t="s">
        <v>34</v>
      </c>
      <c r="AX314" s="13" t="s">
        <v>72</v>
      </c>
      <c r="AY314" s="250" t="s">
        <v>178</v>
      </c>
    </row>
    <row r="315" s="13" customFormat="1">
      <c r="A315" s="13"/>
      <c r="B315" s="240"/>
      <c r="C315" s="241"/>
      <c r="D315" s="242" t="s">
        <v>372</v>
      </c>
      <c r="E315" s="243" t="s">
        <v>21</v>
      </c>
      <c r="F315" s="244" t="s">
        <v>579</v>
      </c>
      <c r="G315" s="241"/>
      <c r="H315" s="243" t="s">
        <v>21</v>
      </c>
      <c r="I315" s="245"/>
      <c r="J315" s="241"/>
      <c r="K315" s="241"/>
      <c r="L315" s="246"/>
      <c r="M315" s="247"/>
      <c r="N315" s="248"/>
      <c r="O315" s="248"/>
      <c r="P315" s="248"/>
      <c r="Q315" s="248"/>
      <c r="R315" s="248"/>
      <c r="S315" s="248"/>
      <c r="T315" s="249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50" t="s">
        <v>372</v>
      </c>
      <c r="AU315" s="250" t="s">
        <v>81</v>
      </c>
      <c r="AV315" s="13" t="s">
        <v>79</v>
      </c>
      <c r="AW315" s="13" t="s">
        <v>34</v>
      </c>
      <c r="AX315" s="13" t="s">
        <v>72</v>
      </c>
      <c r="AY315" s="250" t="s">
        <v>178</v>
      </c>
    </row>
    <row r="316" s="13" customFormat="1">
      <c r="A316" s="13"/>
      <c r="B316" s="240"/>
      <c r="C316" s="241"/>
      <c r="D316" s="242" t="s">
        <v>372</v>
      </c>
      <c r="E316" s="243" t="s">
        <v>21</v>
      </c>
      <c r="F316" s="244" t="s">
        <v>580</v>
      </c>
      <c r="G316" s="241"/>
      <c r="H316" s="243" t="s">
        <v>21</v>
      </c>
      <c r="I316" s="245"/>
      <c r="J316" s="241"/>
      <c r="K316" s="241"/>
      <c r="L316" s="246"/>
      <c r="M316" s="247"/>
      <c r="N316" s="248"/>
      <c r="O316" s="248"/>
      <c r="P316" s="248"/>
      <c r="Q316" s="248"/>
      <c r="R316" s="248"/>
      <c r="S316" s="248"/>
      <c r="T316" s="249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250" t="s">
        <v>372</v>
      </c>
      <c r="AU316" s="250" t="s">
        <v>81</v>
      </c>
      <c r="AV316" s="13" t="s">
        <v>79</v>
      </c>
      <c r="AW316" s="13" t="s">
        <v>34</v>
      </c>
      <c r="AX316" s="13" t="s">
        <v>72</v>
      </c>
      <c r="AY316" s="250" t="s">
        <v>178</v>
      </c>
    </row>
    <row r="317" s="13" customFormat="1">
      <c r="A317" s="13"/>
      <c r="B317" s="240"/>
      <c r="C317" s="241"/>
      <c r="D317" s="242" t="s">
        <v>372</v>
      </c>
      <c r="E317" s="243" t="s">
        <v>21</v>
      </c>
      <c r="F317" s="244" t="s">
        <v>581</v>
      </c>
      <c r="G317" s="241"/>
      <c r="H317" s="243" t="s">
        <v>21</v>
      </c>
      <c r="I317" s="245"/>
      <c r="J317" s="241"/>
      <c r="K317" s="241"/>
      <c r="L317" s="246"/>
      <c r="M317" s="247"/>
      <c r="N317" s="248"/>
      <c r="O317" s="248"/>
      <c r="P317" s="248"/>
      <c r="Q317" s="248"/>
      <c r="R317" s="248"/>
      <c r="S317" s="248"/>
      <c r="T317" s="249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50" t="s">
        <v>372</v>
      </c>
      <c r="AU317" s="250" t="s">
        <v>81</v>
      </c>
      <c r="AV317" s="13" t="s">
        <v>79</v>
      </c>
      <c r="AW317" s="13" t="s">
        <v>34</v>
      </c>
      <c r="AX317" s="13" t="s">
        <v>72</v>
      </c>
      <c r="AY317" s="250" t="s">
        <v>178</v>
      </c>
    </row>
    <row r="318" s="13" customFormat="1">
      <c r="A318" s="13"/>
      <c r="B318" s="240"/>
      <c r="C318" s="241"/>
      <c r="D318" s="242" t="s">
        <v>372</v>
      </c>
      <c r="E318" s="243" t="s">
        <v>21</v>
      </c>
      <c r="F318" s="244" t="s">
        <v>582</v>
      </c>
      <c r="G318" s="241"/>
      <c r="H318" s="243" t="s">
        <v>21</v>
      </c>
      <c r="I318" s="245"/>
      <c r="J318" s="241"/>
      <c r="K318" s="241"/>
      <c r="L318" s="246"/>
      <c r="M318" s="247"/>
      <c r="N318" s="248"/>
      <c r="O318" s="248"/>
      <c r="P318" s="248"/>
      <c r="Q318" s="248"/>
      <c r="R318" s="248"/>
      <c r="S318" s="248"/>
      <c r="T318" s="249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50" t="s">
        <v>372</v>
      </c>
      <c r="AU318" s="250" t="s">
        <v>81</v>
      </c>
      <c r="AV318" s="13" t="s">
        <v>79</v>
      </c>
      <c r="AW318" s="13" t="s">
        <v>34</v>
      </c>
      <c r="AX318" s="13" t="s">
        <v>72</v>
      </c>
      <c r="AY318" s="250" t="s">
        <v>178</v>
      </c>
    </row>
    <row r="319" s="14" customFormat="1">
      <c r="A319" s="14"/>
      <c r="B319" s="251"/>
      <c r="C319" s="252"/>
      <c r="D319" s="242" t="s">
        <v>372</v>
      </c>
      <c r="E319" s="253" t="s">
        <v>21</v>
      </c>
      <c r="F319" s="254" t="s">
        <v>405</v>
      </c>
      <c r="G319" s="252"/>
      <c r="H319" s="255">
        <v>1326.5129999999999</v>
      </c>
      <c r="I319" s="256"/>
      <c r="J319" s="252"/>
      <c r="K319" s="252"/>
      <c r="L319" s="257"/>
      <c r="M319" s="258"/>
      <c r="N319" s="259"/>
      <c r="O319" s="259"/>
      <c r="P319" s="259"/>
      <c r="Q319" s="259"/>
      <c r="R319" s="259"/>
      <c r="S319" s="259"/>
      <c r="T319" s="260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61" t="s">
        <v>372</v>
      </c>
      <c r="AU319" s="261" t="s">
        <v>81</v>
      </c>
      <c r="AV319" s="14" t="s">
        <v>81</v>
      </c>
      <c r="AW319" s="14" t="s">
        <v>34</v>
      </c>
      <c r="AX319" s="14" t="s">
        <v>72</v>
      </c>
      <c r="AY319" s="261" t="s">
        <v>178</v>
      </c>
    </row>
    <row r="320" s="14" customFormat="1">
      <c r="A320" s="14"/>
      <c r="B320" s="251"/>
      <c r="C320" s="252"/>
      <c r="D320" s="242" t="s">
        <v>372</v>
      </c>
      <c r="E320" s="253" t="s">
        <v>21</v>
      </c>
      <c r="F320" s="254" t="s">
        <v>406</v>
      </c>
      <c r="G320" s="252"/>
      <c r="H320" s="255">
        <v>283.73599999999999</v>
      </c>
      <c r="I320" s="256"/>
      <c r="J320" s="252"/>
      <c r="K320" s="252"/>
      <c r="L320" s="257"/>
      <c r="M320" s="258"/>
      <c r="N320" s="259"/>
      <c r="O320" s="259"/>
      <c r="P320" s="259"/>
      <c r="Q320" s="259"/>
      <c r="R320" s="259"/>
      <c r="S320" s="259"/>
      <c r="T320" s="260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61" t="s">
        <v>372</v>
      </c>
      <c r="AU320" s="261" t="s">
        <v>81</v>
      </c>
      <c r="AV320" s="14" t="s">
        <v>81</v>
      </c>
      <c r="AW320" s="14" t="s">
        <v>34</v>
      </c>
      <c r="AX320" s="14" t="s">
        <v>72</v>
      </c>
      <c r="AY320" s="261" t="s">
        <v>178</v>
      </c>
    </row>
    <row r="321" s="15" customFormat="1">
      <c r="A321" s="15"/>
      <c r="B321" s="262"/>
      <c r="C321" s="263"/>
      <c r="D321" s="242" t="s">
        <v>372</v>
      </c>
      <c r="E321" s="264" t="s">
        <v>21</v>
      </c>
      <c r="F321" s="265" t="s">
        <v>399</v>
      </c>
      <c r="G321" s="263"/>
      <c r="H321" s="266">
        <v>1610.2489999999998</v>
      </c>
      <c r="I321" s="267"/>
      <c r="J321" s="263"/>
      <c r="K321" s="263"/>
      <c r="L321" s="268"/>
      <c r="M321" s="269"/>
      <c r="N321" s="270"/>
      <c r="O321" s="270"/>
      <c r="P321" s="270"/>
      <c r="Q321" s="270"/>
      <c r="R321" s="270"/>
      <c r="S321" s="270"/>
      <c r="T321" s="271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T321" s="272" t="s">
        <v>372</v>
      </c>
      <c r="AU321" s="272" t="s">
        <v>81</v>
      </c>
      <c r="AV321" s="15" t="s">
        <v>97</v>
      </c>
      <c r="AW321" s="15" t="s">
        <v>34</v>
      </c>
      <c r="AX321" s="15" t="s">
        <v>79</v>
      </c>
      <c r="AY321" s="272" t="s">
        <v>178</v>
      </c>
    </row>
    <row r="322" s="12" customFormat="1" ht="22.8" customHeight="1">
      <c r="A322" s="12"/>
      <c r="B322" s="200"/>
      <c r="C322" s="201"/>
      <c r="D322" s="202" t="s">
        <v>71</v>
      </c>
      <c r="E322" s="227" t="s">
        <v>95</v>
      </c>
      <c r="F322" s="227" t="s">
        <v>583</v>
      </c>
      <c r="G322" s="201"/>
      <c r="H322" s="201"/>
      <c r="I322" s="204"/>
      <c r="J322" s="228">
        <f>BK322</f>
        <v>0</v>
      </c>
      <c r="K322" s="201"/>
      <c r="L322" s="206"/>
      <c r="M322" s="207"/>
      <c r="N322" s="208"/>
      <c r="O322" s="208"/>
      <c r="P322" s="209">
        <f>SUM(P323:P575)</f>
        <v>0</v>
      </c>
      <c r="Q322" s="208"/>
      <c r="R322" s="209">
        <f>SUM(R323:R575)</f>
        <v>213.56329265000002</v>
      </c>
      <c r="S322" s="208"/>
      <c r="T322" s="210">
        <f>SUM(T323:T575)</f>
        <v>0</v>
      </c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R322" s="211" t="s">
        <v>79</v>
      </c>
      <c r="AT322" s="212" t="s">
        <v>71</v>
      </c>
      <c r="AU322" s="212" t="s">
        <v>79</v>
      </c>
      <c r="AY322" s="211" t="s">
        <v>178</v>
      </c>
      <c r="BK322" s="213">
        <f>SUM(BK323:BK575)</f>
        <v>0</v>
      </c>
    </row>
    <row r="323" s="2" customFormat="1" ht="37.8" customHeight="1">
      <c r="A323" s="41"/>
      <c r="B323" s="42"/>
      <c r="C323" s="214" t="s">
        <v>286</v>
      </c>
      <c r="D323" s="214" t="s">
        <v>179</v>
      </c>
      <c r="E323" s="215" t="s">
        <v>584</v>
      </c>
      <c r="F323" s="216" t="s">
        <v>585</v>
      </c>
      <c r="G323" s="217" t="s">
        <v>384</v>
      </c>
      <c r="H323" s="218">
        <v>4.1699999999999999</v>
      </c>
      <c r="I323" s="219"/>
      <c r="J323" s="220">
        <f>ROUND(I323*H323,2)</f>
        <v>0</v>
      </c>
      <c r="K323" s="216" t="s">
        <v>368</v>
      </c>
      <c r="L323" s="47"/>
      <c r="M323" s="221" t="s">
        <v>21</v>
      </c>
      <c r="N323" s="222" t="s">
        <v>43</v>
      </c>
      <c r="O323" s="87"/>
      <c r="P323" s="223">
        <f>O323*H323</f>
        <v>0</v>
      </c>
      <c r="Q323" s="223">
        <v>0.24610000000000001</v>
      </c>
      <c r="R323" s="223">
        <f>Q323*H323</f>
        <v>1.0262370000000001</v>
      </c>
      <c r="S323" s="223">
        <v>0</v>
      </c>
      <c r="T323" s="224">
        <f>S323*H323</f>
        <v>0</v>
      </c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R323" s="225" t="s">
        <v>97</v>
      </c>
      <c r="AT323" s="225" t="s">
        <v>179</v>
      </c>
      <c r="AU323" s="225" t="s">
        <v>81</v>
      </c>
      <c r="AY323" s="20" t="s">
        <v>178</v>
      </c>
      <c r="BE323" s="226">
        <f>IF(N323="základní",J323,0)</f>
        <v>0</v>
      </c>
      <c r="BF323" s="226">
        <f>IF(N323="snížená",J323,0)</f>
        <v>0</v>
      </c>
      <c r="BG323" s="226">
        <f>IF(N323="zákl. přenesená",J323,0)</f>
        <v>0</v>
      </c>
      <c r="BH323" s="226">
        <f>IF(N323="sníž. přenesená",J323,0)</f>
        <v>0</v>
      </c>
      <c r="BI323" s="226">
        <f>IF(N323="nulová",J323,0)</f>
        <v>0</v>
      </c>
      <c r="BJ323" s="20" t="s">
        <v>79</v>
      </c>
      <c r="BK323" s="226">
        <f>ROUND(I323*H323,2)</f>
        <v>0</v>
      </c>
      <c r="BL323" s="20" t="s">
        <v>97</v>
      </c>
      <c r="BM323" s="225" t="s">
        <v>586</v>
      </c>
    </row>
    <row r="324" s="2" customFormat="1">
      <c r="A324" s="41"/>
      <c r="B324" s="42"/>
      <c r="C324" s="43"/>
      <c r="D324" s="235" t="s">
        <v>370</v>
      </c>
      <c r="E324" s="43"/>
      <c r="F324" s="236" t="s">
        <v>587</v>
      </c>
      <c r="G324" s="43"/>
      <c r="H324" s="43"/>
      <c r="I324" s="237"/>
      <c r="J324" s="43"/>
      <c r="K324" s="43"/>
      <c r="L324" s="47"/>
      <c r="M324" s="238"/>
      <c r="N324" s="239"/>
      <c r="O324" s="87"/>
      <c r="P324" s="87"/>
      <c r="Q324" s="87"/>
      <c r="R324" s="87"/>
      <c r="S324" s="87"/>
      <c r="T324" s="88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T324" s="20" t="s">
        <v>370</v>
      </c>
      <c r="AU324" s="20" t="s">
        <v>81</v>
      </c>
    </row>
    <row r="325" s="13" customFormat="1">
      <c r="A325" s="13"/>
      <c r="B325" s="240"/>
      <c r="C325" s="241"/>
      <c r="D325" s="242" t="s">
        <v>372</v>
      </c>
      <c r="E325" s="243" t="s">
        <v>21</v>
      </c>
      <c r="F325" s="244" t="s">
        <v>588</v>
      </c>
      <c r="G325" s="241"/>
      <c r="H325" s="243" t="s">
        <v>21</v>
      </c>
      <c r="I325" s="245"/>
      <c r="J325" s="241"/>
      <c r="K325" s="241"/>
      <c r="L325" s="246"/>
      <c r="M325" s="247"/>
      <c r="N325" s="248"/>
      <c r="O325" s="248"/>
      <c r="P325" s="248"/>
      <c r="Q325" s="248"/>
      <c r="R325" s="248"/>
      <c r="S325" s="248"/>
      <c r="T325" s="249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50" t="s">
        <v>372</v>
      </c>
      <c r="AU325" s="250" t="s">
        <v>81</v>
      </c>
      <c r="AV325" s="13" t="s">
        <v>79</v>
      </c>
      <c r="AW325" s="13" t="s">
        <v>34</v>
      </c>
      <c r="AX325" s="13" t="s">
        <v>72</v>
      </c>
      <c r="AY325" s="250" t="s">
        <v>178</v>
      </c>
    </row>
    <row r="326" s="14" customFormat="1">
      <c r="A326" s="14"/>
      <c r="B326" s="251"/>
      <c r="C326" s="252"/>
      <c r="D326" s="242" t="s">
        <v>372</v>
      </c>
      <c r="E326" s="253" t="s">
        <v>21</v>
      </c>
      <c r="F326" s="254" t="s">
        <v>589</v>
      </c>
      <c r="G326" s="252"/>
      <c r="H326" s="255">
        <v>4.1699999999999999</v>
      </c>
      <c r="I326" s="256"/>
      <c r="J326" s="252"/>
      <c r="K326" s="252"/>
      <c r="L326" s="257"/>
      <c r="M326" s="258"/>
      <c r="N326" s="259"/>
      <c r="O326" s="259"/>
      <c r="P326" s="259"/>
      <c r="Q326" s="259"/>
      <c r="R326" s="259"/>
      <c r="S326" s="259"/>
      <c r="T326" s="260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261" t="s">
        <v>372</v>
      </c>
      <c r="AU326" s="261" t="s">
        <v>81</v>
      </c>
      <c r="AV326" s="14" t="s">
        <v>81</v>
      </c>
      <c r="AW326" s="14" t="s">
        <v>34</v>
      </c>
      <c r="AX326" s="14" t="s">
        <v>79</v>
      </c>
      <c r="AY326" s="261" t="s">
        <v>178</v>
      </c>
    </row>
    <row r="327" s="2" customFormat="1" ht="37.8" customHeight="1">
      <c r="A327" s="41"/>
      <c r="B327" s="42"/>
      <c r="C327" s="214" t="s">
        <v>290</v>
      </c>
      <c r="D327" s="214" t="s">
        <v>179</v>
      </c>
      <c r="E327" s="215" t="s">
        <v>590</v>
      </c>
      <c r="F327" s="216" t="s">
        <v>591</v>
      </c>
      <c r="G327" s="217" t="s">
        <v>384</v>
      </c>
      <c r="H327" s="218">
        <v>399.007</v>
      </c>
      <c r="I327" s="219"/>
      <c r="J327" s="220">
        <f>ROUND(I327*H327,2)</f>
        <v>0</v>
      </c>
      <c r="K327" s="216" t="s">
        <v>368</v>
      </c>
      <c r="L327" s="47"/>
      <c r="M327" s="221" t="s">
        <v>21</v>
      </c>
      <c r="N327" s="222" t="s">
        <v>43</v>
      </c>
      <c r="O327" s="87"/>
      <c r="P327" s="223">
        <f>O327*H327</f>
        <v>0</v>
      </c>
      <c r="Q327" s="223">
        <v>0.26878000000000002</v>
      </c>
      <c r="R327" s="223">
        <f>Q327*H327</f>
        <v>107.24510146000002</v>
      </c>
      <c r="S327" s="223">
        <v>0</v>
      </c>
      <c r="T327" s="224">
        <f>S327*H327</f>
        <v>0</v>
      </c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R327" s="225" t="s">
        <v>97</v>
      </c>
      <c r="AT327" s="225" t="s">
        <v>179</v>
      </c>
      <c r="AU327" s="225" t="s">
        <v>81</v>
      </c>
      <c r="AY327" s="20" t="s">
        <v>178</v>
      </c>
      <c r="BE327" s="226">
        <f>IF(N327="základní",J327,0)</f>
        <v>0</v>
      </c>
      <c r="BF327" s="226">
        <f>IF(N327="snížená",J327,0)</f>
        <v>0</v>
      </c>
      <c r="BG327" s="226">
        <f>IF(N327="zákl. přenesená",J327,0)</f>
        <v>0</v>
      </c>
      <c r="BH327" s="226">
        <f>IF(N327="sníž. přenesená",J327,0)</f>
        <v>0</v>
      </c>
      <c r="BI327" s="226">
        <f>IF(N327="nulová",J327,0)</f>
        <v>0</v>
      </c>
      <c r="BJ327" s="20" t="s">
        <v>79</v>
      </c>
      <c r="BK327" s="226">
        <f>ROUND(I327*H327,2)</f>
        <v>0</v>
      </c>
      <c r="BL327" s="20" t="s">
        <v>97</v>
      </c>
      <c r="BM327" s="225" t="s">
        <v>592</v>
      </c>
    </row>
    <row r="328" s="2" customFormat="1">
      <c r="A328" s="41"/>
      <c r="B328" s="42"/>
      <c r="C328" s="43"/>
      <c r="D328" s="235" t="s">
        <v>370</v>
      </c>
      <c r="E328" s="43"/>
      <c r="F328" s="236" t="s">
        <v>593</v>
      </c>
      <c r="G328" s="43"/>
      <c r="H328" s="43"/>
      <c r="I328" s="237"/>
      <c r="J328" s="43"/>
      <c r="K328" s="43"/>
      <c r="L328" s="47"/>
      <c r="M328" s="238"/>
      <c r="N328" s="239"/>
      <c r="O328" s="87"/>
      <c r="P328" s="87"/>
      <c r="Q328" s="87"/>
      <c r="R328" s="87"/>
      <c r="S328" s="87"/>
      <c r="T328" s="88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T328" s="20" t="s">
        <v>370</v>
      </c>
      <c r="AU328" s="20" t="s">
        <v>81</v>
      </c>
    </row>
    <row r="329" s="13" customFormat="1">
      <c r="A329" s="13"/>
      <c r="B329" s="240"/>
      <c r="C329" s="241"/>
      <c r="D329" s="242" t="s">
        <v>372</v>
      </c>
      <c r="E329" s="243" t="s">
        <v>21</v>
      </c>
      <c r="F329" s="244" t="s">
        <v>588</v>
      </c>
      <c r="G329" s="241"/>
      <c r="H329" s="243" t="s">
        <v>21</v>
      </c>
      <c r="I329" s="245"/>
      <c r="J329" s="241"/>
      <c r="K329" s="241"/>
      <c r="L329" s="246"/>
      <c r="M329" s="247"/>
      <c r="N329" s="248"/>
      <c r="O329" s="248"/>
      <c r="P329" s="248"/>
      <c r="Q329" s="248"/>
      <c r="R329" s="248"/>
      <c r="S329" s="248"/>
      <c r="T329" s="249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50" t="s">
        <v>372</v>
      </c>
      <c r="AU329" s="250" t="s">
        <v>81</v>
      </c>
      <c r="AV329" s="13" t="s">
        <v>79</v>
      </c>
      <c r="AW329" s="13" t="s">
        <v>34</v>
      </c>
      <c r="AX329" s="13" t="s">
        <v>72</v>
      </c>
      <c r="AY329" s="250" t="s">
        <v>178</v>
      </c>
    </row>
    <row r="330" s="14" customFormat="1">
      <c r="A330" s="14"/>
      <c r="B330" s="251"/>
      <c r="C330" s="252"/>
      <c r="D330" s="242" t="s">
        <v>372</v>
      </c>
      <c r="E330" s="253" t="s">
        <v>21</v>
      </c>
      <c r="F330" s="254" t="s">
        <v>594</v>
      </c>
      <c r="G330" s="252"/>
      <c r="H330" s="255">
        <v>357.27699999999999</v>
      </c>
      <c r="I330" s="256"/>
      <c r="J330" s="252"/>
      <c r="K330" s="252"/>
      <c r="L330" s="257"/>
      <c r="M330" s="258"/>
      <c r="N330" s="259"/>
      <c r="O330" s="259"/>
      <c r="P330" s="259"/>
      <c r="Q330" s="259"/>
      <c r="R330" s="259"/>
      <c r="S330" s="259"/>
      <c r="T330" s="260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61" t="s">
        <v>372</v>
      </c>
      <c r="AU330" s="261" t="s">
        <v>81</v>
      </c>
      <c r="AV330" s="14" t="s">
        <v>81</v>
      </c>
      <c r="AW330" s="14" t="s">
        <v>34</v>
      </c>
      <c r="AX330" s="14" t="s">
        <v>72</v>
      </c>
      <c r="AY330" s="261" t="s">
        <v>178</v>
      </c>
    </row>
    <row r="331" s="14" customFormat="1">
      <c r="A331" s="14"/>
      <c r="B331" s="251"/>
      <c r="C331" s="252"/>
      <c r="D331" s="242" t="s">
        <v>372</v>
      </c>
      <c r="E331" s="253" t="s">
        <v>21</v>
      </c>
      <c r="F331" s="254" t="s">
        <v>595</v>
      </c>
      <c r="G331" s="252"/>
      <c r="H331" s="255">
        <v>81.524000000000001</v>
      </c>
      <c r="I331" s="256"/>
      <c r="J331" s="252"/>
      <c r="K331" s="252"/>
      <c r="L331" s="257"/>
      <c r="M331" s="258"/>
      <c r="N331" s="259"/>
      <c r="O331" s="259"/>
      <c r="P331" s="259"/>
      <c r="Q331" s="259"/>
      <c r="R331" s="259"/>
      <c r="S331" s="259"/>
      <c r="T331" s="260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61" t="s">
        <v>372</v>
      </c>
      <c r="AU331" s="261" t="s">
        <v>81</v>
      </c>
      <c r="AV331" s="14" t="s">
        <v>81</v>
      </c>
      <c r="AW331" s="14" t="s">
        <v>34</v>
      </c>
      <c r="AX331" s="14" t="s">
        <v>72</v>
      </c>
      <c r="AY331" s="261" t="s">
        <v>178</v>
      </c>
    </row>
    <row r="332" s="14" customFormat="1">
      <c r="A332" s="14"/>
      <c r="B332" s="251"/>
      <c r="C332" s="252"/>
      <c r="D332" s="242" t="s">
        <v>372</v>
      </c>
      <c r="E332" s="253" t="s">
        <v>21</v>
      </c>
      <c r="F332" s="254" t="s">
        <v>596</v>
      </c>
      <c r="G332" s="252"/>
      <c r="H332" s="255">
        <v>5.0039999999999996</v>
      </c>
      <c r="I332" s="256"/>
      <c r="J332" s="252"/>
      <c r="K332" s="252"/>
      <c r="L332" s="257"/>
      <c r="M332" s="258"/>
      <c r="N332" s="259"/>
      <c r="O332" s="259"/>
      <c r="P332" s="259"/>
      <c r="Q332" s="259"/>
      <c r="R332" s="259"/>
      <c r="S332" s="259"/>
      <c r="T332" s="260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61" t="s">
        <v>372</v>
      </c>
      <c r="AU332" s="261" t="s">
        <v>81</v>
      </c>
      <c r="AV332" s="14" t="s">
        <v>81</v>
      </c>
      <c r="AW332" s="14" t="s">
        <v>34</v>
      </c>
      <c r="AX332" s="14" t="s">
        <v>72</v>
      </c>
      <c r="AY332" s="261" t="s">
        <v>178</v>
      </c>
    </row>
    <row r="333" s="14" customFormat="1">
      <c r="A333" s="14"/>
      <c r="B333" s="251"/>
      <c r="C333" s="252"/>
      <c r="D333" s="242" t="s">
        <v>372</v>
      </c>
      <c r="E333" s="253" t="s">
        <v>21</v>
      </c>
      <c r="F333" s="254" t="s">
        <v>597</v>
      </c>
      <c r="G333" s="252"/>
      <c r="H333" s="255">
        <v>-7.5</v>
      </c>
      <c r="I333" s="256"/>
      <c r="J333" s="252"/>
      <c r="K333" s="252"/>
      <c r="L333" s="257"/>
      <c r="M333" s="258"/>
      <c r="N333" s="259"/>
      <c r="O333" s="259"/>
      <c r="P333" s="259"/>
      <c r="Q333" s="259"/>
      <c r="R333" s="259"/>
      <c r="S333" s="259"/>
      <c r="T333" s="260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61" t="s">
        <v>372</v>
      </c>
      <c r="AU333" s="261" t="s">
        <v>81</v>
      </c>
      <c r="AV333" s="14" t="s">
        <v>81</v>
      </c>
      <c r="AW333" s="14" t="s">
        <v>34</v>
      </c>
      <c r="AX333" s="14" t="s">
        <v>72</v>
      </c>
      <c r="AY333" s="261" t="s">
        <v>178</v>
      </c>
    </row>
    <row r="334" s="14" customFormat="1">
      <c r="A334" s="14"/>
      <c r="B334" s="251"/>
      <c r="C334" s="252"/>
      <c r="D334" s="242" t="s">
        <v>372</v>
      </c>
      <c r="E334" s="253" t="s">
        <v>21</v>
      </c>
      <c r="F334" s="254" t="s">
        <v>598</v>
      </c>
      <c r="G334" s="252"/>
      <c r="H334" s="255">
        <v>-20.178000000000001</v>
      </c>
      <c r="I334" s="256"/>
      <c r="J334" s="252"/>
      <c r="K334" s="252"/>
      <c r="L334" s="257"/>
      <c r="M334" s="258"/>
      <c r="N334" s="259"/>
      <c r="O334" s="259"/>
      <c r="P334" s="259"/>
      <c r="Q334" s="259"/>
      <c r="R334" s="259"/>
      <c r="S334" s="259"/>
      <c r="T334" s="260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61" t="s">
        <v>372</v>
      </c>
      <c r="AU334" s="261" t="s">
        <v>81</v>
      </c>
      <c r="AV334" s="14" t="s">
        <v>81</v>
      </c>
      <c r="AW334" s="14" t="s">
        <v>34</v>
      </c>
      <c r="AX334" s="14" t="s">
        <v>72</v>
      </c>
      <c r="AY334" s="261" t="s">
        <v>178</v>
      </c>
    </row>
    <row r="335" s="14" customFormat="1">
      <c r="A335" s="14"/>
      <c r="B335" s="251"/>
      <c r="C335" s="252"/>
      <c r="D335" s="242" t="s">
        <v>372</v>
      </c>
      <c r="E335" s="253" t="s">
        <v>21</v>
      </c>
      <c r="F335" s="254" t="s">
        <v>599</v>
      </c>
      <c r="G335" s="252"/>
      <c r="H335" s="255">
        <v>-17.120000000000001</v>
      </c>
      <c r="I335" s="256"/>
      <c r="J335" s="252"/>
      <c r="K335" s="252"/>
      <c r="L335" s="257"/>
      <c r="M335" s="258"/>
      <c r="N335" s="259"/>
      <c r="O335" s="259"/>
      <c r="P335" s="259"/>
      <c r="Q335" s="259"/>
      <c r="R335" s="259"/>
      <c r="S335" s="259"/>
      <c r="T335" s="260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61" t="s">
        <v>372</v>
      </c>
      <c r="AU335" s="261" t="s">
        <v>81</v>
      </c>
      <c r="AV335" s="14" t="s">
        <v>81</v>
      </c>
      <c r="AW335" s="14" t="s">
        <v>34</v>
      </c>
      <c r="AX335" s="14" t="s">
        <v>72</v>
      </c>
      <c r="AY335" s="261" t="s">
        <v>178</v>
      </c>
    </row>
    <row r="336" s="15" customFormat="1">
      <c r="A336" s="15"/>
      <c r="B336" s="262"/>
      <c r="C336" s="263"/>
      <c r="D336" s="242" t="s">
        <v>372</v>
      </c>
      <c r="E336" s="264" t="s">
        <v>21</v>
      </c>
      <c r="F336" s="265" t="s">
        <v>399</v>
      </c>
      <c r="G336" s="263"/>
      <c r="H336" s="266">
        <v>399.007</v>
      </c>
      <c r="I336" s="267"/>
      <c r="J336" s="263"/>
      <c r="K336" s="263"/>
      <c r="L336" s="268"/>
      <c r="M336" s="269"/>
      <c r="N336" s="270"/>
      <c r="O336" s="270"/>
      <c r="P336" s="270"/>
      <c r="Q336" s="270"/>
      <c r="R336" s="270"/>
      <c r="S336" s="270"/>
      <c r="T336" s="271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T336" s="272" t="s">
        <v>372</v>
      </c>
      <c r="AU336" s="272" t="s">
        <v>81</v>
      </c>
      <c r="AV336" s="15" t="s">
        <v>97</v>
      </c>
      <c r="AW336" s="15" t="s">
        <v>34</v>
      </c>
      <c r="AX336" s="15" t="s">
        <v>79</v>
      </c>
      <c r="AY336" s="272" t="s">
        <v>178</v>
      </c>
    </row>
    <row r="337" s="2" customFormat="1" ht="37.8" customHeight="1">
      <c r="A337" s="41"/>
      <c r="B337" s="42"/>
      <c r="C337" s="214" t="s">
        <v>294</v>
      </c>
      <c r="D337" s="214" t="s">
        <v>179</v>
      </c>
      <c r="E337" s="215" t="s">
        <v>600</v>
      </c>
      <c r="F337" s="216" t="s">
        <v>601</v>
      </c>
      <c r="G337" s="217" t="s">
        <v>384</v>
      </c>
      <c r="H337" s="218">
        <v>7.6079999999999997</v>
      </c>
      <c r="I337" s="219"/>
      <c r="J337" s="220">
        <f>ROUND(I337*H337,2)</f>
        <v>0</v>
      </c>
      <c r="K337" s="216" t="s">
        <v>368</v>
      </c>
      <c r="L337" s="47"/>
      <c r="M337" s="221" t="s">
        <v>21</v>
      </c>
      <c r="N337" s="222" t="s">
        <v>43</v>
      </c>
      <c r="O337" s="87"/>
      <c r="P337" s="223">
        <f>O337*H337</f>
        <v>0</v>
      </c>
      <c r="Q337" s="223">
        <v>0.34925</v>
      </c>
      <c r="R337" s="223">
        <f>Q337*H337</f>
        <v>2.6570939999999998</v>
      </c>
      <c r="S337" s="223">
        <v>0</v>
      </c>
      <c r="T337" s="224">
        <f>S337*H337</f>
        <v>0</v>
      </c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R337" s="225" t="s">
        <v>97</v>
      </c>
      <c r="AT337" s="225" t="s">
        <v>179</v>
      </c>
      <c r="AU337" s="225" t="s">
        <v>81</v>
      </c>
      <c r="AY337" s="20" t="s">
        <v>178</v>
      </c>
      <c r="BE337" s="226">
        <f>IF(N337="základní",J337,0)</f>
        <v>0</v>
      </c>
      <c r="BF337" s="226">
        <f>IF(N337="snížená",J337,0)</f>
        <v>0</v>
      </c>
      <c r="BG337" s="226">
        <f>IF(N337="zákl. přenesená",J337,0)</f>
        <v>0</v>
      </c>
      <c r="BH337" s="226">
        <f>IF(N337="sníž. přenesená",J337,0)</f>
        <v>0</v>
      </c>
      <c r="BI337" s="226">
        <f>IF(N337="nulová",J337,0)</f>
        <v>0</v>
      </c>
      <c r="BJ337" s="20" t="s">
        <v>79</v>
      </c>
      <c r="BK337" s="226">
        <f>ROUND(I337*H337,2)</f>
        <v>0</v>
      </c>
      <c r="BL337" s="20" t="s">
        <v>97</v>
      </c>
      <c r="BM337" s="225" t="s">
        <v>602</v>
      </c>
    </row>
    <row r="338" s="2" customFormat="1">
      <c r="A338" s="41"/>
      <c r="B338" s="42"/>
      <c r="C338" s="43"/>
      <c r="D338" s="235" t="s">
        <v>370</v>
      </c>
      <c r="E338" s="43"/>
      <c r="F338" s="236" t="s">
        <v>603</v>
      </c>
      <c r="G338" s="43"/>
      <c r="H338" s="43"/>
      <c r="I338" s="237"/>
      <c r="J338" s="43"/>
      <c r="K338" s="43"/>
      <c r="L338" s="47"/>
      <c r="M338" s="238"/>
      <c r="N338" s="239"/>
      <c r="O338" s="87"/>
      <c r="P338" s="87"/>
      <c r="Q338" s="87"/>
      <c r="R338" s="87"/>
      <c r="S338" s="87"/>
      <c r="T338" s="88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T338" s="20" t="s">
        <v>370</v>
      </c>
      <c r="AU338" s="20" t="s">
        <v>81</v>
      </c>
    </row>
    <row r="339" s="13" customFormat="1">
      <c r="A339" s="13"/>
      <c r="B339" s="240"/>
      <c r="C339" s="241"/>
      <c r="D339" s="242" t="s">
        <v>372</v>
      </c>
      <c r="E339" s="243" t="s">
        <v>21</v>
      </c>
      <c r="F339" s="244" t="s">
        <v>588</v>
      </c>
      <c r="G339" s="241"/>
      <c r="H339" s="243" t="s">
        <v>21</v>
      </c>
      <c r="I339" s="245"/>
      <c r="J339" s="241"/>
      <c r="K339" s="241"/>
      <c r="L339" s="246"/>
      <c r="M339" s="247"/>
      <c r="N339" s="248"/>
      <c r="O339" s="248"/>
      <c r="P339" s="248"/>
      <c r="Q339" s="248"/>
      <c r="R339" s="248"/>
      <c r="S339" s="248"/>
      <c r="T339" s="249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50" t="s">
        <v>372</v>
      </c>
      <c r="AU339" s="250" t="s">
        <v>81</v>
      </c>
      <c r="AV339" s="13" t="s">
        <v>79</v>
      </c>
      <c r="AW339" s="13" t="s">
        <v>34</v>
      </c>
      <c r="AX339" s="13" t="s">
        <v>72</v>
      </c>
      <c r="AY339" s="250" t="s">
        <v>178</v>
      </c>
    </row>
    <row r="340" s="14" customFormat="1">
      <c r="A340" s="14"/>
      <c r="B340" s="251"/>
      <c r="C340" s="252"/>
      <c r="D340" s="242" t="s">
        <v>372</v>
      </c>
      <c r="E340" s="253" t="s">
        <v>21</v>
      </c>
      <c r="F340" s="254" t="s">
        <v>604</v>
      </c>
      <c r="G340" s="252"/>
      <c r="H340" s="255">
        <v>11.943</v>
      </c>
      <c r="I340" s="256"/>
      <c r="J340" s="252"/>
      <c r="K340" s="252"/>
      <c r="L340" s="257"/>
      <c r="M340" s="258"/>
      <c r="N340" s="259"/>
      <c r="O340" s="259"/>
      <c r="P340" s="259"/>
      <c r="Q340" s="259"/>
      <c r="R340" s="259"/>
      <c r="S340" s="259"/>
      <c r="T340" s="260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61" t="s">
        <v>372</v>
      </c>
      <c r="AU340" s="261" t="s">
        <v>81</v>
      </c>
      <c r="AV340" s="14" t="s">
        <v>81</v>
      </c>
      <c r="AW340" s="14" t="s">
        <v>34</v>
      </c>
      <c r="AX340" s="14" t="s">
        <v>72</v>
      </c>
      <c r="AY340" s="261" t="s">
        <v>178</v>
      </c>
    </row>
    <row r="341" s="14" customFormat="1">
      <c r="A341" s="14"/>
      <c r="B341" s="251"/>
      <c r="C341" s="252"/>
      <c r="D341" s="242" t="s">
        <v>372</v>
      </c>
      <c r="E341" s="253" t="s">
        <v>21</v>
      </c>
      <c r="F341" s="254" t="s">
        <v>605</v>
      </c>
      <c r="G341" s="252"/>
      <c r="H341" s="255">
        <v>-4.335</v>
      </c>
      <c r="I341" s="256"/>
      <c r="J341" s="252"/>
      <c r="K341" s="252"/>
      <c r="L341" s="257"/>
      <c r="M341" s="258"/>
      <c r="N341" s="259"/>
      <c r="O341" s="259"/>
      <c r="P341" s="259"/>
      <c r="Q341" s="259"/>
      <c r="R341" s="259"/>
      <c r="S341" s="259"/>
      <c r="T341" s="260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261" t="s">
        <v>372</v>
      </c>
      <c r="AU341" s="261" t="s">
        <v>81</v>
      </c>
      <c r="AV341" s="14" t="s">
        <v>81</v>
      </c>
      <c r="AW341" s="14" t="s">
        <v>34</v>
      </c>
      <c r="AX341" s="14" t="s">
        <v>72</v>
      </c>
      <c r="AY341" s="261" t="s">
        <v>178</v>
      </c>
    </row>
    <row r="342" s="15" customFormat="1">
      <c r="A342" s="15"/>
      <c r="B342" s="262"/>
      <c r="C342" s="263"/>
      <c r="D342" s="242" t="s">
        <v>372</v>
      </c>
      <c r="E342" s="264" t="s">
        <v>21</v>
      </c>
      <c r="F342" s="265" t="s">
        <v>399</v>
      </c>
      <c r="G342" s="263"/>
      <c r="H342" s="266">
        <v>7.6079999999999997</v>
      </c>
      <c r="I342" s="267"/>
      <c r="J342" s="263"/>
      <c r="K342" s="263"/>
      <c r="L342" s="268"/>
      <c r="M342" s="269"/>
      <c r="N342" s="270"/>
      <c r="O342" s="270"/>
      <c r="P342" s="270"/>
      <c r="Q342" s="270"/>
      <c r="R342" s="270"/>
      <c r="S342" s="270"/>
      <c r="T342" s="271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T342" s="272" t="s">
        <v>372</v>
      </c>
      <c r="AU342" s="272" t="s">
        <v>81</v>
      </c>
      <c r="AV342" s="15" t="s">
        <v>97</v>
      </c>
      <c r="AW342" s="15" t="s">
        <v>34</v>
      </c>
      <c r="AX342" s="15" t="s">
        <v>79</v>
      </c>
      <c r="AY342" s="272" t="s">
        <v>178</v>
      </c>
    </row>
    <row r="343" s="2" customFormat="1" ht="33" customHeight="1">
      <c r="A343" s="41"/>
      <c r="B343" s="42"/>
      <c r="C343" s="214" t="s">
        <v>298</v>
      </c>
      <c r="D343" s="214" t="s">
        <v>179</v>
      </c>
      <c r="E343" s="215" t="s">
        <v>606</v>
      </c>
      <c r="F343" s="216" t="s">
        <v>607</v>
      </c>
      <c r="G343" s="217" t="s">
        <v>384</v>
      </c>
      <c r="H343" s="218">
        <v>10.734999999999999</v>
      </c>
      <c r="I343" s="219"/>
      <c r="J343" s="220">
        <f>ROUND(I343*H343,2)</f>
        <v>0</v>
      </c>
      <c r="K343" s="216" t="s">
        <v>21</v>
      </c>
      <c r="L343" s="47"/>
      <c r="M343" s="221" t="s">
        <v>21</v>
      </c>
      <c r="N343" s="222" t="s">
        <v>43</v>
      </c>
      <c r="O343" s="87"/>
      <c r="P343" s="223">
        <f>O343*H343</f>
        <v>0</v>
      </c>
      <c r="Q343" s="223">
        <v>0.34519</v>
      </c>
      <c r="R343" s="223">
        <f>Q343*H343</f>
        <v>3.7056146499999998</v>
      </c>
      <c r="S343" s="223">
        <v>0</v>
      </c>
      <c r="T343" s="224">
        <f>S343*H343</f>
        <v>0</v>
      </c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R343" s="225" t="s">
        <v>97</v>
      </c>
      <c r="AT343" s="225" t="s">
        <v>179</v>
      </c>
      <c r="AU343" s="225" t="s">
        <v>81</v>
      </c>
      <c r="AY343" s="20" t="s">
        <v>178</v>
      </c>
      <c r="BE343" s="226">
        <f>IF(N343="základní",J343,0)</f>
        <v>0</v>
      </c>
      <c r="BF343" s="226">
        <f>IF(N343="snížená",J343,0)</f>
        <v>0</v>
      </c>
      <c r="BG343" s="226">
        <f>IF(N343="zákl. přenesená",J343,0)</f>
        <v>0</v>
      </c>
      <c r="BH343" s="226">
        <f>IF(N343="sníž. přenesená",J343,0)</f>
        <v>0</v>
      </c>
      <c r="BI343" s="226">
        <f>IF(N343="nulová",J343,0)</f>
        <v>0</v>
      </c>
      <c r="BJ343" s="20" t="s">
        <v>79</v>
      </c>
      <c r="BK343" s="226">
        <f>ROUND(I343*H343,2)</f>
        <v>0</v>
      </c>
      <c r="BL343" s="20" t="s">
        <v>97</v>
      </c>
      <c r="BM343" s="225" t="s">
        <v>608</v>
      </c>
    </row>
    <row r="344" s="14" customFormat="1">
      <c r="A344" s="14"/>
      <c r="B344" s="251"/>
      <c r="C344" s="252"/>
      <c r="D344" s="242" t="s">
        <v>372</v>
      </c>
      <c r="E344" s="253" t="s">
        <v>21</v>
      </c>
      <c r="F344" s="254" t="s">
        <v>609</v>
      </c>
      <c r="G344" s="252"/>
      <c r="H344" s="255">
        <v>13.698</v>
      </c>
      <c r="I344" s="256"/>
      <c r="J344" s="252"/>
      <c r="K344" s="252"/>
      <c r="L344" s="257"/>
      <c r="M344" s="258"/>
      <c r="N344" s="259"/>
      <c r="O344" s="259"/>
      <c r="P344" s="259"/>
      <c r="Q344" s="259"/>
      <c r="R344" s="259"/>
      <c r="S344" s="259"/>
      <c r="T344" s="260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61" t="s">
        <v>372</v>
      </c>
      <c r="AU344" s="261" t="s">
        <v>81</v>
      </c>
      <c r="AV344" s="14" t="s">
        <v>81</v>
      </c>
      <c r="AW344" s="14" t="s">
        <v>34</v>
      </c>
      <c r="AX344" s="14" t="s">
        <v>72</v>
      </c>
      <c r="AY344" s="261" t="s">
        <v>178</v>
      </c>
    </row>
    <row r="345" s="14" customFormat="1">
      <c r="A345" s="14"/>
      <c r="B345" s="251"/>
      <c r="C345" s="252"/>
      <c r="D345" s="242" t="s">
        <v>372</v>
      </c>
      <c r="E345" s="253" t="s">
        <v>21</v>
      </c>
      <c r="F345" s="254" t="s">
        <v>610</v>
      </c>
      <c r="G345" s="252"/>
      <c r="H345" s="255">
        <v>-2.9630000000000001</v>
      </c>
      <c r="I345" s="256"/>
      <c r="J345" s="252"/>
      <c r="K345" s="252"/>
      <c r="L345" s="257"/>
      <c r="M345" s="258"/>
      <c r="N345" s="259"/>
      <c r="O345" s="259"/>
      <c r="P345" s="259"/>
      <c r="Q345" s="259"/>
      <c r="R345" s="259"/>
      <c r="S345" s="259"/>
      <c r="T345" s="260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61" t="s">
        <v>372</v>
      </c>
      <c r="AU345" s="261" t="s">
        <v>81</v>
      </c>
      <c r="AV345" s="14" t="s">
        <v>81</v>
      </c>
      <c r="AW345" s="14" t="s">
        <v>34</v>
      </c>
      <c r="AX345" s="14" t="s">
        <v>72</v>
      </c>
      <c r="AY345" s="261" t="s">
        <v>178</v>
      </c>
    </row>
    <row r="346" s="15" customFormat="1">
      <c r="A346" s="15"/>
      <c r="B346" s="262"/>
      <c r="C346" s="263"/>
      <c r="D346" s="242" t="s">
        <v>372</v>
      </c>
      <c r="E346" s="264" t="s">
        <v>21</v>
      </c>
      <c r="F346" s="265" t="s">
        <v>399</v>
      </c>
      <c r="G346" s="263"/>
      <c r="H346" s="266">
        <v>10.734999999999999</v>
      </c>
      <c r="I346" s="267"/>
      <c r="J346" s="263"/>
      <c r="K346" s="263"/>
      <c r="L346" s="268"/>
      <c r="M346" s="269"/>
      <c r="N346" s="270"/>
      <c r="O346" s="270"/>
      <c r="P346" s="270"/>
      <c r="Q346" s="270"/>
      <c r="R346" s="270"/>
      <c r="S346" s="270"/>
      <c r="T346" s="271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T346" s="272" t="s">
        <v>372</v>
      </c>
      <c r="AU346" s="272" t="s">
        <v>81</v>
      </c>
      <c r="AV346" s="15" t="s">
        <v>97</v>
      </c>
      <c r="AW346" s="15" t="s">
        <v>34</v>
      </c>
      <c r="AX346" s="15" t="s">
        <v>79</v>
      </c>
      <c r="AY346" s="272" t="s">
        <v>178</v>
      </c>
    </row>
    <row r="347" s="2" customFormat="1" ht="24.15" customHeight="1">
      <c r="A347" s="41"/>
      <c r="B347" s="42"/>
      <c r="C347" s="214" t="s">
        <v>302</v>
      </c>
      <c r="D347" s="214" t="s">
        <v>179</v>
      </c>
      <c r="E347" s="215" t="s">
        <v>611</v>
      </c>
      <c r="F347" s="216" t="s">
        <v>612</v>
      </c>
      <c r="G347" s="217" t="s">
        <v>209</v>
      </c>
      <c r="H347" s="218">
        <v>1</v>
      </c>
      <c r="I347" s="219"/>
      <c r="J347" s="220">
        <f>ROUND(I347*H347,2)</f>
        <v>0</v>
      </c>
      <c r="K347" s="216" t="s">
        <v>368</v>
      </c>
      <c r="L347" s="47"/>
      <c r="M347" s="221" t="s">
        <v>21</v>
      </c>
      <c r="N347" s="222" t="s">
        <v>43</v>
      </c>
      <c r="O347" s="87"/>
      <c r="P347" s="223">
        <f>O347*H347</f>
        <v>0</v>
      </c>
      <c r="Q347" s="223">
        <v>0.015520000000000001</v>
      </c>
      <c r="R347" s="223">
        <f>Q347*H347</f>
        <v>0.015520000000000001</v>
      </c>
      <c r="S347" s="223">
        <v>0</v>
      </c>
      <c r="T347" s="224">
        <f>S347*H347</f>
        <v>0</v>
      </c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R347" s="225" t="s">
        <v>97</v>
      </c>
      <c r="AT347" s="225" t="s">
        <v>179</v>
      </c>
      <c r="AU347" s="225" t="s">
        <v>81</v>
      </c>
      <c r="AY347" s="20" t="s">
        <v>178</v>
      </c>
      <c r="BE347" s="226">
        <f>IF(N347="základní",J347,0)</f>
        <v>0</v>
      </c>
      <c r="BF347" s="226">
        <f>IF(N347="snížená",J347,0)</f>
        <v>0</v>
      </c>
      <c r="BG347" s="226">
        <f>IF(N347="zákl. přenesená",J347,0)</f>
        <v>0</v>
      </c>
      <c r="BH347" s="226">
        <f>IF(N347="sníž. přenesená",J347,0)</f>
        <v>0</v>
      </c>
      <c r="BI347" s="226">
        <f>IF(N347="nulová",J347,0)</f>
        <v>0</v>
      </c>
      <c r="BJ347" s="20" t="s">
        <v>79</v>
      </c>
      <c r="BK347" s="226">
        <f>ROUND(I347*H347,2)</f>
        <v>0</v>
      </c>
      <c r="BL347" s="20" t="s">
        <v>97</v>
      </c>
      <c r="BM347" s="225" t="s">
        <v>613</v>
      </c>
    </row>
    <row r="348" s="2" customFormat="1">
      <c r="A348" s="41"/>
      <c r="B348" s="42"/>
      <c r="C348" s="43"/>
      <c r="D348" s="235" t="s">
        <v>370</v>
      </c>
      <c r="E348" s="43"/>
      <c r="F348" s="236" t="s">
        <v>614</v>
      </c>
      <c r="G348" s="43"/>
      <c r="H348" s="43"/>
      <c r="I348" s="237"/>
      <c r="J348" s="43"/>
      <c r="K348" s="43"/>
      <c r="L348" s="47"/>
      <c r="M348" s="238"/>
      <c r="N348" s="239"/>
      <c r="O348" s="87"/>
      <c r="P348" s="87"/>
      <c r="Q348" s="87"/>
      <c r="R348" s="87"/>
      <c r="S348" s="87"/>
      <c r="T348" s="88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T348" s="20" t="s">
        <v>370</v>
      </c>
      <c r="AU348" s="20" t="s">
        <v>81</v>
      </c>
    </row>
    <row r="349" s="13" customFormat="1">
      <c r="A349" s="13"/>
      <c r="B349" s="240"/>
      <c r="C349" s="241"/>
      <c r="D349" s="242" t="s">
        <v>372</v>
      </c>
      <c r="E349" s="243" t="s">
        <v>21</v>
      </c>
      <c r="F349" s="244" t="s">
        <v>588</v>
      </c>
      <c r="G349" s="241"/>
      <c r="H349" s="243" t="s">
        <v>21</v>
      </c>
      <c r="I349" s="245"/>
      <c r="J349" s="241"/>
      <c r="K349" s="241"/>
      <c r="L349" s="246"/>
      <c r="M349" s="247"/>
      <c r="N349" s="248"/>
      <c r="O349" s="248"/>
      <c r="P349" s="248"/>
      <c r="Q349" s="248"/>
      <c r="R349" s="248"/>
      <c r="S349" s="248"/>
      <c r="T349" s="249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250" t="s">
        <v>372</v>
      </c>
      <c r="AU349" s="250" t="s">
        <v>81</v>
      </c>
      <c r="AV349" s="13" t="s">
        <v>79</v>
      </c>
      <c r="AW349" s="13" t="s">
        <v>34</v>
      </c>
      <c r="AX349" s="13" t="s">
        <v>72</v>
      </c>
      <c r="AY349" s="250" t="s">
        <v>178</v>
      </c>
    </row>
    <row r="350" s="14" customFormat="1">
      <c r="A350" s="14"/>
      <c r="B350" s="251"/>
      <c r="C350" s="252"/>
      <c r="D350" s="242" t="s">
        <v>372</v>
      </c>
      <c r="E350" s="253" t="s">
        <v>21</v>
      </c>
      <c r="F350" s="254" t="s">
        <v>615</v>
      </c>
      <c r="G350" s="252"/>
      <c r="H350" s="255">
        <v>1</v>
      </c>
      <c r="I350" s="256"/>
      <c r="J350" s="252"/>
      <c r="K350" s="252"/>
      <c r="L350" s="257"/>
      <c r="M350" s="258"/>
      <c r="N350" s="259"/>
      <c r="O350" s="259"/>
      <c r="P350" s="259"/>
      <c r="Q350" s="259"/>
      <c r="R350" s="259"/>
      <c r="S350" s="259"/>
      <c r="T350" s="260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61" t="s">
        <v>372</v>
      </c>
      <c r="AU350" s="261" t="s">
        <v>81</v>
      </c>
      <c r="AV350" s="14" t="s">
        <v>81</v>
      </c>
      <c r="AW350" s="14" t="s">
        <v>34</v>
      </c>
      <c r="AX350" s="14" t="s">
        <v>79</v>
      </c>
      <c r="AY350" s="261" t="s">
        <v>178</v>
      </c>
    </row>
    <row r="351" s="2" customFormat="1" ht="24.15" customHeight="1">
      <c r="A351" s="41"/>
      <c r="B351" s="42"/>
      <c r="C351" s="214" t="s">
        <v>306</v>
      </c>
      <c r="D351" s="214" t="s">
        <v>179</v>
      </c>
      <c r="E351" s="215" t="s">
        <v>616</v>
      </c>
      <c r="F351" s="216" t="s">
        <v>617</v>
      </c>
      <c r="G351" s="217" t="s">
        <v>209</v>
      </c>
      <c r="H351" s="218">
        <v>105.648</v>
      </c>
      <c r="I351" s="219"/>
      <c r="J351" s="220">
        <f>ROUND(I351*H351,2)</f>
        <v>0</v>
      </c>
      <c r="K351" s="216" t="s">
        <v>368</v>
      </c>
      <c r="L351" s="47"/>
      <c r="M351" s="221" t="s">
        <v>21</v>
      </c>
      <c r="N351" s="222" t="s">
        <v>43</v>
      </c>
      <c r="O351" s="87"/>
      <c r="P351" s="223">
        <f>O351*H351</f>
        <v>0</v>
      </c>
      <c r="Q351" s="223">
        <v>0.01856</v>
      </c>
      <c r="R351" s="223">
        <f>Q351*H351</f>
        <v>1.9608268799999999</v>
      </c>
      <c r="S351" s="223">
        <v>0</v>
      </c>
      <c r="T351" s="224">
        <f>S351*H351</f>
        <v>0</v>
      </c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R351" s="225" t="s">
        <v>97</v>
      </c>
      <c r="AT351" s="225" t="s">
        <v>179</v>
      </c>
      <c r="AU351" s="225" t="s">
        <v>81</v>
      </c>
      <c r="AY351" s="20" t="s">
        <v>178</v>
      </c>
      <c r="BE351" s="226">
        <f>IF(N351="základní",J351,0)</f>
        <v>0</v>
      </c>
      <c r="BF351" s="226">
        <f>IF(N351="snížená",J351,0)</f>
        <v>0</v>
      </c>
      <c r="BG351" s="226">
        <f>IF(N351="zákl. přenesená",J351,0)</f>
        <v>0</v>
      </c>
      <c r="BH351" s="226">
        <f>IF(N351="sníž. přenesená",J351,0)</f>
        <v>0</v>
      </c>
      <c r="BI351" s="226">
        <f>IF(N351="nulová",J351,0)</f>
        <v>0</v>
      </c>
      <c r="BJ351" s="20" t="s">
        <v>79</v>
      </c>
      <c r="BK351" s="226">
        <f>ROUND(I351*H351,2)</f>
        <v>0</v>
      </c>
      <c r="BL351" s="20" t="s">
        <v>97</v>
      </c>
      <c r="BM351" s="225" t="s">
        <v>618</v>
      </c>
    </row>
    <row r="352" s="2" customFormat="1">
      <c r="A352" s="41"/>
      <c r="B352" s="42"/>
      <c r="C352" s="43"/>
      <c r="D352" s="235" t="s">
        <v>370</v>
      </c>
      <c r="E352" s="43"/>
      <c r="F352" s="236" t="s">
        <v>619</v>
      </c>
      <c r="G352" s="43"/>
      <c r="H352" s="43"/>
      <c r="I352" s="237"/>
      <c r="J352" s="43"/>
      <c r="K352" s="43"/>
      <c r="L352" s="47"/>
      <c r="M352" s="238"/>
      <c r="N352" s="239"/>
      <c r="O352" s="87"/>
      <c r="P352" s="87"/>
      <c r="Q352" s="87"/>
      <c r="R352" s="87"/>
      <c r="S352" s="87"/>
      <c r="T352" s="88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T352" s="20" t="s">
        <v>370</v>
      </c>
      <c r="AU352" s="20" t="s">
        <v>81</v>
      </c>
    </row>
    <row r="353" s="13" customFormat="1">
      <c r="A353" s="13"/>
      <c r="B353" s="240"/>
      <c r="C353" s="241"/>
      <c r="D353" s="242" t="s">
        <v>372</v>
      </c>
      <c r="E353" s="243" t="s">
        <v>21</v>
      </c>
      <c r="F353" s="244" t="s">
        <v>620</v>
      </c>
      <c r="G353" s="241"/>
      <c r="H353" s="243" t="s">
        <v>21</v>
      </c>
      <c r="I353" s="245"/>
      <c r="J353" s="241"/>
      <c r="K353" s="241"/>
      <c r="L353" s="246"/>
      <c r="M353" s="247"/>
      <c r="N353" s="248"/>
      <c r="O353" s="248"/>
      <c r="P353" s="248"/>
      <c r="Q353" s="248"/>
      <c r="R353" s="248"/>
      <c r="S353" s="248"/>
      <c r="T353" s="249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50" t="s">
        <v>372</v>
      </c>
      <c r="AU353" s="250" t="s">
        <v>81</v>
      </c>
      <c r="AV353" s="13" t="s">
        <v>79</v>
      </c>
      <c r="AW353" s="13" t="s">
        <v>34</v>
      </c>
      <c r="AX353" s="13" t="s">
        <v>72</v>
      </c>
      <c r="AY353" s="250" t="s">
        <v>178</v>
      </c>
    </row>
    <row r="354" s="14" customFormat="1">
      <c r="A354" s="14"/>
      <c r="B354" s="251"/>
      <c r="C354" s="252"/>
      <c r="D354" s="242" t="s">
        <v>372</v>
      </c>
      <c r="E354" s="253" t="s">
        <v>21</v>
      </c>
      <c r="F354" s="254" t="s">
        <v>621</v>
      </c>
      <c r="G354" s="252"/>
      <c r="H354" s="255">
        <v>74.597999999999999</v>
      </c>
      <c r="I354" s="256"/>
      <c r="J354" s="252"/>
      <c r="K354" s="252"/>
      <c r="L354" s="257"/>
      <c r="M354" s="258"/>
      <c r="N354" s="259"/>
      <c r="O354" s="259"/>
      <c r="P354" s="259"/>
      <c r="Q354" s="259"/>
      <c r="R354" s="259"/>
      <c r="S354" s="259"/>
      <c r="T354" s="260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61" t="s">
        <v>372</v>
      </c>
      <c r="AU354" s="261" t="s">
        <v>81</v>
      </c>
      <c r="AV354" s="14" t="s">
        <v>81</v>
      </c>
      <c r="AW354" s="14" t="s">
        <v>34</v>
      </c>
      <c r="AX354" s="14" t="s">
        <v>72</v>
      </c>
      <c r="AY354" s="261" t="s">
        <v>178</v>
      </c>
    </row>
    <row r="355" s="14" customFormat="1">
      <c r="A355" s="14"/>
      <c r="B355" s="251"/>
      <c r="C355" s="252"/>
      <c r="D355" s="242" t="s">
        <v>372</v>
      </c>
      <c r="E355" s="253" t="s">
        <v>21</v>
      </c>
      <c r="F355" s="254" t="s">
        <v>622</v>
      </c>
      <c r="G355" s="252"/>
      <c r="H355" s="255">
        <v>29.850000000000001</v>
      </c>
      <c r="I355" s="256"/>
      <c r="J355" s="252"/>
      <c r="K355" s="252"/>
      <c r="L355" s="257"/>
      <c r="M355" s="258"/>
      <c r="N355" s="259"/>
      <c r="O355" s="259"/>
      <c r="P355" s="259"/>
      <c r="Q355" s="259"/>
      <c r="R355" s="259"/>
      <c r="S355" s="259"/>
      <c r="T355" s="260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61" t="s">
        <v>372</v>
      </c>
      <c r="AU355" s="261" t="s">
        <v>81</v>
      </c>
      <c r="AV355" s="14" t="s">
        <v>81</v>
      </c>
      <c r="AW355" s="14" t="s">
        <v>34</v>
      </c>
      <c r="AX355" s="14" t="s">
        <v>72</v>
      </c>
      <c r="AY355" s="261" t="s">
        <v>178</v>
      </c>
    </row>
    <row r="356" s="14" customFormat="1">
      <c r="A356" s="14"/>
      <c r="B356" s="251"/>
      <c r="C356" s="252"/>
      <c r="D356" s="242" t="s">
        <v>372</v>
      </c>
      <c r="E356" s="253" t="s">
        <v>21</v>
      </c>
      <c r="F356" s="254" t="s">
        <v>623</v>
      </c>
      <c r="G356" s="252"/>
      <c r="H356" s="255">
        <v>1.2</v>
      </c>
      <c r="I356" s="256"/>
      <c r="J356" s="252"/>
      <c r="K356" s="252"/>
      <c r="L356" s="257"/>
      <c r="M356" s="258"/>
      <c r="N356" s="259"/>
      <c r="O356" s="259"/>
      <c r="P356" s="259"/>
      <c r="Q356" s="259"/>
      <c r="R356" s="259"/>
      <c r="S356" s="259"/>
      <c r="T356" s="260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61" t="s">
        <v>372</v>
      </c>
      <c r="AU356" s="261" t="s">
        <v>81</v>
      </c>
      <c r="AV356" s="14" t="s">
        <v>81</v>
      </c>
      <c r="AW356" s="14" t="s">
        <v>34</v>
      </c>
      <c r="AX356" s="14" t="s">
        <v>72</v>
      </c>
      <c r="AY356" s="261" t="s">
        <v>178</v>
      </c>
    </row>
    <row r="357" s="15" customFormat="1">
      <c r="A357" s="15"/>
      <c r="B357" s="262"/>
      <c r="C357" s="263"/>
      <c r="D357" s="242" t="s">
        <v>372</v>
      </c>
      <c r="E357" s="264" t="s">
        <v>21</v>
      </c>
      <c r="F357" s="265" t="s">
        <v>399</v>
      </c>
      <c r="G357" s="263"/>
      <c r="H357" s="266">
        <v>105.648</v>
      </c>
      <c r="I357" s="267"/>
      <c r="J357" s="263"/>
      <c r="K357" s="263"/>
      <c r="L357" s="268"/>
      <c r="M357" s="269"/>
      <c r="N357" s="270"/>
      <c r="O357" s="270"/>
      <c r="P357" s="270"/>
      <c r="Q357" s="270"/>
      <c r="R357" s="270"/>
      <c r="S357" s="270"/>
      <c r="T357" s="271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T357" s="272" t="s">
        <v>372</v>
      </c>
      <c r="AU357" s="272" t="s">
        <v>81</v>
      </c>
      <c r="AV357" s="15" t="s">
        <v>97</v>
      </c>
      <c r="AW357" s="15" t="s">
        <v>34</v>
      </c>
      <c r="AX357" s="15" t="s">
        <v>79</v>
      </c>
      <c r="AY357" s="272" t="s">
        <v>178</v>
      </c>
    </row>
    <row r="358" s="2" customFormat="1" ht="24.15" customHeight="1">
      <c r="A358" s="41"/>
      <c r="B358" s="42"/>
      <c r="C358" s="214" t="s">
        <v>310</v>
      </c>
      <c r="D358" s="214" t="s">
        <v>179</v>
      </c>
      <c r="E358" s="215" t="s">
        <v>624</v>
      </c>
      <c r="F358" s="216" t="s">
        <v>625</v>
      </c>
      <c r="G358" s="217" t="s">
        <v>209</v>
      </c>
      <c r="H358" s="218">
        <v>2.8639999999999999</v>
      </c>
      <c r="I358" s="219"/>
      <c r="J358" s="220">
        <f>ROUND(I358*H358,2)</f>
        <v>0</v>
      </c>
      <c r="K358" s="216" t="s">
        <v>368</v>
      </c>
      <c r="L358" s="47"/>
      <c r="M358" s="221" t="s">
        <v>21</v>
      </c>
      <c r="N358" s="222" t="s">
        <v>43</v>
      </c>
      <c r="O358" s="87"/>
      <c r="P358" s="223">
        <f>O358*H358</f>
        <v>0</v>
      </c>
      <c r="Q358" s="223">
        <v>0.02725</v>
      </c>
      <c r="R358" s="223">
        <f>Q358*H358</f>
        <v>0.078044000000000002</v>
      </c>
      <c r="S358" s="223">
        <v>0</v>
      </c>
      <c r="T358" s="224">
        <f>S358*H358</f>
        <v>0</v>
      </c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R358" s="225" t="s">
        <v>97</v>
      </c>
      <c r="AT358" s="225" t="s">
        <v>179</v>
      </c>
      <c r="AU358" s="225" t="s">
        <v>81</v>
      </c>
      <c r="AY358" s="20" t="s">
        <v>178</v>
      </c>
      <c r="BE358" s="226">
        <f>IF(N358="základní",J358,0)</f>
        <v>0</v>
      </c>
      <c r="BF358" s="226">
        <f>IF(N358="snížená",J358,0)</f>
        <v>0</v>
      </c>
      <c r="BG358" s="226">
        <f>IF(N358="zákl. přenesená",J358,0)</f>
        <v>0</v>
      </c>
      <c r="BH358" s="226">
        <f>IF(N358="sníž. přenesená",J358,0)</f>
        <v>0</v>
      </c>
      <c r="BI358" s="226">
        <f>IF(N358="nulová",J358,0)</f>
        <v>0</v>
      </c>
      <c r="BJ358" s="20" t="s">
        <v>79</v>
      </c>
      <c r="BK358" s="226">
        <f>ROUND(I358*H358,2)</f>
        <v>0</v>
      </c>
      <c r="BL358" s="20" t="s">
        <v>97</v>
      </c>
      <c r="BM358" s="225" t="s">
        <v>626</v>
      </c>
    </row>
    <row r="359" s="2" customFormat="1">
      <c r="A359" s="41"/>
      <c r="B359" s="42"/>
      <c r="C359" s="43"/>
      <c r="D359" s="235" t="s">
        <v>370</v>
      </c>
      <c r="E359" s="43"/>
      <c r="F359" s="236" t="s">
        <v>627</v>
      </c>
      <c r="G359" s="43"/>
      <c r="H359" s="43"/>
      <c r="I359" s="237"/>
      <c r="J359" s="43"/>
      <c r="K359" s="43"/>
      <c r="L359" s="47"/>
      <c r="M359" s="238"/>
      <c r="N359" s="239"/>
      <c r="O359" s="87"/>
      <c r="P359" s="87"/>
      <c r="Q359" s="87"/>
      <c r="R359" s="87"/>
      <c r="S359" s="87"/>
      <c r="T359" s="88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T359" s="20" t="s">
        <v>370</v>
      </c>
      <c r="AU359" s="20" t="s">
        <v>81</v>
      </c>
    </row>
    <row r="360" s="13" customFormat="1">
      <c r="A360" s="13"/>
      <c r="B360" s="240"/>
      <c r="C360" s="241"/>
      <c r="D360" s="242" t="s">
        <v>372</v>
      </c>
      <c r="E360" s="243" t="s">
        <v>21</v>
      </c>
      <c r="F360" s="244" t="s">
        <v>588</v>
      </c>
      <c r="G360" s="241"/>
      <c r="H360" s="243" t="s">
        <v>21</v>
      </c>
      <c r="I360" s="245"/>
      <c r="J360" s="241"/>
      <c r="K360" s="241"/>
      <c r="L360" s="246"/>
      <c r="M360" s="247"/>
      <c r="N360" s="248"/>
      <c r="O360" s="248"/>
      <c r="P360" s="248"/>
      <c r="Q360" s="248"/>
      <c r="R360" s="248"/>
      <c r="S360" s="248"/>
      <c r="T360" s="249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250" t="s">
        <v>372</v>
      </c>
      <c r="AU360" s="250" t="s">
        <v>81</v>
      </c>
      <c r="AV360" s="13" t="s">
        <v>79</v>
      </c>
      <c r="AW360" s="13" t="s">
        <v>34</v>
      </c>
      <c r="AX360" s="13" t="s">
        <v>72</v>
      </c>
      <c r="AY360" s="250" t="s">
        <v>178</v>
      </c>
    </row>
    <row r="361" s="14" customFormat="1">
      <c r="A361" s="14"/>
      <c r="B361" s="251"/>
      <c r="C361" s="252"/>
      <c r="D361" s="242" t="s">
        <v>372</v>
      </c>
      <c r="E361" s="253" t="s">
        <v>21</v>
      </c>
      <c r="F361" s="254" t="s">
        <v>628</v>
      </c>
      <c r="G361" s="252"/>
      <c r="H361" s="255">
        <v>2.8639999999999999</v>
      </c>
      <c r="I361" s="256"/>
      <c r="J361" s="252"/>
      <c r="K361" s="252"/>
      <c r="L361" s="257"/>
      <c r="M361" s="258"/>
      <c r="N361" s="259"/>
      <c r="O361" s="259"/>
      <c r="P361" s="259"/>
      <c r="Q361" s="259"/>
      <c r="R361" s="259"/>
      <c r="S361" s="259"/>
      <c r="T361" s="260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61" t="s">
        <v>372</v>
      </c>
      <c r="AU361" s="261" t="s">
        <v>81</v>
      </c>
      <c r="AV361" s="14" t="s">
        <v>81</v>
      </c>
      <c r="AW361" s="14" t="s">
        <v>34</v>
      </c>
      <c r="AX361" s="14" t="s">
        <v>79</v>
      </c>
      <c r="AY361" s="261" t="s">
        <v>178</v>
      </c>
    </row>
    <row r="362" s="2" customFormat="1" ht="37.8" customHeight="1">
      <c r="A362" s="41"/>
      <c r="B362" s="42"/>
      <c r="C362" s="214" t="s">
        <v>316</v>
      </c>
      <c r="D362" s="214" t="s">
        <v>179</v>
      </c>
      <c r="E362" s="215" t="s">
        <v>629</v>
      </c>
      <c r="F362" s="216" t="s">
        <v>630</v>
      </c>
      <c r="G362" s="217" t="s">
        <v>546</v>
      </c>
      <c r="H362" s="218">
        <v>3</v>
      </c>
      <c r="I362" s="219"/>
      <c r="J362" s="220">
        <f>ROUND(I362*H362,2)</f>
        <v>0</v>
      </c>
      <c r="K362" s="216" t="s">
        <v>368</v>
      </c>
      <c r="L362" s="47"/>
      <c r="M362" s="221" t="s">
        <v>21</v>
      </c>
      <c r="N362" s="222" t="s">
        <v>43</v>
      </c>
      <c r="O362" s="87"/>
      <c r="P362" s="223">
        <f>O362*H362</f>
        <v>0</v>
      </c>
      <c r="Q362" s="223">
        <v>0.036549999999999999</v>
      </c>
      <c r="R362" s="223">
        <f>Q362*H362</f>
        <v>0.10965</v>
      </c>
      <c r="S362" s="223">
        <v>0</v>
      </c>
      <c r="T362" s="224">
        <f>S362*H362</f>
        <v>0</v>
      </c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R362" s="225" t="s">
        <v>97</v>
      </c>
      <c r="AT362" s="225" t="s">
        <v>179</v>
      </c>
      <c r="AU362" s="225" t="s">
        <v>81</v>
      </c>
      <c r="AY362" s="20" t="s">
        <v>178</v>
      </c>
      <c r="BE362" s="226">
        <f>IF(N362="základní",J362,0)</f>
        <v>0</v>
      </c>
      <c r="BF362" s="226">
        <f>IF(N362="snížená",J362,0)</f>
        <v>0</v>
      </c>
      <c r="BG362" s="226">
        <f>IF(N362="zákl. přenesená",J362,0)</f>
        <v>0</v>
      </c>
      <c r="BH362" s="226">
        <f>IF(N362="sníž. přenesená",J362,0)</f>
        <v>0</v>
      </c>
      <c r="BI362" s="226">
        <f>IF(N362="nulová",J362,0)</f>
        <v>0</v>
      </c>
      <c r="BJ362" s="20" t="s">
        <v>79</v>
      </c>
      <c r="BK362" s="226">
        <f>ROUND(I362*H362,2)</f>
        <v>0</v>
      </c>
      <c r="BL362" s="20" t="s">
        <v>97</v>
      </c>
      <c r="BM362" s="225" t="s">
        <v>631</v>
      </c>
    </row>
    <row r="363" s="2" customFormat="1">
      <c r="A363" s="41"/>
      <c r="B363" s="42"/>
      <c r="C363" s="43"/>
      <c r="D363" s="235" t="s">
        <v>370</v>
      </c>
      <c r="E363" s="43"/>
      <c r="F363" s="236" t="s">
        <v>632</v>
      </c>
      <c r="G363" s="43"/>
      <c r="H363" s="43"/>
      <c r="I363" s="237"/>
      <c r="J363" s="43"/>
      <c r="K363" s="43"/>
      <c r="L363" s="47"/>
      <c r="M363" s="238"/>
      <c r="N363" s="239"/>
      <c r="O363" s="87"/>
      <c r="P363" s="87"/>
      <c r="Q363" s="87"/>
      <c r="R363" s="87"/>
      <c r="S363" s="87"/>
      <c r="T363" s="88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T363" s="20" t="s">
        <v>370</v>
      </c>
      <c r="AU363" s="20" t="s">
        <v>81</v>
      </c>
    </row>
    <row r="364" s="13" customFormat="1">
      <c r="A364" s="13"/>
      <c r="B364" s="240"/>
      <c r="C364" s="241"/>
      <c r="D364" s="242" t="s">
        <v>372</v>
      </c>
      <c r="E364" s="243" t="s">
        <v>21</v>
      </c>
      <c r="F364" s="244" t="s">
        <v>633</v>
      </c>
      <c r="G364" s="241"/>
      <c r="H364" s="243" t="s">
        <v>21</v>
      </c>
      <c r="I364" s="245"/>
      <c r="J364" s="241"/>
      <c r="K364" s="241"/>
      <c r="L364" s="246"/>
      <c r="M364" s="247"/>
      <c r="N364" s="248"/>
      <c r="O364" s="248"/>
      <c r="P364" s="248"/>
      <c r="Q364" s="248"/>
      <c r="R364" s="248"/>
      <c r="S364" s="248"/>
      <c r="T364" s="249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50" t="s">
        <v>372</v>
      </c>
      <c r="AU364" s="250" t="s">
        <v>81</v>
      </c>
      <c r="AV364" s="13" t="s">
        <v>79</v>
      </c>
      <c r="AW364" s="13" t="s">
        <v>34</v>
      </c>
      <c r="AX364" s="13" t="s">
        <v>72</v>
      </c>
      <c r="AY364" s="250" t="s">
        <v>178</v>
      </c>
    </row>
    <row r="365" s="14" customFormat="1">
      <c r="A365" s="14"/>
      <c r="B365" s="251"/>
      <c r="C365" s="252"/>
      <c r="D365" s="242" t="s">
        <v>372</v>
      </c>
      <c r="E365" s="253" t="s">
        <v>21</v>
      </c>
      <c r="F365" s="254" t="s">
        <v>634</v>
      </c>
      <c r="G365" s="252"/>
      <c r="H365" s="255">
        <v>3</v>
      </c>
      <c r="I365" s="256"/>
      <c r="J365" s="252"/>
      <c r="K365" s="252"/>
      <c r="L365" s="257"/>
      <c r="M365" s="258"/>
      <c r="N365" s="259"/>
      <c r="O365" s="259"/>
      <c r="P365" s="259"/>
      <c r="Q365" s="259"/>
      <c r="R365" s="259"/>
      <c r="S365" s="259"/>
      <c r="T365" s="260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61" t="s">
        <v>372</v>
      </c>
      <c r="AU365" s="261" t="s">
        <v>81</v>
      </c>
      <c r="AV365" s="14" t="s">
        <v>81</v>
      </c>
      <c r="AW365" s="14" t="s">
        <v>34</v>
      </c>
      <c r="AX365" s="14" t="s">
        <v>79</v>
      </c>
      <c r="AY365" s="261" t="s">
        <v>178</v>
      </c>
    </row>
    <row r="366" s="2" customFormat="1" ht="37.8" customHeight="1">
      <c r="A366" s="41"/>
      <c r="B366" s="42"/>
      <c r="C366" s="214" t="s">
        <v>320</v>
      </c>
      <c r="D366" s="214" t="s">
        <v>179</v>
      </c>
      <c r="E366" s="215" t="s">
        <v>635</v>
      </c>
      <c r="F366" s="216" t="s">
        <v>636</v>
      </c>
      <c r="G366" s="217" t="s">
        <v>546</v>
      </c>
      <c r="H366" s="218">
        <v>16</v>
      </c>
      <c r="I366" s="219"/>
      <c r="J366" s="220">
        <f>ROUND(I366*H366,2)</f>
        <v>0</v>
      </c>
      <c r="K366" s="216" t="s">
        <v>368</v>
      </c>
      <c r="L366" s="47"/>
      <c r="M366" s="221" t="s">
        <v>21</v>
      </c>
      <c r="N366" s="222" t="s">
        <v>43</v>
      </c>
      <c r="O366" s="87"/>
      <c r="P366" s="223">
        <f>O366*H366</f>
        <v>0</v>
      </c>
      <c r="Q366" s="223">
        <v>0.04555</v>
      </c>
      <c r="R366" s="223">
        <f>Q366*H366</f>
        <v>0.7288</v>
      </c>
      <c r="S366" s="223">
        <v>0</v>
      </c>
      <c r="T366" s="224">
        <f>S366*H366</f>
        <v>0</v>
      </c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  <c r="AE366" s="41"/>
      <c r="AR366" s="225" t="s">
        <v>97</v>
      </c>
      <c r="AT366" s="225" t="s">
        <v>179</v>
      </c>
      <c r="AU366" s="225" t="s">
        <v>81</v>
      </c>
      <c r="AY366" s="20" t="s">
        <v>178</v>
      </c>
      <c r="BE366" s="226">
        <f>IF(N366="základní",J366,0)</f>
        <v>0</v>
      </c>
      <c r="BF366" s="226">
        <f>IF(N366="snížená",J366,0)</f>
        <v>0</v>
      </c>
      <c r="BG366" s="226">
        <f>IF(N366="zákl. přenesená",J366,0)</f>
        <v>0</v>
      </c>
      <c r="BH366" s="226">
        <f>IF(N366="sníž. přenesená",J366,0)</f>
        <v>0</v>
      </c>
      <c r="BI366" s="226">
        <f>IF(N366="nulová",J366,0)</f>
        <v>0</v>
      </c>
      <c r="BJ366" s="20" t="s">
        <v>79</v>
      </c>
      <c r="BK366" s="226">
        <f>ROUND(I366*H366,2)</f>
        <v>0</v>
      </c>
      <c r="BL366" s="20" t="s">
        <v>97</v>
      </c>
      <c r="BM366" s="225" t="s">
        <v>637</v>
      </c>
    </row>
    <row r="367" s="2" customFormat="1">
      <c r="A367" s="41"/>
      <c r="B367" s="42"/>
      <c r="C367" s="43"/>
      <c r="D367" s="235" t="s">
        <v>370</v>
      </c>
      <c r="E367" s="43"/>
      <c r="F367" s="236" t="s">
        <v>638</v>
      </c>
      <c r="G367" s="43"/>
      <c r="H367" s="43"/>
      <c r="I367" s="237"/>
      <c r="J367" s="43"/>
      <c r="K367" s="43"/>
      <c r="L367" s="47"/>
      <c r="M367" s="238"/>
      <c r="N367" s="239"/>
      <c r="O367" s="87"/>
      <c r="P367" s="87"/>
      <c r="Q367" s="87"/>
      <c r="R367" s="87"/>
      <c r="S367" s="87"/>
      <c r="T367" s="88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T367" s="20" t="s">
        <v>370</v>
      </c>
      <c r="AU367" s="20" t="s">
        <v>81</v>
      </c>
    </row>
    <row r="368" s="13" customFormat="1">
      <c r="A368" s="13"/>
      <c r="B368" s="240"/>
      <c r="C368" s="241"/>
      <c r="D368" s="242" t="s">
        <v>372</v>
      </c>
      <c r="E368" s="243" t="s">
        <v>21</v>
      </c>
      <c r="F368" s="244" t="s">
        <v>633</v>
      </c>
      <c r="G368" s="241"/>
      <c r="H368" s="243" t="s">
        <v>21</v>
      </c>
      <c r="I368" s="245"/>
      <c r="J368" s="241"/>
      <c r="K368" s="241"/>
      <c r="L368" s="246"/>
      <c r="M368" s="247"/>
      <c r="N368" s="248"/>
      <c r="O368" s="248"/>
      <c r="P368" s="248"/>
      <c r="Q368" s="248"/>
      <c r="R368" s="248"/>
      <c r="S368" s="248"/>
      <c r="T368" s="249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T368" s="250" t="s">
        <v>372</v>
      </c>
      <c r="AU368" s="250" t="s">
        <v>81</v>
      </c>
      <c r="AV368" s="13" t="s">
        <v>79</v>
      </c>
      <c r="AW368" s="13" t="s">
        <v>34</v>
      </c>
      <c r="AX368" s="13" t="s">
        <v>72</v>
      </c>
      <c r="AY368" s="250" t="s">
        <v>178</v>
      </c>
    </row>
    <row r="369" s="14" customFormat="1">
      <c r="A369" s="14"/>
      <c r="B369" s="251"/>
      <c r="C369" s="252"/>
      <c r="D369" s="242" t="s">
        <v>372</v>
      </c>
      <c r="E369" s="253" t="s">
        <v>21</v>
      </c>
      <c r="F369" s="254" t="s">
        <v>639</v>
      </c>
      <c r="G369" s="252"/>
      <c r="H369" s="255">
        <v>16</v>
      </c>
      <c r="I369" s="256"/>
      <c r="J369" s="252"/>
      <c r="K369" s="252"/>
      <c r="L369" s="257"/>
      <c r="M369" s="258"/>
      <c r="N369" s="259"/>
      <c r="O369" s="259"/>
      <c r="P369" s="259"/>
      <c r="Q369" s="259"/>
      <c r="R369" s="259"/>
      <c r="S369" s="259"/>
      <c r="T369" s="260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T369" s="261" t="s">
        <v>372</v>
      </c>
      <c r="AU369" s="261" t="s">
        <v>81</v>
      </c>
      <c r="AV369" s="14" t="s">
        <v>81</v>
      </c>
      <c r="AW369" s="14" t="s">
        <v>34</v>
      </c>
      <c r="AX369" s="14" t="s">
        <v>79</v>
      </c>
      <c r="AY369" s="261" t="s">
        <v>178</v>
      </c>
    </row>
    <row r="370" s="2" customFormat="1" ht="37.8" customHeight="1">
      <c r="A370" s="41"/>
      <c r="B370" s="42"/>
      <c r="C370" s="214" t="s">
        <v>324</v>
      </c>
      <c r="D370" s="214" t="s">
        <v>179</v>
      </c>
      <c r="E370" s="215" t="s">
        <v>640</v>
      </c>
      <c r="F370" s="216" t="s">
        <v>641</v>
      </c>
      <c r="G370" s="217" t="s">
        <v>546</v>
      </c>
      <c r="H370" s="218">
        <v>9</v>
      </c>
      <c r="I370" s="219"/>
      <c r="J370" s="220">
        <f>ROUND(I370*H370,2)</f>
        <v>0</v>
      </c>
      <c r="K370" s="216" t="s">
        <v>368</v>
      </c>
      <c r="L370" s="47"/>
      <c r="M370" s="221" t="s">
        <v>21</v>
      </c>
      <c r="N370" s="222" t="s">
        <v>43</v>
      </c>
      <c r="O370" s="87"/>
      <c r="P370" s="223">
        <f>O370*H370</f>
        <v>0</v>
      </c>
      <c r="Q370" s="223">
        <v>0.054550000000000001</v>
      </c>
      <c r="R370" s="223">
        <f>Q370*H370</f>
        <v>0.49095</v>
      </c>
      <c r="S370" s="223">
        <v>0</v>
      </c>
      <c r="T370" s="224">
        <f>S370*H370</f>
        <v>0</v>
      </c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R370" s="225" t="s">
        <v>97</v>
      </c>
      <c r="AT370" s="225" t="s">
        <v>179</v>
      </c>
      <c r="AU370" s="225" t="s">
        <v>81</v>
      </c>
      <c r="AY370" s="20" t="s">
        <v>178</v>
      </c>
      <c r="BE370" s="226">
        <f>IF(N370="základní",J370,0)</f>
        <v>0</v>
      </c>
      <c r="BF370" s="226">
        <f>IF(N370="snížená",J370,0)</f>
        <v>0</v>
      </c>
      <c r="BG370" s="226">
        <f>IF(N370="zákl. přenesená",J370,0)</f>
        <v>0</v>
      </c>
      <c r="BH370" s="226">
        <f>IF(N370="sníž. přenesená",J370,0)</f>
        <v>0</v>
      </c>
      <c r="BI370" s="226">
        <f>IF(N370="nulová",J370,0)</f>
        <v>0</v>
      </c>
      <c r="BJ370" s="20" t="s">
        <v>79</v>
      </c>
      <c r="BK370" s="226">
        <f>ROUND(I370*H370,2)</f>
        <v>0</v>
      </c>
      <c r="BL370" s="20" t="s">
        <v>97</v>
      </c>
      <c r="BM370" s="225" t="s">
        <v>642</v>
      </c>
    </row>
    <row r="371" s="2" customFormat="1">
      <c r="A371" s="41"/>
      <c r="B371" s="42"/>
      <c r="C371" s="43"/>
      <c r="D371" s="235" t="s">
        <v>370</v>
      </c>
      <c r="E371" s="43"/>
      <c r="F371" s="236" t="s">
        <v>643</v>
      </c>
      <c r="G371" s="43"/>
      <c r="H371" s="43"/>
      <c r="I371" s="237"/>
      <c r="J371" s="43"/>
      <c r="K371" s="43"/>
      <c r="L371" s="47"/>
      <c r="M371" s="238"/>
      <c r="N371" s="239"/>
      <c r="O371" s="87"/>
      <c r="P371" s="87"/>
      <c r="Q371" s="87"/>
      <c r="R371" s="87"/>
      <c r="S371" s="87"/>
      <c r="T371" s="88"/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T371" s="20" t="s">
        <v>370</v>
      </c>
      <c r="AU371" s="20" t="s">
        <v>81</v>
      </c>
    </row>
    <row r="372" s="13" customFormat="1">
      <c r="A372" s="13"/>
      <c r="B372" s="240"/>
      <c r="C372" s="241"/>
      <c r="D372" s="242" t="s">
        <v>372</v>
      </c>
      <c r="E372" s="243" t="s">
        <v>21</v>
      </c>
      <c r="F372" s="244" t="s">
        <v>633</v>
      </c>
      <c r="G372" s="241"/>
      <c r="H372" s="243" t="s">
        <v>21</v>
      </c>
      <c r="I372" s="245"/>
      <c r="J372" s="241"/>
      <c r="K372" s="241"/>
      <c r="L372" s="246"/>
      <c r="M372" s="247"/>
      <c r="N372" s="248"/>
      <c r="O372" s="248"/>
      <c r="P372" s="248"/>
      <c r="Q372" s="248"/>
      <c r="R372" s="248"/>
      <c r="S372" s="248"/>
      <c r="T372" s="249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50" t="s">
        <v>372</v>
      </c>
      <c r="AU372" s="250" t="s">
        <v>81</v>
      </c>
      <c r="AV372" s="13" t="s">
        <v>79</v>
      </c>
      <c r="AW372" s="13" t="s">
        <v>34</v>
      </c>
      <c r="AX372" s="13" t="s">
        <v>72</v>
      </c>
      <c r="AY372" s="250" t="s">
        <v>178</v>
      </c>
    </row>
    <row r="373" s="14" customFormat="1">
      <c r="A373" s="14"/>
      <c r="B373" s="251"/>
      <c r="C373" s="252"/>
      <c r="D373" s="242" t="s">
        <v>372</v>
      </c>
      <c r="E373" s="253" t="s">
        <v>21</v>
      </c>
      <c r="F373" s="254" t="s">
        <v>644</v>
      </c>
      <c r="G373" s="252"/>
      <c r="H373" s="255">
        <v>9</v>
      </c>
      <c r="I373" s="256"/>
      <c r="J373" s="252"/>
      <c r="K373" s="252"/>
      <c r="L373" s="257"/>
      <c r="M373" s="258"/>
      <c r="N373" s="259"/>
      <c r="O373" s="259"/>
      <c r="P373" s="259"/>
      <c r="Q373" s="259"/>
      <c r="R373" s="259"/>
      <c r="S373" s="259"/>
      <c r="T373" s="260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61" t="s">
        <v>372</v>
      </c>
      <c r="AU373" s="261" t="s">
        <v>81</v>
      </c>
      <c r="AV373" s="14" t="s">
        <v>81</v>
      </c>
      <c r="AW373" s="14" t="s">
        <v>34</v>
      </c>
      <c r="AX373" s="14" t="s">
        <v>79</v>
      </c>
      <c r="AY373" s="261" t="s">
        <v>178</v>
      </c>
    </row>
    <row r="374" s="2" customFormat="1" ht="37.8" customHeight="1">
      <c r="A374" s="41"/>
      <c r="B374" s="42"/>
      <c r="C374" s="214" t="s">
        <v>645</v>
      </c>
      <c r="D374" s="214" t="s">
        <v>179</v>
      </c>
      <c r="E374" s="215" t="s">
        <v>646</v>
      </c>
      <c r="F374" s="216" t="s">
        <v>647</v>
      </c>
      <c r="G374" s="217" t="s">
        <v>546</v>
      </c>
      <c r="H374" s="218">
        <v>6</v>
      </c>
      <c r="I374" s="219"/>
      <c r="J374" s="220">
        <f>ROUND(I374*H374,2)</f>
        <v>0</v>
      </c>
      <c r="K374" s="216" t="s">
        <v>368</v>
      </c>
      <c r="L374" s="47"/>
      <c r="M374" s="221" t="s">
        <v>21</v>
      </c>
      <c r="N374" s="222" t="s">
        <v>43</v>
      </c>
      <c r="O374" s="87"/>
      <c r="P374" s="223">
        <f>O374*H374</f>
        <v>0</v>
      </c>
      <c r="Q374" s="223">
        <v>0.072849999999999998</v>
      </c>
      <c r="R374" s="223">
        <f>Q374*H374</f>
        <v>0.43709999999999999</v>
      </c>
      <c r="S374" s="223">
        <v>0</v>
      </c>
      <c r="T374" s="224">
        <f>S374*H374</f>
        <v>0</v>
      </c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R374" s="225" t="s">
        <v>97</v>
      </c>
      <c r="AT374" s="225" t="s">
        <v>179</v>
      </c>
      <c r="AU374" s="225" t="s">
        <v>81</v>
      </c>
      <c r="AY374" s="20" t="s">
        <v>178</v>
      </c>
      <c r="BE374" s="226">
        <f>IF(N374="základní",J374,0)</f>
        <v>0</v>
      </c>
      <c r="BF374" s="226">
        <f>IF(N374="snížená",J374,0)</f>
        <v>0</v>
      </c>
      <c r="BG374" s="226">
        <f>IF(N374="zákl. přenesená",J374,0)</f>
        <v>0</v>
      </c>
      <c r="BH374" s="226">
        <f>IF(N374="sníž. přenesená",J374,0)</f>
        <v>0</v>
      </c>
      <c r="BI374" s="226">
        <f>IF(N374="nulová",J374,0)</f>
        <v>0</v>
      </c>
      <c r="BJ374" s="20" t="s">
        <v>79</v>
      </c>
      <c r="BK374" s="226">
        <f>ROUND(I374*H374,2)</f>
        <v>0</v>
      </c>
      <c r="BL374" s="20" t="s">
        <v>97</v>
      </c>
      <c r="BM374" s="225" t="s">
        <v>648</v>
      </c>
    </row>
    <row r="375" s="2" customFormat="1">
      <c r="A375" s="41"/>
      <c r="B375" s="42"/>
      <c r="C375" s="43"/>
      <c r="D375" s="235" t="s">
        <v>370</v>
      </c>
      <c r="E375" s="43"/>
      <c r="F375" s="236" t="s">
        <v>649</v>
      </c>
      <c r="G375" s="43"/>
      <c r="H375" s="43"/>
      <c r="I375" s="237"/>
      <c r="J375" s="43"/>
      <c r="K375" s="43"/>
      <c r="L375" s="47"/>
      <c r="M375" s="238"/>
      <c r="N375" s="239"/>
      <c r="O375" s="87"/>
      <c r="P375" s="87"/>
      <c r="Q375" s="87"/>
      <c r="R375" s="87"/>
      <c r="S375" s="87"/>
      <c r="T375" s="88"/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T375" s="20" t="s">
        <v>370</v>
      </c>
      <c r="AU375" s="20" t="s">
        <v>81</v>
      </c>
    </row>
    <row r="376" s="13" customFormat="1">
      <c r="A376" s="13"/>
      <c r="B376" s="240"/>
      <c r="C376" s="241"/>
      <c r="D376" s="242" t="s">
        <v>372</v>
      </c>
      <c r="E376" s="243" t="s">
        <v>21</v>
      </c>
      <c r="F376" s="244" t="s">
        <v>633</v>
      </c>
      <c r="G376" s="241"/>
      <c r="H376" s="243" t="s">
        <v>21</v>
      </c>
      <c r="I376" s="245"/>
      <c r="J376" s="241"/>
      <c r="K376" s="241"/>
      <c r="L376" s="246"/>
      <c r="M376" s="247"/>
      <c r="N376" s="248"/>
      <c r="O376" s="248"/>
      <c r="P376" s="248"/>
      <c r="Q376" s="248"/>
      <c r="R376" s="248"/>
      <c r="S376" s="248"/>
      <c r="T376" s="249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T376" s="250" t="s">
        <v>372</v>
      </c>
      <c r="AU376" s="250" t="s">
        <v>81</v>
      </c>
      <c r="AV376" s="13" t="s">
        <v>79</v>
      </c>
      <c r="AW376" s="13" t="s">
        <v>34</v>
      </c>
      <c r="AX376" s="13" t="s">
        <v>72</v>
      </c>
      <c r="AY376" s="250" t="s">
        <v>178</v>
      </c>
    </row>
    <row r="377" s="14" customFormat="1">
      <c r="A377" s="14"/>
      <c r="B377" s="251"/>
      <c r="C377" s="252"/>
      <c r="D377" s="242" t="s">
        <v>372</v>
      </c>
      <c r="E377" s="253" t="s">
        <v>21</v>
      </c>
      <c r="F377" s="254" t="s">
        <v>650</v>
      </c>
      <c r="G377" s="252"/>
      <c r="H377" s="255">
        <v>6</v>
      </c>
      <c r="I377" s="256"/>
      <c r="J377" s="252"/>
      <c r="K377" s="252"/>
      <c r="L377" s="257"/>
      <c r="M377" s="258"/>
      <c r="N377" s="259"/>
      <c r="O377" s="259"/>
      <c r="P377" s="259"/>
      <c r="Q377" s="259"/>
      <c r="R377" s="259"/>
      <c r="S377" s="259"/>
      <c r="T377" s="260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61" t="s">
        <v>372</v>
      </c>
      <c r="AU377" s="261" t="s">
        <v>81</v>
      </c>
      <c r="AV377" s="14" t="s">
        <v>81</v>
      </c>
      <c r="AW377" s="14" t="s">
        <v>34</v>
      </c>
      <c r="AX377" s="14" t="s">
        <v>79</v>
      </c>
      <c r="AY377" s="261" t="s">
        <v>178</v>
      </c>
    </row>
    <row r="378" s="2" customFormat="1" ht="37.8" customHeight="1">
      <c r="A378" s="41"/>
      <c r="B378" s="42"/>
      <c r="C378" s="214" t="s">
        <v>651</v>
      </c>
      <c r="D378" s="214" t="s">
        <v>179</v>
      </c>
      <c r="E378" s="215" t="s">
        <v>652</v>
      </c>
      <c r="F378" s="216" t="s">
        <v>653</v>
      </c>
      <c r="G378" s="217" t="s">
        <v>546</v>
      </c>
      <c r="H378" s="218">
        <v>12</v>
      </c>
      <c r="I378" s="219"/>
      <c r="J378" s="220">
        <f>ROUND(I378*H378,2)</f>
        <v>0</v>
      </c>
      <c r="K378" s="216" t="s">
        <v>368</v>
      </c>
      <c r="L378" s="47"/>
      <c r="M378" s="221" t="s">
        <v>21</v>
      </c>
      <c r="N378" s="222" t="s">
        <v>43</v>
      </c>
      <c r="O378" s="87"/>
      <c r="P378" s="223">
        <f>O378*H378</f>
        <v>0</v>
      </c>
      <c r="Q378" s="223">
        <v>0.081850000000000006</v>
      </c>
      <c r="R378" s="223">
        <f>Q378*H378</f>
        <v>0.98220000000000007</v>
      </c>
      <c r="S378" s="223">
        <v>0</v>
      </c>
      <c r="T378" s="224">
        <f>S378*H378</f>
        <v>0</v>
      </c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R378" s="225" t="s">
        <v>97</v>
      </c>
      <c r="AT378" s="225" t="s">
        <v>179</v>
      </c>
      <c r="AU378" s="225" t="s">
        <v>81</v>
      </c>
      <c r="AY378" s="20" t="s">
        <v>178</v>
      </c>
      <c r="BE378" s="226">
        <f>IF(N378="základní",J378,0)</f>
        <v>0</v>
      </c>
      <c r="BF378" s="226">
        <f>IF(N378="snížená",J378,0)</f>
        <v>0</v>
      </c>
      <c r="BG378" s="226">
        <f>IF(N378="zákl. přenesená",J378,0)</f>
        <v>0</v>
      </c>
      <c r="BH378" s="226">
        <f>IF(N378="sníž. přenesená",J378,0)</f>
        <v>0</v>
      </c>
      <c r="BI378" s="226">
        <f>IF(N378="nulová",J378,0)</f>
        <v>0</v>
      </c>
      <c r="BJ378" s="20" t="s">
        <v>79</v>
      </c>
      <c r="BK378" s="226">
        <f>ROUND(I378*H378,2)</f>
        <v>0</v>
      </c>
      <c r="BL378" s="20" t="s">
        <v>97</v>
      </c>
      <c r="BM378" s="225" t="s">
        <v>654</v>
      </c>
    </row>
    <row r="379" s="2" customFormat="1">
      <c r="A379" s="41"/>
      <c r="B379" s="42"/>
      <c r="C379" s="43"/>
      <c r="D379" s="235" t="s">
        <v>370</v>
      </c>
      <c r="E379" s="43"/>
      <c r="F379" s="236" t="s">
        <v>655</v>
      </c>
      <c r="G379" s="43"/>
      <c r="H379" s="43"/>
      <c r="I379" s="237"/>
      <c r="J379" s="43"/>
      <c r="K379" s="43"/>
      <c r="L379" s="47"/>
      <c r="M379" s="238"/>
      <c r="N379" s="239"/>
      <c r="O379" s="87"/>
      <c r="P379" s="87"/>
      <c r="Q379" s="87"/>
      <c r="R379" s="87"/>
      <c r="S379" s="87"/>
      <c r="T379" s="88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T379" s="20" t="s">
        <v>370</v>
      </c>
      <c r="AU379" s="20" t="s">
        <v>81</v>
      </c>
    </row>
    <row r="380" s="13" customFormat="1">
      <c r="A380" s="13"/>
      <c r="B380" s="240"/>
      <c r="C380" s="241"/>
      <c r="D380" s="242" t="s">
        <v>372</v>
      </c>
      <c r="E380" s="243" t="s">
        <v>21</v>
      </c>
      <c r="F380" s="244" t="s">
        <v>633</v>
      </c>
      <c r="G380" s="241"/>
      <c r="H380" s="243" t="s">
        <v>21</v>
      </c>
      <c r="I380" s="245"/>
      <c r="J380" s="241"/>
      <c r="K380" s="241"/>
      <c r="L380" s="246"/>
      <c r="M380" s="247"/>
      <c r="N380" s="248"/>
      <c r="O380" s="248"/>
      <c r="P380" s="248"/>
      <c r="Q380" s="248"/>
      <c r="R380" s="248"/>
      <c r="S380" s="248"/>
      <c r="T380" s="249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250" t="s">
        <v>372</v>
      </c>
      <c r="AU380" s="250" t="s">
        <v>81</v>
      </c>
      <c r="AV380" s="13" t="s">
        <v>79</v>
      </c>
      <c r="AW380" s="13" t="s">
        <v>34</v>
      </c>
      <c r="AX380" s="13" t="s">
        <v>72</v>
      </c>
      <c r="AY380" s="250" t="s">
        <v>178</v>
      </c>
    </row>
    <row r="381" s="14" customFormat="1">
      <c r="A381" s="14"/>
      <c r="B381" s="251"/>
      <c r="C381" s="252"/>
      <c r="D381" s="242" t="s">
        <v>372</v>
      </c>
      <c r="E381" s="253" t="s">
        <v>21</v>
      </c>
      <c r="F381" s="254" t="s">
        <v>656</v>
      </c>
      <c r="G381" s="252"/>
      <c r="H381" s="255">
        <v>12</v>
      </c>
      <c r="I381" s="256"/>
      <c r="J381" s="252"/>
      <c r="K381" s="252"/>
      <c r="L381" s="257"/>
      <c r="M381" s="258"/>
      <c r="N381" s="259"/>
      <c r="O381" s="259"/>
      <c r="P381" s="259"/>
      <c r="Q381" s="259"/>
      <c r="R381" s="259"/>
      <c r="S381" s="259"/>
      <c r="T381" s="260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61" t="s">
        <v>372</v>
      </c>
      <c r="AU381" s="261" t="s">
        <v>81</v>
      </c>
      <c r="AV381" s="14" t="s">
        <v>81</v>
      </c>
      <c r="AW381" s="14" t="s">
        <v>34</v>
      </c>
      <c r="AX381" s="14" t="s">
        <v>79</v>
      </c>
      <c r="AY381" s="261" t="s">
        <v>178</v>
      </c>
    </row>
    <row r="382" s="2" customFormat="1" ht="37.8" customHeight="1">
      <c r="A382" s="41"/>
      <c r="B382" s="42"/>
      <c r="C382" s="214" t="s">
        <v>657</v>
      </c>
      <c r="D382" s="214" t="s">
        <v>179</v>
      </c>
      <c r="E382" s="215" t="s">
        <v>658</v>
      </c>
      <c r="F382" s="216" t="s">
        <v>659</v>
      </c>
      <c r="G382" s="217" t="s">
        <v>546</v>
      </c>
      <c r="H382" s="218">
        <v>5</v>
      </c>
      <c r="I382" s="219"/>
      <c r="J382" s="220">
        <f>ROUND(I382*H382,2)</f>
        <v>0</v>
      </c>
      <c r="K382" s="216" t="s">
        <v>368</v>
      </c>
      <c r="L382" s="47"/>
      <c r="M382" s="221" t="s">
        <v>21</v>
      </c>
      <c r="N382" s="222" t="s">
        <v>43</v>
      </c>
      <c r="O382" s="87"/>
      <c r="P382" s="223">
        <f>O382*H382</f>
        <v>0</v>
      </c>
      <c r="Q382" s="223">
        <v>0.10904999999999999</v>
      </c>
      <c r="R382" s="223">
        <f>Q382*H382</f>
        <v>0.54525000000000001</v>
      </c>
      <c r="S382" s="223">
        <v>0</v>
      </c>
      <c r="T382" s="224">
        <f>S382*H382</f>
        <v>0</v>
      </c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R382" s="225" t="s">
        <v>97</v>
      </c>
      <c r="AT382" s="225" t="s">
        <v>179</v>
      </c>
      <c r="AU382" s="225" t="s">
        <v>81</v>
      </c>
      <c r="AY382" s="20" t="s">
        <v>178</v>
      </c>
      <c r="BE382" s="226">
        <f>IF(N382="základní",J382,0)</f>
        <v>0</v>
      </c>
      <c r="BF382" s="226">
        <f>IF(N382="snížená",J382,0)</f>
        <v>0</v>
      </c>
      <c r="BG382" s="226">
        <f>IF(N382="zákl. přenesená",J382,0)</f>
        <v>0</v>
      </c>
      <c r="BH382" s="226">
        <f>IF(N382="sníž. přenesená",J382,0)</f>
        <v>0</v>
      </c>
      <c r="BI382" s="226">
        <f>IF(N382="nulová",J382,0)</f>
        <v>0</v>
      </c>
      <c r="BJ382" s="20" t="s">
        <v>79</v>
      </c>
      <c r="BK382" s="226">
        <f>ROUND(I382*H382,2)</f>
        <v>0</v>
      </c>
      <c r="BL382" s="20" t="s">
        <v>97</v>
      </c>
      <c r="BM382" s="225" t="s">
        <v>660</v>
      </c>
    </row>
    <row r="383" s="2" customFormat="1">
      <c r="A383" s="41"/>
      <c r="B383" s="42"/>
      <c r="C383" s="43"/>
      <c r="D383" s="235" t="s">
        <v>370</v>
      </c>
      <c r="E383" s="43"/>
      <c r="F383" s="236" t="s">
        <v>661</v>
      </c>
      <c r="G383" s="43"/>
      <c r="H383" s="43"/>
      <c r="I383" s="237"/>
      <c r="J383" s="43"/>
      <c r="K383" s="43"/>
      <c r="L383" s="47"/>
      <c r="M383" s="238"/>
      <c r="N383" s="239"/>
      <c r="O383" s="87"/>
      <c r="P383" s="87"/>
      <c r="Q383" s="87"/>
      <c r="R383" s="87"/>
      <c r="S383" s="87"/>
      <c r="T383" s="88"/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  <c r="AE383" s="41"/>
      <c r="AT383" s="20" t="s">
        <v>370</v>
      </c>
      <c r="AU383" s="20" t="s">
        <v>81</v>
      </c>
    </row>
    <row r="384" s="13" customFormat="1">
      <c r="A384" s="13"/>
      <c r="B384" s="240"/>
      <c r="C384" s="241"/>
      <c r="D384" s="242" t="s">
        <v>372</v>
      </c>
      <c r="E384" s="243" t="s">
        <v>21</v>
      </c>
      <c r="F384" s="244" t="s">
        <v>633</v>
      </c>
      <c r="G384" s="241"/>
      <c r="H384" s="243" t="s">
        <v>21</v>
      </c>
      <c r="I384" s="245"/>
      <c r="J384" s="241"/>
      <c r="K384" s="241"/>
      <c r="L384" s="246"/>
      <c r="M384" s="247"/>
      <c r="N384" s="248"/>
      <c r="O384" s="248"/>
      <c r="P384" s="248"/>
      <c r="Q384" s="248"/>
      <c r="R384" s="248"/>
      <c r="S384" s="248"/>
      <c r="T384" s="249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T384" s="250" t="s">
        <v>372</v>
      </c>
      <c r="AU384" s="250" t="s">
        <v>81</v>
      </c>
      <c r="AV384" s="13" t="s">
        <v>79</v>
      </c>
      <c r="AW384" s="13" t="s">
        <v>34</v>
      </c>
      <c r="AX384" s="13" t="s">
        <v>72</v>
      </c>
      <c r="AY384" s="250" t="s">
        <v>178</v>
      </c>
    </row>
    <row r="385" s="14" customFormat="1">
      <c r="A385" s="14"/>
      <c r="B385" s="251"/>
      <c r="C385" s="252"/>
      <c r="D385" s="242" t="s">
        <v>372</v>
      </c>
      <c r="E385" s="253" t="s">
        <v>21</v>
      </c>
      <c r="F385" s="254" t="s">
        <v>662</v>
      </c>
      <c r="G385" s="252"/>
      <c r="H385" s="255">
        <v>5</v>
      </c>
      <c r="I385" s="256"/>
      <c r="J385" s="252"/>
      <c r="K385" s="252"/>
      <c r="L385" s="257"/>
      <c r="M385" s="258"/>
      <c r="N385" s="259"/>
      <c r="O385" s="259"/>
      <c r="P385" s="259"/>
      <c r="Q385" s="259"/>
      <c r="R385" s="259"/>
      <c r="S385" s="259"/>
      <c r="T385" s="260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61" t="s">
        <v>372</v>
      </c>
      <c r="AU385" s="261" t="s">
        <v>81</v>
      </c>
      <c r="AV385" s="14" t="s">
        <v>81</v>
      </c>
      <c r="AW385" s="14" t="s">
        <v>34</v>
      </c>
      <c r="AX385" s="14" t="s">
        <v>79</v>
      </c>
      <c r="AY385" s="261" t="s">
        <v>178</v>
      </c>
    </row>
    <row r="386" s="2" customFormat="1" ht="37.8" customHeight="1">
      <c r="A386" s="41"/>
      <c r="B386" s="42"/>
      <c r="C386" s="214" t="s">
        <v>663</v>
      </c>
      <c r="D386" s="214" t="s">
        <v>179</v>
      </c>
      <c r="E386" s="215" t="s">
        <v>664</v>
      </c>
      <c r="F386" s="216" t="s">
        <v>665</v>
      </c>
      <c r="G386" s="217" t="s">
        <v>546</v>
      </c>
      <c r="H386" s="218">
        <v>4</v>
      </c>
      <c r="I386" s="219"/>
      <c r="J386" s="220">
        <f>ROUND(I386*H386,2)</f>
        <v>0</v>
      </c>
      <c r="K386" s="216" t="s">
        <v>368</v>
      </c>
      <c r="L386" s="47"/>
      <c r="M386" s="221" t="s">
        <v>21</v>
      </c>
      <c r="N386" s="222" t="s">
        <v>43</v>
      </c>
      <c r="O386" s="87"/>
      <c r="P386" s="223">
        <f>O386*H386</f>
        <v>0</v>
      </c>
      <c r="Q386" s="223">
        <v>0.11805</v>
      </c>
      <c r="R386" s="223">
        <f>Q386*H386</f>
        <v>0.47220000000000001</v>
      </c>
      <c r="S386" s="223">
        <v>0</v>
      </c>
      <c r="T386" s="224">
        <f>S386*H386</f>
        <v>0</v>
      </c>
      <c r="U386" s="41"/>
      <c r="V386" s="41"/>
      <c r="W386" s="41"/>
      <c r="X386" s="41"/>
      <c r="Y386" s="41"/>
      <c r="Z386" s="41"/>
      <c r="AA386" s="41"/>
      <c r="AB386" s="41"/>
      <c r="AC386" s="41"/>
      <c r="AD386" s="41"/>
      <c r="AE386" s="41"/>
      <c r="AR386" s="225" t="s">
        <v>97</v>
      </c>
      <c r="AT386" s="225" t="s">
        <v>179</v>
      </c>
      <c r="AU386" s="225" t="s">
        <v>81</v>
      </c>
      <c r="AY386" s="20" t="s">
        <v>178</v>
      </c>
      <c r="BE386" s="226">
        <f>IF(N386="základní",J386,0)</f>
        <v>0</v>
      </c>
      <c r="BF386" s="226">
        <f>IF(N386="snížená",J386,0)</f>
        <v>0</v>
      </c>
      <c r="BG386" s="226">
        <f>IF(N386="zákl. přenesená",J386,0)</f>
        <v>0</v>
      </c>
      <c r="BH386" s="226">
        <f>IF(N386="sníž. přenesená",J386,0)</f>
        <v>0</v>
      </c>
      <c r="BI386" s="226">
        <f>IF(N386="nulová",J386,0)</f>
        <v>0</v>
      </c>
      <c r="BJ386" s="20" t="s">
        <v>79</v>
      </c>
      <c r="BK386" s="226">
        <f>ROUND(I386*H386,2)</f>
        <v>0</v>
      </c>
      <c r="BL386" s="20" t="s">
        <v>97</v>
      </c>
      <c r="BM386" s="225" t="s">
        <v>666</v>
      </c>
    </row>
    <row r="387" s="2" customFormat="1">
      <c r="A387" s="41"/>
      <c r="B387" s="42"/>
      <c r="C387" s="43"/>
      <c r="D387" s="235" t="s">
        <v>370</v>
      </c>
      <c r="E387" s="43"/>
      <c r="F387" s="236" t="s">
        <v>667</v>
      </c>
      <c r="G387" s="43"/>
      <c r="H387" s="43"/>
      <c r="I387" s="237"/>
      <c r="J387" s="43"/>
      <c r="K387" s="43"/>
      <c r="L387" s="47"/>
      <c r="M387" s="238"/>
      <c r="N387" s="239"/>
      <c r="O387" s="87"/>
      <c r="P387" s="87"/>
      <c r="Q387" s="87"/>
      <c r="R387" s="87"/>
      <c r="S387" s="87"/>
      <c r="T387" s="88"/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T387" s="20" t="s">
        <v>370</v>
      </c>
      <c r="AU387" s="20" t="s">
        <v>81</v>
      </c>
    </row>
    <row r="388" s="13" customFormat="1">
      <c r="A388" s="13"/>
      <c r="B388" s="240"/>
      <c r="C388" s="241"/>
      <c r="D388" s="242" t="s">
        <v>372</v>
      </c>
      <c r="E388" s="243" t="s">
        <v>21</v>
      </c>
      <c r="F388" s="244" t="s">
        <v>633</v>
      </c>
      <c r="G388" s="241"/>
      <c r="H388" s="243" t="s">
        <v>21</v>
      </c>
      <c r="I388" s="245"/>
      <c r="J388" s="241"/>
      <c r="K388" s="241"/>
      <c r="L388" s="246"/>
      <c r="M388" s="247"/>
      <c r="N388" s="248"/>
      <c r="O388" s="248"/>
      <c r="P388" s="248"/>
      <c r="Q388" s="248"/>
      <c r="R388" s="248"/>
      <c r="S388" s="248"/>
      <c r="T388" s="249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T388" s="250" t="s">
        <v>372</v>
      </c>
      <c r="AU388" s="250" t="s">
        <v>81</v>
      </c>
      <c r="AV388" s="13" t="s">
        <v>79</v>
      </c>
      <c r="AW388" s="13" t="s">
        <v>34</v>
      </c>
      <c r="AX388" s="13" t="s">
        <v>72</v>
      </c>
      <c r="AY388" s="250" t="s">
        <v>178</v>
      </c>
    </row>
    <row r="389" s="14" customFormat="1">
      <c r="A389" s="14"/>
      <c r="B389" s="251"/>
      <c r="C389" s="252"/>
      <c r="D389" s="242" t="s">
        <v>372</v>
      </c>
      <c r="E389" s="253" t="s">
        <v>21</v>
      </c>
      <c r="F389" s="254" t="s">
        <v>668</v>
      </c>
      <c r="G389" s="252"/>
      <c r="H389" s="255">
        <v>4</v>
      </c>
      <c r="I389" s="256"/>
      <c r="J389" s="252"/>
      <c r="K389" s="252"/>
      <c r="L389" s="257"/>
      <c r="M389" s="258"/>
      <c r="N389" s="259"/>
      <c r="O389" s="259"/>
      <c r="P389" s="259"/>
      <c r="Q389" s="259"/>
      <c r="R389" s="259"/>
      <c r="S389" s="259"/>
      <c r="T389" s="260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61" t="s">
        <v>372</v>
      </c>
      <c r="AU389" s="261" t="s">
        <v>81</v>
      </c>
      <c r="AV389" s="14" t="s">
        <v>81</v>
      </c>
      <c r="AW389" s="14" t="s">
        <v>34</v>
      </c>
      <c r="AX389" s="14" t="s">
        <v>79</v>
      </c>
      <c r="AY389" s="261" t="s">
        <v>178</v>
      </c>
    </row>
    <row r="390" s="2" customFormat="1" ht="24.15" customHeight="1">
      <c r="A390" s="41"/>
      <c r="B390" s="42"/>
      <c r="C390" s="214" t="s">
        <v>669</v>
      </c>
      <c r="D390" s="214" t="s">
        <v>179</v>
      </c>
      <c r="E390" s="215" t="s">
        <v>670</v>
      </c>
      <c r="F390" s="216" t="s">
        <v>671</v>
      </c>
      <c r="G390" s="217" t="s">
        <v>392</v>
      </c>
      <c r="H390" s="218">
        <v>1.284</v>
      </c>
      <c r="I390" s="219"/>
      <c r="J390" s="220">
        <f>ROUND(I390*H390,2)</f>
        <v>0</v>
      </c>
      <c r="K390" s="216" t="s">
        <v>368</v>
      </c>
      <c r="L390" s="47"/>
      <c r="M390" s="221" t="s">
        <v>21</v>
      </c>
      <c r="N390" s="222" t="s">
        <v>43</v>
      </c>
      <c r="O390" s="87"/>
      <c r="P390" s="223">
        <f>O390*H390</f>
        <v>0</v>
      </c>
      <c r="Q390" s="223">
        <v>1.94302</v>
      </c>
      <c r="R390" s="223">
        <f>Q390*H390</f>
        <v>2.4948376799999998</v>
      </c>
      <c r="S390" s="223">
        <v>0</v>
      </c>
      <c r="T390" s="224">
        <f>S390*H390</f>
        <v>0</v>
      </c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R390" s="225" t="s">
        <v>97</v>
      </c>
      <c r="AT390" s="225" t="s">
        <v>179</v>
      </c>
      <c r="AU390" s="225" t="s">
        <v>81</v>
      </c>
      <c r="AY390" s="20" t="s">
        <v>178</v>
      </c>
      <c r="BE390" s="226">
        <f>IF(N390="základní",J390,0)</f>
        <v>0</v>
      </c>
      <c r="BF390" s="226">
        <f>IF(N390="snížená",J390,0)</f>
        <v>0</v>
      </c>
      <c r="BG390" s="226">
        <f>IF(N390="zákl. přenesená",J390,0)</f>
        <v>0</v>
      </c>
      <c r="BH390" s="226">
        <f>IF(N390="sníž. přenesená",J390,0)</f>
        <v>0</v>
      </c>
      <c r="BI390" s="226">
        <f>IF(N390="nulová",J390,0)</f>
        <v>0</v>
      </c>
      <c r="BJ390" s="20" t="s">
        <v>79</v>
      </c>
      <c r="BK390" s="226">
        <f>ROUND(I390*H390,2)</f>
        <v>0</v>
      </c>
      <c r="BL390" s="20" t="s">
        <v>97</v>
      </c>
      <c r="BM390" s="225" t="s">
        <v>672</v>
      </c>
    </row>
    <row r="391" s="2" customFormat="1">
      <c r="A391" s="41"/>
      <c r="B391" s="42"/>
      <c r="C391" s="43"/>
      <c r="D391" s="235" t="s">
        <v>370</v>
      </c>
      <c r="E391" s="43"/>
      <c r="F391" s="236" t="s">
        <v>673</v>
      </c>
      <c r="G391" s="43"/>
      <c r="H391" s="43"/>
      <c r="I391" s="237"/>
      <c r="J391" s="43"/>
      <c r="K391" s="43"/>
      <c r="L391" s="47"/>
      <c r="M391" s="238"/>
      <c r="N391" s="239"/>
      <c r="O391" s="87"/>
      <c r="P391" s="87"/>
      <c r="Q391" s="87"/>
      <c r="R391" s="87"/>
      <c r="S391" s="87"/>
      <c r="T391" s="88"/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41"/>
      <c r="AT391" s="20" t="s">
        <v>370</v>
      </c>
      <c r="AU391" s="20" t="s">
        <v>81</v>
      </c>
    </row>
    <row r="392" s="13" customFormat="1">
      <c r="A392" s="13"/>
      <c r="B392" s="240"/>
      <c r="C392" s="241"/>
      <c r="D392" s="242" t="s">
        <v>372</v>
      </c>
      <c r="E392" s="243" t="s">
        <v>21</v>
      </c>
      <c r="F392" s="244" t="s">
        <v>674</v>
      </c>
      <c r="G392" s="241"/>
      <c r="H392" s="243" t="s">
        <v>21</v>
      </c>
      <c r="I392" s="245"/>
      <c r="J392" s="241"/>
      <c r="K392" s="241"/>
      <c r="L392" s="246"/>
      <c r="M392" s="247"/>
      <c r="N392" s="248"/>
      <c r="O392" s="248"/>
      <c r="P392" s="248"/>
      <c r="Q392" s="248"/>
      <c r="R392" s="248"/>
      <c r="S392" s="248"/>
      <c r="T392" s="249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T392" s="250" t="s">
        <v>372</v>
      </c>
      <c r="AU392" s="250" t="s">
        <v>81</v>
      </c>
      <c r="AV392" s="13" t="s">
        <v>79</v>
      </c>
      <c r="AW392" s="13" t="s">
        <v>34</v>
      </c>
      <c r="AX392" s="13" t="s">
        <v>72</v>
      </c>
      <c r="AY392" s="250" t="s">
        <v>178</v>
      </c>
    </row>
    <row r="393" s="13" customFormat="1">
      <c r="A393" s="13"/>
      <c r="B393" s="240"/>
      <c r="C393" s="241"/>
      <c r="D393" s="242" t="s">
        <v>372</v>
      </c>
      <c r="E393" s="243" t="s">
        <v>21</v>
      </c>
      <c r="F393" s="244" t="s">
        <v>675</v>
      </c>
      <c r="G393" s="241"/>
      <c r="H393" s="243" t="s">
        <v>21</v>
      </c>
      <c r="I393" s="245"/>
      <c r="J393" s="241"/>
      <c r="K393" s="241"/>
      <c r="L393" s="246"/>
      <c r="M393" s="247"/>
      <c r="N393" s="248"/>
      <c r="O393" s="248"/>
      <c r="P393" s="248"/>
      <c r="Q393" s="248"/>
      <c r="R393" s="248"/>
      <c r="S393" s="248"/>
      <c r="T393" s="249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T393" s="250" t="s">
        <v>372</v>
      </c>
      <c r="AU393" s="250" t="s">
        <v>81</v>
      </c>
      <c r="AV393" s="13" t="s">
        <v>79</v>
      </c>
      <c r="AW393" s="13" t="s">
        <v>34</v>
      </c>
      <c r="AX393" s="13" t="s">
        <v>72</v>
      </c>
      <c r="AY393" s="250" t="s">
        <v>178</v>
      </c>
    </row>
    <row r="394" s="13" customFormat="1">
      <c r="A394" s="13"/>
      <c r="B394" s="240"/>
      <c r="C394" s="241"/>
      <c r="D394" s="242" t="s">
        <v>372</v>
      </c>
      <c r="E394" s="243" t="s">
        <v>21</v>
      </c>
      <c r="F394" s="244" t="s">
        <v>676</v>
      </c>
      <c r="G394" s="241"/>
      <c r="H394" s="243" t="s">
        <v>21</v>
      </c>
      <c r="I394" s="245"/>
      <c r="J394" s="241"/>
      <c r="K394" s="241"/>
      <c r="L394" s="246"/>
      <c r="M394" s="247"/>
      <c r="N394" s="248"/>
      <c r="O394" s="248"/>
      <c r="P394" s="248"/>
      <c r="Q394" s="248"/>
      <c r="R394" s="248"/>
      <c r="S394" s="248"/>
      <c r="T394" s="249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T394" s="250" t="s">
        <v>372</v>
      </c>
      <c r="AU394" s="250" t="s">
        <v>81</v>
      </c>
      <c r="AV394" s="13" t="s">
        <v>79</v>
      </c>
      <c r="AW394" s="13" t="s">
        <v>34</v>
      </c>
      <c r="AX394" s="13" t="s">
        <v>72</v>
      </c>
      <c r="AY394" s="250" t="s">
        <v>178</v>
      </c>
    </row>
    <row r="395" s="14" customFormat="1">
      <c r="A395" s="14"/>
      <c r="B395" s="251"/>
      <c r="C395" s="252"/>
      <c r="D395" s="242" t="s">
        <v>372</v>
      </c>
      <c r="E395" s="253" t="s">
        <v>21</v>
      </c>
      <c r="F395" s="254" t="s">
        <v>677</v>
      </c>
      <c r="G395" s="252"/>
      <c r="H395" s="255">
        <v>0.078</v>
      </c>
      <c r="I395" s="256"/>
      <c r="J395" s="252"/>
      <c r="K395" s="252"/>
      <c r="L395" s="257"/>
      <c r="M395" s="258"/>
      <c r="N395" s="259"/>
      <c r="O395" s="259"/>
      <c r="P395" s="259"/>
      <c r="Q395" s="259"/>
      <c r="R395" s="259"/>
      <c r="S395" s="259"/>
      <c r="T395" s="260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61" t="s">
        <v>372</v>
      </c>
      <c r="AU395" s="261" t="s">
        <v>81</v>
      </c>
      <c r="AV395" s="14" t="s">
        <v>81</v>
      </c>
      <c r="AW395" s="14" t="s">
        <v>34</v>
      </c>
      <c r="AX395" s="14" t="s">
        <v>72</v>
      </c>
      <c r="AY395" s="261" t="s">
        <v>178</v>
      </c>
    </row>
    <row r="396" s="13" customFormat="1">
      <c r="A396" s="13"/>
      <c r="B396" s="240"/>
      <c r="C396" s="241"/>
      <c r="D396" s="242" t="s">
        <v>372</v>
      </c>
      <c r="E396" s="243" t="s">
        <v>21</v>
      </c>
      <c r="F396" s="244" t="s">
        <v>678</v>
      </c>
      <c r="G396" s="241"/>
      <c r="H396" s="243" t="s">
        <v>21</v>
      </c>
      <c r="I396" s="245"/>
      <c r="J396" s="241"/>
      <c r="K396" s="241"/>
      <c r="L396" s="246"/>
      <c r="M396" s="247"/>
      <c r="N396" s="248"/>
      <c r="O396" s="248"/>
      <c r="P396" s="248"/>
      <c r="Q396" s="248"/>
      <c r="R396" s="248"/>
      <c r="S396" s="248"/>
      <c r="T396" s="249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T396" s="250" t="s">
        <v>372</v>
      </c>
      <c r="AU396" s="250" t="s">
        <v>81</v>
      </c>
      <c r="AV396" s="13" t="s">
        <v>79</v>
      </c>
      <c r="AW396" s="13" t="s">
        <v>34</v>
      </c>
      <c r="AX396" s="13" t="s">
        <v>72</v>
      </c>
      <c r="AY396" s="250" t="s">
        <v>178</v>
      </c>
    </row>
    <row r="397" s="14" customFormat="1">
      <c r="A397" s="14"/>
      <c r="B397" s="251"/>
      <c r="C397" s="252"/>
      <c r="D397" s="242" t="s">
        <v>372</v>
      </c>
      <c r="E397" s="253" t="s">
        <v>21</v>
      </c>
      <c r="F397" s="254" t="s">
        <v>679</v>
      </c>
      <c r="G397" s="252"/>
      <c r="H397" s="255">
        <v>0.13</v>
      </c>
      <c r="I397" s="256"/>
      <c r="J397" s="252"/>
      <c r="K397" s="252"/>
      <c r="L397" s="257"/>
      <c r="M397" s="258"/>
      <c r="N397" s="259"/>
      <c r="O397" s="259"/>
      <c r="P397" s="259"/>
      <c r="Q397" s="259"/>
      <c r="R397" s="259"/>
      <c r="S397" s="259"/>
      <c r="T397" s="260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61" t="s">
        <v>372</v>
      </c>
      <c r="AU397" s="261" t="s">
        <v>81</v>
      </c>
      <c r="AV397" s="14" t="s">
        <v>81</v>
      </c>
      <c r="AW397" s="14" t="s">
        <v>34</v>
      </c>
      <c r="AX397" s="14" t="s">
        <v>72</v>
      </c>
      <c r="AY397" s="261" t="s">
        <v>178</v>
      </c>
    </row>
    <row r="398" s="13" customFormat="1">
      <c r="A398" s="13"/>
      <c r="B398" s="240"/>
      <c r="C398" s="241"/>
      <c r="D398" s="242" t="s">
        <v>372</v>
      </c>
      <c r="E398" s="243" t="s">
        <v>21</v>
      </c>
      <c r="F398" s="244" t="s">
        <v>680</v>
      </c>
      <c r="G398" s="241"/>
      <c r="H398" s="243" t="s">
        <v>21</v>
      </c>
      <c r="I398" s="245"/>
      <c r="J398" s="241"/>
      <c r="K398" s="241"/>
      <c r="L398" s="246"/>
      <c r="M398" s="247"/>
      <c r="N398" s="248"/>
      <c r="O398" s="248"/>
      <c r="P398" s="248"/>
      <c r="Q398" s="248"/>
      <c r="R398" s="248"/>
      <c r="S398" s="248"/>
      <c r="T398" s="249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T398" s="250" t="s">
        <v>372</v>
      </c>
      <c r="AU398" s="250" t="s">
        <v>81</v>
      </c>
      <c r="AV398" s="13" t="s">
        <v>79</v>
      </c>
      <c r="AW398" s="13" t="s">
        <v>34</v>
      </c>
      <c r="AX398" s="13" t="s">
        <v>72</v>
      </c>
      <c r="AY398" s="250" t="s">
        <v>178</v>
      </c>
    </row>
    <row r="399" s="14" customFormat="1">
      <c r="A399" s="14"/>
      <c r="B399" s="251"/>
      <c r="C399" s="252"/>
      <c r="D399" s="242" t="s">
        <v>372</v>
      </c>
      <c r="E399" s="253" t="s">
        <v>21</v>
      </c>
      <c r="F399" s="254" t="s">
        <v>681</v>
      </c>
      <c r="G399" s="252"/>
      <c r="H399" s="255">
        <v>0.089999999999999997</v>
      </c>
      <c r="I399" s="256"/>
      <c r="J399" s="252"/>
      <c r="K399" s="252"/>
      <c r="L399" s="257"/>
      <c r="M399" s="258"/>
      <c r="N399" s="259"/>
      <c r="O399" s="259"/>
      <c r="P399" s="259"/>
      <c r="Q399" s="259"/>
      <c r="R399" s="259"/>
      <c r="S399" s="259"/>
      <c r="T399" s="260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T399" s="261" t="s">
        <v>372</v>
      </c>
      <c r="AU399" s="261" t="s">
        <v>81</v>
      </c>
      <c r="AV399" s="14" t="s">
        <v>81</v>
      </c>
      <c r="AW399" s="14" t="s">
        <v>34</v>
      </c>
      <c r="AX399" s="14" t="s">
        <v>72</v>
      </c>
      <c r="AY399" s="261" t="s">
        <v>178</v>
      </c>
    </row>
    <row r="400" s="13" customFormat="1">
      <c r="A400" s="13"/>
      <c r="B400" s="240"/>
      <c r="C400" s="241"/>
      <c r="D400" s="242" t="s">
        <v>372</v>
      </c>
      <c r="E400" s="243" t="s">
        <v>21</v>
      </c>
      <c r="F400" s="244" t="s">
        <v>682</v>
      </c>
      <c r="G400" s="241"/>
      <c r="H400" s="243" t="s">
        <v>21</v>
      </c>
      <c r="I400" s="245"/>
      <c r="J400" s="241"/>
      <c r="K400" s="241"/>
      <c r="L400" s="246"/>
      <c r="M400" s="247"/>
      <c r="N400" s="248"/>
      <c r="O400" s="248"/>
      <c r="P400" s="248"/>
      <c r="Q400" s="248"/>
      <c r="R400" s="248"/>
      <c r="S400" s="248"/>
      <c r="T400" s="249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250" t="s">
        <v>372</v>
      </c>
      <c r="AU400" s="250" t="s">
        <v>81</v>
      </c>
      <c r="AV400" s="13" t="s">
        <v>79</v>
      </c>
      <c r="AW400" s="13" t="s">
        <v>34</v>
      </c>
      <c r="AX400" s="13" t="s">
        <v>72</v>
      </c>
      <c r="AY400" s="250" t="s">
        <v>178</v>
      </c>
    </row>
    <row r="401" s="14" customFormat="1">
      <c r="A401" s="14"/>
      <c r="B401" s="251"/>
      <c r="C401" s="252"/>
      <c r="D401" s="242" t="s">
        <v>372</v>
      </c>
      <c r="E401" s="253" t="s">
        <v>21</v>
      </c>
      <c r="F401" s="254" t="s">
        <v>683</v>
      </c>
      <c r="G401" s="252"/>
      <c r="H401" s="255">
        <v>0.084000000000000005</v>
      </c>
      <c r="I401" s="256"/>
      <c r="J401" s="252"/>
      <c r="K401" s="252"/>
      <c r="L401" s="257"/>
      <c r="M401" s="258"/>
      <c r="N401" s="259"/>
      <c r="O401" s="259"/>
      <c r="P401" s="259"/>
      <c r="Q401" s="259"/>
      <c r="R401" s="259"/>
      <c r="S401" s="259"/>
      <c r="T401" s="260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T401" s="261" t="s">
        <v>372</v>
      </c>
      <c r="AU401" s="261" t="s">
        <v>81</v>
      </c>
      <c r="AV401" s="14" t="s">
        <v>81</v>
      </c>
      <c r="AW401" s="14" t="s">
        <v>34</v>
      </c>
      <c r="AX401" s="14" t="s">
        <v>72</v>
      </c>
      <c r="AY401" s="261" t="s">
        <v>178</v>
      </c>
    </row>
    <row r="402" s="13" customFormat="1">
      <c r="A402" s="13"/>
      <c r="B402" s="240"/>
      <c r="C402" s="241"/>
      <c r="D402" s="242" t="s">
        <v>372</v>
      </c>
      <c r="E402" s="243" t="s">
        <v>21</v>
      </c>
      <c r="F402" s="244" t="s">
        <v>684</v>
      </c>
      <c r="G402" s="241"/>
      <c r="H402" s="243" t="s">
        <v>21</v>
      </c>
      <c r="I402" s="245"/>
      <c r="J402" s="241"/>
      <c r="K402" s="241"/>
      <c r="L402" s="246"/>
      <c r="M402" s="247"/>
      <c r="N402" s="248"/>
      <c r="O402" s="248"/>
      <c r="P402" s="248"/>
      <c r="Q402" s="248"/>
      <c r="R402" s="248"/>
      <c r="S402" s="248"/>
      <c r="T402" s="249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T402" s="250" t="s">
        <v>372</v>
      </c>
      <c r="AU402" s="250" t="s">
        <v>81</v>
      </c>
      <c r="AV402" s="13" t="s">
        <v>79</v>
      </c>
      <c r="AW402" s="13" t="s">
        <v>34</v>
      </c>
      <c r="AX402" s="13" t="s">
        <v>72</v>
      </c>
      <c r="AY402" s="250" t="s">
        <v>178</v>
      </c>
    </row>
    <row r="403" s="14" customFormat="1">
      <c r="A403" s="14"/>
      <c r="B403" s="251"/>
      <c r="C403" s="252"/>
      <c r="D403" s="242" t="s">
        <v>372</v>
      </c>
      <c r="E403" s="253" t="s">
        <v>21</v>
      </c>
      <c r="F403" s="254" t="s">
        <v>685</v>
      </c>
      <c r="G403" s="252"/>
      <c r="H403" s="255">
        <v>0.41299999999999998</v>
      </c>
      <c r="I403" s="256"/>
      <c r="J403" s="252"/>
      <c r="K403" s="252"/>
      <c r="L403" s="257"/>
      <c r="M403" s="258"/>
      <c r="N403" s="259"/>
      <c r="O403" s="259"/>
      <c r="P403" s="259"/>
      <c r="Q403" s="259"/>
      <c r="R403" s="259"/>
      <c r="S403" s="259"/>
      <c r="T403" s="260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T403" s="261" t="s">
        <v>372</v>
      </c>
      <c r="AU403" s="261" t="s">
        <v>81</v>
      </c>
      <c r="AV403" s="14" t="s">
        <v>81</v>
      </c>
      <c r="AW403" s="14" t="s">
        <v>34</v>
      </c>
      <c r="AX403" s="14" t="s">
        <v>72</v>
      </c>
      <c r="AY403" s="261" t="s">
        <v>178</v>
      </c>
    </row>
    <row r="404" s="14" customFormat="1">
      <c r="A404" s="14"/>
      <c r="B404" s="251"/>
      <c r="C404" s="252"/>
      <c r="D404" s="242" t="s">
        <v>372</v>
      </c>
      <c r="E404" s="253" t="s">
        <v>21</v>
      </c>
      <c r="F404" s="254" t="s">
        <v>686</v>
      </c>
      <c r="G404" s="252"/>
      <c r="H404" s="255">
        <v>0.187</v>
      </c>
      <c r="I404" s="256"/>
      <c r="J404" s="252"/>
      <c r="K404" s="252"/>
      <c r="L404" s="257"/>
      <c r="M404" s="258"/>
      <c r="N404" s="259"/>
      <c r="O404" s="259"/>
      <c r="P404" s="259"/>
      <c r="Q404" s="259"/>
      <c r="R404" s="259"/>
      <c r="S404" s="259"/>
      <c r="T404" s="260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61" t="s">
        <v>372</v>
      </c>
      <c r="AU404" s="261" t="s">
        <v>81</v>
      </c>
      <c r="AV404" s="14" t="s">
        <v>81</v>
      </c>
      <c r="AW404" s="14" t="s">
        <v>34</v>
      </c>
      <c r="AX404" s="14" t="s">
        <v>72</v>
      </c>
      <c r="AY404" s="261" t="s">
        <v>178</v>
      </c>
    </row>
    <row r="405" s="13" customFormat="1">
      <c r="A405" s="13"/>
      <c r="B405" s="240"/>
      <c r="C405" s="241"/>
      <c r="D405" s="242" t="s">
        <v>372</v>
      </c>
      <c r="E405" s="243" t="s">
        <v>21</v>
      </c>
      <c r="F405" s="244" t="s">
        <v>687</v>
      </c>
      <c r="G405" s="241"/>
      <c r="H405" s="243" t="s">
        <v>21</v>
      </c>
      <c r="I405" s="245"/>
      <c r="J405" s="241"/>
      <c r="K405" s="241"/>
      <c r="L405" s="246"/>
      <c r="M405" s="247"/>
      <c r="N405" s="248"/>
      <c r="O405" s="248"/>
      <c r="P405" s="248"/>
      <c r="Q405" s="248"/>
      <c r="R405" s="248"/>
      <c r="S405" s="248"/>
      <c r="T405" s="249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250" t="s">
        <v>372</v>
      </c>
      <c r="AU405" s="250" t="s">
        <v>81</v>
      </c>
      <c r="AV405" s="13" t="s">
        <v>79</v>
      </c>
      <c r="AW405" s="13" t="s">
        <v>34</v>
      </c>
      <c r="AX405" s="13" t="s">
        <v>72</v>
      </c>
      <c r="AY405" s="250" t="s">
        <v>178</v>
      </c>
    </row>
    <row r="406" s="14" customFormat="1">
      <c r="A406" s="14"/>
      <c r="B406" s="251"/>
      <c r="C406" s="252"/>
      <c r="D406" s="242" t="s">
        <v>372</v>
      </c>
      <c r="E406" s="253" t="s">
        <v>21</v>
      </c>
      <c r="F406" s="254" t="s">
        <v>688</v>
      </c>
      <c r="G406" s="252"/>
      <c r="H406" s="255">
        <v>0.30199999999999999</v>
      </c>
      <c r="I406" s="256"/>
      <c r="J406" s="252"/>
      <c r="K406" s="252"/>
      <c r="L406" s="257"/>
      <c r="M406" s="258"/>
      <c r="N406" s="259"/>
      <c r="O406" s="259"/>
      <c r="P406" s="259"/>
      <c r="Q406" s="259"/>
      <c r="R406" s="259"/>
      <c r="S406" s="259"/>
      <c r="T406" s="260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261" t="s">
        <v>372</v>
      </c>
      <c r="AU406" s="261" t="s">
        <v>81</v>
      </c>
      <c r="AV406" s="14" t="s">
        <v>81</v>
      </c>
      <c r="AW406" s="14" t="s">
        <v>34</v>
      </c>
      <c r="AX406" s="14" t="s">
        <v>72</v>
      </c>
      <c r="AY406" s="261" t="s">
        <v>178</v>
      </c>
    </row>
    <row r="407" s="15" customFormat="1">
      <c r="A407" s="15"/>
      <c r="B407" s="262"/>
      <c r="C407" s="263"/>
      <c r="D407" s="242" t="s">
        <v>372</v>
      </c>
      <c r="E407" s="264" t="s">
        <v>21</v>
      </c>
      <c r="F407" s="265" t="s">
        <v>399</v>
      </c>
      <c r="G407" s="263"/>
      <c r="H407" s="266">
        <v>1.284</v>
      </c>
      <c r="I407" s="267"/>
      <c r="J407" s="263"/>
      <c r="K407" s="263"/>
      <c r="L407" s="268"/>
      <c r="M407" s="269"/>
      <c r="N407" s="270"/>
      <c r="O407" s="270"/>
      <c r="P407" s="270"/>
      <c r="Q407" s="270"/>
      <c r="R407" s="270"/>
      <c r="S407" s="270"/>
      <c r="T407" s="271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T407" s="272" t="s">
        <v>372</v>
      </c>
      <c r="AU407" s="272" t="s">
        <v>81</v>
      </c>
      <c r="AV407" s="15" t="s">
        <v>97</v>
      </c>
      <c r="AW407" s="15" t="s">
        <v>34</v>
      </c>
      <c r="AX407" s="15" t="s">
        <v>79</v>
      </c>
      <c r="AY407" s="272" t="s">
        <v>178</v>
      </c>
    </row>
    <row r="408" s="2" customFormat="1" ht="33" customHeight="1">
      <c r="A408" s="41"/>
      <c r="B408" s="42"/>
      <c r="C408" s="214" t="s">
        <v>689</v>
      </c>
      <c r="D408" s="214" t="s">
        <v>179</v>
      </c>
      <c r="E408" s="215" t="s">
        <v>690</v>
      </c>
      <c r="F408" s="216" t="s">
        <v>691</v>
      </c>
      <c r="G408" s="217" t="s">
        <v>692</v>
      </c>
      <c r="H408" s="218">
        <v>0.16500000000000001</v>
      </c>
      <c r="I408" s="219"/>
      <c r="J408" s="220">
        <f>ROUND(I408*H408,2)</f>
        <v>0</v>
      </c>
      <c r="K408" s="216" t="s">
        <v>368</v>
      </c>
      <c r="L408" s="47"/>
      <c r="M408" s="221" t="s">
        <v>21</v>
      </c>
      <c r="N408" s="222" t="s">
        <v>43</v>
      </c>
      <c r="O408" s="87"/>
      <c r="P408" s="223">
        <f>O408*H408</f>
        <v>0</v>
      </c>
      <c r="Q408" s="223">
        <v>0.14041999999999999</v>
      </c>
      <c r="R408" s="223">
        <f>Q408*H408</f>
        <v>0.0231693</v>
      </c>
      <c r="S408" s="223">
        <v>0</v>
      </c>
      <c r="T408" s="224">
        <f>S408*H408</f>
        <v>0</v>
      </c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R408" s="225" t="s">
        <v>97</v>
      </c>
      <c r="AT408" s="225" t="s">
        <v>179</v>
      </c>
      <c r="AU408" s="225" t="s">
        <v>81</v>
      </c>
      <c r="AY408" s="20" t="s">
        <v>178</v>
      </c>
      <c r="BE408" s="226">
        <f>IF(N408="základní",J408,0)</f>
        <v>0</v>
      </c>
      <c r="BF408" s="226">
        <f>IF(N408="snížená",J408,0)</f>
        <v>0</v>
      </c>
      <c r="BG408" s="226">
        <f>IF(N408="zákl. přenesená",J408,0)</f>
        <v>0</v>
      </c>
      <c r="BH408" s="226">
        <f>IF(N408="sníž. přenesená",J408,0)</f>
        <v>0</v>
      </c>
      <c r="BI408" s="226">
        <f>IF(N408="nulová",J408,0)</f>
        <v>0</v>
      </c>
      <c r="BJ408" s="20" t="s">
        <v>79</v>
      </c>
      <c r="BK408" s="226">
        <f>ROUND(I408*H408,2)</f>
        <v>0</v>
      </c>
      <c r="BL408" s="20" t="s">
        <v>97</v>
      </c>
      <c r="BM408" s="225" t="s">
        <v>693</v>
      </c>
    </row>
    <row r="409" s="2" customFormat="1">
      <c r="A409" s="41"/>
      <c r="B409" s="42"/>
      <c r="C409" s="43"/>
      <c r="D409" s="235" t="s">
        <v>370</v>
      </c>
      <c r="E409" s="43"/>
      <c r="F409" s="236" t="s">
        <v>694</v>
      </c>
      <c r="G409" s="43"/>
      <c r="H409" s="43"/>
      <c r="I409" s="237"/>
      <c r="J409" s="43"/>
      <c r="K409" s="43"/>
      <c r="L409" s="47"/>
      <c r="M409" s="238"/>
      <c r="N409" s="239"/>
      <c r="O409" s="87"/>
      <c r="P409" s="87"/>
      <c r="Q409" s="87"/>
      <c r="R409" s="87"/>
      <c r="S409" s="87"/>
      <c r="T409" s="88"/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T409" s="20" t="s">
        <v>370</v>
      </c>
      <c r="AU409" s="20" t="s">
        <v>81</v>
      </c>
    </row>
    <row r="410" s="13" customFormat="1">
      <c r="A410" s="13"/>
      <c r="B410" s="240"/>
      <c r="C410" s="241"/>
      <c r="D410" s="242" t="s">
        <v>372</v>
      </c>
      <c r="E410" s="243" t="s">
        <v>21</v>
      </c>
      <c r="F410" s="244" t="s">
        <v>674</v>
      </c>
      <c r="G410" s="241"/>
      <c r="H410" s="243" t="s">
        <v>21</v>
      </c>
      <c r="I410" s="245"/>
      <c r="J410" s="241"/>
      <c r="K410" s="241"/>
      <c r="L410" s="246"/>
      <c r="M410" s="247"/>
      <c r="N410" s="248"/>
      <c r="O410" s="248"/>
      <c r="P410" s="248"/>
      <c r="Q410" s="248"/>
      <c r="R410" s="248"/>
      <c r="S410" s="248"/>
      <c r="T410" s="249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T410" s="250" t="s">
        <v>372</v>
      </c>
      <c r="AU410" s="250" t="s">
        <v>81</v>
      </c>
      <c r="AV410" s="13" t="s">
        <v>79</v>
      </c>
      <c r="AW410" s="13" t="s">
        <v>34</v>
      </c>
      <c r="AX410" s="13" t="s">
        <v>72</v>
      </c>
      <c r="AY410" s="250" t="s">
        <v>178</v>
      </c>
    </row>
    <row r="411" s="13" customFormat="1">
      <c r="A411" s="13"/>
      <c r="B411" s="240"/>
      <c r="C411" s="241"/>
      <c r="D411" s="242" t="s">
        <v>372</v>
      </c>
      <c r="E411" s="243" t="s">
        <v>21</v>
      </c>
      <c r="F411" s="244" t="s">
        <v>675</v>
      </c>
      <c r="G411" s="241"/>
      <c r="H411" s="243" t="s">
        <v>21</v>
      </c>
      <c r="I411" s="245"/>
      <c r="J411" s="241"/>
      <c r="K411" s="241"/>
      <c r="L411" s="246"/>
      <c r="M411" s="247"/>
      <c r="N411" s="248"/>
      <c r="O411" s="248"/>
      <c r="P411" s="248"/>
      <c r="Q411" s="248"/>
      <c r="R411" s="248"/>
      <c r="S411" s="248"/>
      <c r="T411" s="249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T411" s="250" t="s">
        <v>372</v>
      </c>
      <c r="AU411" s="250" t="s">
        <v>81</v>
      </c>
      <c r="AV411" s="13" t="s">
        <v>79</v>
      </c>
      <c r="AW411" s="13" t="s">
        <v>34</v>
      </c>
      <c r="AX411" s="13" t="s">
        <v>72</v>
      </c>
      <c r="AY411" s="250" t="s">
        <v>178</v>
      </c>
    </row>
    <row r="412" s="13" customFormat="1">
      <c r="A412" s="13"/>
      <c r="B412" s="240"/>
      <c r="C412" s="241"/>
      <c r="D412" s="242" t="s">
        <v>372</v>
      </c>
      <c r="E412" s="243" t="s">
        <v>21</v>
      </c>
      <c r="F412" s="244" t="s">
        <v>676</v>
      </c>
      <c r="G412" s="241"/>
      <c r="H412" s="243" t="s">
        <v>21</v>
      </c>
      <c r="I412" s="245"/>
      <c r="J412" s="241"/>
      <c r="K412" s="241"/>
      <c r="L412" s="246"/>
      <c r="M412" s="247"/>
      <c r="N412" s="248"/>
      <c r="O412" s="248"/>
      <c r="P412" s="248"/>
      <c r="Q412" s="248"/>
      <c r="R412" s="248"/>
      <c r="S412" s="248"/>
      <c r="T412" s="249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T412" s="250" t="s">
        <v>372</v>
      </c>
      <c r="AU412" s="250" t="s">
        <v>81</v>
      </c>
      <c r="AV412" s="13" t="s">
        <v>79</v>
      </c>
      <c r="AW412" s="13" t="s">
        <v>34</v>
      </c>
      <c r="AX412" s="13" t="s">
        <v>72</v>
      </c>
      <c r="AY412" s="250" t="s">
        <v>178</v>
      </c>
    </row>
    <row r="413" s="14" customFormat="1">
      <c r="A413" s="14"/>
      <c r="B413" s="251"/>
      <c r="C413" s="252"/>
      <c r="D413" s="242" t="s">
        <v>372</v>
      </c>
      <c r="E413" s="253" t="s">
        <v>21</v>
      </c>
      <c r="F413" s="254" t="s">
        <v>695</v>
      </c>
      <c r="G413" s="252"/>
      <c r="H413" s="255">
        <v>0.043999999999999997</v>
      </c>
      <c r="I413" s="256"/>
      <c r="J413" s="252"/>
      <c r="K413" s="252"/>
      <c r="L413" s="257"/>
      <c r="M413" s="258"/>
      <c r="N413" s="259"/>
      <c r="O413" s="259"/>
      <c r="P413" s="259"/>
      <c r="Q413" s="259"/>
      <c r="R413" s="259"/>
      <c r="S413" s="259"/>
      <c r="T413" s="260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T413" s="261" t="s">
        <v>372</v>
      </c>
      <c r="AU413" s="261" t="s">
        <v>81</v>
      </c>
      <c r="AV413" s="14" t="s">
        <v>81</v>
      </c>
      <c r="AW413" s="14" t="s">
        <v>34</v>
      </c>
      <c r="AX413" s="14" t="s">
        <v>72</v>
      </c>
      <c r="AY413" s="261" t="s">
        <v>178</v>
      </c>
    </row>
    <row r="414" s="13" customFormat="1">
      <c r="A414" s="13"/>
      <c r="B414" s="240"/>
      <c r="C414" s="241"/>
      <c r="D414" s="242" t="s">
        <v>372</v>
      </c>
      <c r="E414" s="243" t="s">
        <v>21</v>
      </c>
      <c r="F414" s="244" t="s">
        <v>678</v>
      </c>
      <c r="G414" s="241"/>
      <c r="H414" s="243" t="s">
        <v>21</v>
      </c>
      <c r="I414" s="245"/>
      <c r="J414" s="241"/>
      <c r="K414" s="241"/>
      <c r="L414" s="246"/>
      <c r="M414" s="247"/>
      <c r="N414" s="248"/>
      <c r="O414" s="248"/>
      <c r="P414" s="248"/>
      <c r="Q414" s="248"/>
      <c r="R414" s="248"/>
      <c r="S414" s="248"/>
      <c r="T414" s="249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T414" s="250" t="s">
        <v>372</v>
      </c>
      <c r="AU414" s="250" t="s">
        <v>81</v>
      </c>
      <c r="AV414" s="13" t="s">
        <v>79</v>
      </c>
      <c r="AW414" s="13" t="s">
        <v>34</v>
      </c>
      <c r="AX414" s="13" t="s">
        <v>72</v>
      </c>
      <c r="AY414" s="250" t="s">
        <v>178</v>
      </c>
    </row>
    <row r="415" s="14" customFormat="1">
      <c r="A415" s="14"/>
      <c r="B415" s="251"/>
      <c r="C415" s="252"/>
      <c r="D415" s="242" t="s">
        <v>372</v>
      </c>
      <c r="E415" s="253" t="s">
        <v>21</v>
      </c>
      <c r="F415" s="254" t="s">
        <v>696</v>
      </c>
      <c r="G415" s="252"/>
      <c r="H415" s="255">
        <v>0.082000000000000003</v>
      </c>
      <c r="I415" s="256"/>
      <c r="J415" s="252"/>
      <c r="K415" s="252"/>
      <c r="L415" s="257"/>
      <c r="M415" s="258"/>
      <c r="N415" s="259"/>
      <c r="O415" s="259"/>
      <c r="P415" s="259"/>
      <c r="Q415" s="259"/>
      <c r="R415" s="259"/>
      <c r="S415" s="259"/>
      <c r="T415" s="260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T415" s="261" t="s">
        <v>372</v>
      </c>
      <c r="AU415" s="261" t="s">
        <v>81</v>
      </c>
      <c r="AV415" s="14" t="s">
        <v>81</v>
      </c>
      <c r="AW415" s="14" t="s">
        <v>34</v>
      </c>
      <c r="AX415" s="14" t="s">
        <v>72</v>
      </c>
      <c r="AY415" s="261" t="s">
        <v>178</v>
      </c>
    </row>
    <row r="416" s="13" customFormat="1">
      <c r="A416" s="13"/>
      <c r="B416" s="240"/>
      <c r="C416" s="241"/>
      <c r="D416" s="242" t="s">
        <v>372</v>
      </c>
      <c r="E416" s="243" t="s">
        <v>21</v>
      </c>
      <c r="F416" s="244" t="s">
        <v>680</v>
      </c>
      <c r="G416" s="241"/>
      <c r="H416" s="243" t="s">
        <v>21</v>
      </c>
      <c r="I416" s="245"/>
      <c r="J416" s="241"/>
      <c r="K416" s="241"/>
      <c r="L416" s="246"/>
      <c r="M416" s="247"/>
      <c r="N416" s="248"/>
      <c r="O416" s="248"/>
      <c r="P416" s="248"/>
      <c r="Q416" s="248"/>
      <c r="R416" s="248"/>
      <c r="S416" s="248"/>
      <c r="T416" s="249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T416" s="250" t="s">
        <v>372</v>
      </c>
      <c r="AU416" s="250" t="s">
        <v>81</v>
      </c>
      <c r="AV416" s="13" t="s">
        <v>79</v>
      </c>
      <c r="AW416" s="13" t="s">
        <v>34</v>
      </c>
      <c r="AX416" s="13" t="s">
        <v>72</v>
      </c>
      <c r="AY416" s="250" t="s">
        <v>178</v>
      </c>
    </row>
    <row r="417" s="14" customFormat="1">
      <c r="A417" s="14"/>
      <c r="B417" s="251"/>
      <c r="C417" s="252"/>
      <c r="D417" s="242" t="s">
        <v>372</v>
      </c>
      <c r="E417" s="253" t="s">
        <v>21</v>
      </c>
      <c r="F417" s="254" t="s">
        <v>697</v>
      </c>
      <c r="G417" s="252"/>
      <c r="H417" s="255">
        <v>0.039</v>
      </c>
      <c r="I417" s="256"/>
      <c r="J417" s="252"/>
      <c r="K417" s="252"/>
      <c r="L417" s="257"/>
      <c r="M417" s="258"/>
      <c r="N417" s="259"/>
      <c r="O417" s="259"/>
      <c r="P417" s="259"/>
      <c r="Q417" s="259"/>
      <c r="R417" s="259"/>
      <c r="S417" s="259"/>
      <c r="T417" s="260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T417" s="261" t="s">
        <v>372</v>
      </c>
      <c r="AU417" s="261" t="s">
        <v>81</v>
      </c>
      <c r="AV417" s="14" t="s">
        <v>81</v>
      </c>
      <c r="AW417" s="14" t="s">
        <v>34</v>
      </c>
      <c r="AX417" s="14" t="s">
        <v>72</v>
      </c>
      <c r="AY417" s="261" t="s">
        <v>178</v>
      </c>
    </row>
    <row r="418" s="15" customFormat="1">
      <c r="A418" s="15"/>
      <c r="B418" s="262"/>
      <c r="C418" s="263"/>
      <c r="D418" s="242" t="s">
        <v>372</v>
      </c>
      <c r="E418" s="264" t="s">
        <v>21</v>
      </c>
      <c r="F418" s="265" t="s">
        <v>399</v>
      </c>
      <c r="G418" s="263"/>
      <c r="H418" s="266">
        <v>0.16500000000000001</v>
      </c>
      <c r="I418" s="267"/>
      <c r="J418" s="263"/>
      <c r="K418" s="263"/>
      <c r="L418" s="268"/>
      <c r="M418" s="269"/>
      <c r="N418" s="270"/>
      <c r="O418" s="270"/>
      <c r="P418" s="270"/>
      <c r="Q418" s="270"/>
      <c r="R418" s="270"/>
      <c r="S418" s="270"/>
      <c r="T418" s="271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T418" s="272" t="s">
        <v>372</v>
      </c>
      <c r="AU418" s="272" t="s">
        <v>81</v>
      </c>
      <c r="AV418" s="15" t="s">
        <v>97</v>
      </c>
      <c r="AW418" s="15" t="s">
        <v>34</v>
      </c>
      <c r="AX418" s="15" t="s">
        <v>79</v>
      </c>
      <c r="AY418" s="272" t="s">
        <v>178</v>
      </c>
    </row>
    <row r="419" s="2" customFormat="1" ht="24.15" customHeight="1">
      <c r="A419" s="41"/>
      <c r="B419" s="42"/>
      <c r="C419" s="284" t="s">
        <v>698</v>
      </c>
      <c r="D419" s="284" t="s">
        <v>543</v>
      </c>
      <c r="E419" s="285" t="s">
        <v>699</v>
      </c>
      <c r="F419" s="286" t="s">
        <v>700</v>
      </c>
      <c r="G419" s="287" t="s">
        <v>692</v>
      </c>
      <c r="H419" s="288">
        <v>0.041000000000000002</v>
      </c>
      <c r="I419" s="289"/>
      <c r="J419" s="290">
        <f>ROUND(I419*H419,2)</f>
        <v>0</v>
      </c>
      <c r="K419" s="286" t="s">
        <v>368</v>
      </c>
      <c r="L419" s="291"/>
      <c r="M419" s="292" t="s">
        <v>21</v>
      </c>
      <c r="N419" s="293" t="s">
        <v>43</v>
      </c>
      <c r="O419" s="87"/>
      <c r="P419" s="223">
        <f>O419*H419</f>
        <v>0</v>
      </c>
      <c r="Q419" s="223">
        <v>1</v>
      </c>
      <c r="R419" s="223">
        <f>Q419*H419</f>
        <v>0.041000000000000002</v>
      </c>
      <c r="S419" s="223">
        <v>0</v>
      </c>
      <c r="T419" s="224">
        <f>S419*H419</f>
        <v>0</v>
      </c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R419" s="225" t="s">
        <v>219</v>
      </c>
      <c r="AT419" s="225" t="s">
        <v>543</v>
      </c>
      <c r="AU419" s="225" t="s">
        <v>81</v>
      </c>
      <c r="AY419" s="20" t="s">
        <v>178</v>
      </c>
      <c r="BE419" s="226">
        <f>IF(N419="základní",J419,0)</f>
        <v>0</v>
      </c>
      <c r="BF419" s="226">
        <f>IF(N419="snížená",J419,0)</f>
        <v>0</v>
      </c>
      <c r="BG419" s="226">
        <f>IF(N419="zákl. přenesená",J419,0)</f>
        <v>0</v>
      </c>
      <c r="BH419" s="226">
        <f>IF(N419="sníž. přenesená",J419,0)</f>
        <v>0</v>
      </c>
      <c r="BI419" s="226">
        <f>IF(N419="nulová",J419,0)</f>
        <v>0</v>
      </c>
      <c r="BJ419" s="20" t="s">
        <v>79</v>
      </c>
      <c r="BK419" s="226">
        <f>ROUND(I419*H419,2)</f>
        <v>0</v>
      </c>
      <c r="BL419" s="20" t="s">
        <v>97</v>
      </c>
      <c r="BM419" s="225" t="s">
        <v>701</v>
      </c>
    </row>
    <row r="420" s="13" customFormat="1">
      <c r="A420" s="13"/>
      <c r="B420" s="240"/>
      <c r="C420" s="241"/>
      <c r="D420" s="242" t="s">
        <v>372</v>
      </c>
      <c r="E420" s="243" t="s">
        <v>21</v>
      </c>
      <c r="F420" s="244" t="s">
        <v>702</v>
      </c>
      <c r="G420" s="241"/>
      <c r="H420" s="243" t="s">
        <v>21</v>
      </c>
      <c r="I420" s="245"/>
      <c r="J420" s="241"/>
      <c r="K420" s="241"/>
      <c r="L420" s="246"/>
      <c r="M420" s="247"/>
      <c r="N420" s="248"/>
      <c r="O420" s="248"/>
      <c r="P420" s="248"/>
      <c r="Q420" s="248"/>
      <c r="R420" s="248"/>
      <c r="S420" s="248"/>
      <c r="T420" s="249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T420" s="250" t="s">
        <v>372</v>
      </c>
      <c r="AU420" s="250" t="s">
        <v>81</v>
      </c>
      <c r="AV420" s="13" t="s">
        <v>79</v>
      </c>
      <c r="AW420" s="13" t="s">
        <v>34</v>
      </c>
      <c r="AX420" s="13" t="s">
        <v>72</v>
      </c>
      <c r="AY420" s="250" t="s">
        <v>178</v>
      </c>
    </row>
    <row r="421" s="13" customFormat="1">
      <c r="A421" s="13"/>
      <c r="B421" s="240"/>
      <c r="C421" s="241"/>
      <c r="D421" s="242" t="s">
        <v>372</v>
      </c>
      <c r="E421" s="243" t="s">
        <v>21</v>
      </c>
      <c r="F421" s="244" t="s">
        <v>680</v>
      </c>
      <c r="G421" s="241"/>
      <c r="H421" s="243" t="s">
        <v>21</v>
      </c>
      <c r="I421" s="245"/>
      <c r="J421" s="241"/>
      <c r="K421" s="241"/>
      <c r="L421" s="246"/>
      <c r="M421" s="247"/>
      <c r="N421" s="248"/>
      <c r="O421" s="248"/>
      <c r="P421" s="248"/>
      <c r="Q421" s="248"/>
      <c r="R421" s="248"/>
      <c r="S421" s="248"/>
      <c r="T421" s="249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250" t="s">
        <v>372</v>
      </c>
      <c r="AU421" s="250" t="s">
        <v>81</v>
      </c>
      <c r="AV421" s="13" t="s">
        <v>79</v>
      </c>
      <c r="AW421" s="13" t="s">
        <v>34</v>
      </c>
      <c r="AX421" s="13" t="s">
        <v>72</v>
      </c>
      <c r="AY421" s="250" t="s">
        <v>178</v>
      </c>
    </row>
    <row r="422" s="14" customFormat="1">
      <c r="A422" s="14"/>
      <c r="B422" s="251"/>
      <c r="C422" s="252"/>
      <c r="D422" s="242" t="s">
        <v>372</v>
      </c>
      <c r="E422" s="253" t="s">
        <v>21</v>
      </c>
      <c r="F422" s="254" t="s">
        <v>703</v>
      </c>
      <c r="G422" s="252"/>
      <c r="H422" s="255">
        <v>0.041000000000000002</v>
      </c>
      <c r="I422" s="256"/>
      <c r="J422" s="252"/>
      <c r="K422" s="252"/>
      <c r="L422" s="257"/>
      <c r="M422" s="258"/>
      <c r="N422" s="259"/>
      <c r="O422" s="259"/>
      <c r="P422" s="259"/>
      <c r="Q422" s="259"/>
      <c r="R422" s="259"/>
      <c r="S422" s="259"/>
      <c r="T422" s="260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T422" s="261" t="s">
        <v>372</v>
      </c>
      <c r="AU422" s="261" t="s">
        <v>81</v>
      </c>
      <c r="AV422" s="14" t="s">
        <v>81</v>
      </c>
      <c r="AW422" s="14" t="s">
        <v>34</v>
      </c>
      <c r="AX422" s="14" t="s">
        <v>79</v>
      </c>
      <c r="AY422" s="261" t="s">
        <v>178</v>
      </c>
    </row>
    <row r="423" s="2" customFormat="1" ht="24.15" customHeight="1">
      <c r="A423" s="41"/>
      <c r="B423" s="42"/>
      <c r="C423" s="284" t="s">
        <v>704</v>
      </c>
      <c r="D423" s="284" t="s">
        <v>543</v>
      </c>
      <c r="E423" s="285" t="s">
        <v>705</v>
      </c>
      <c r="F423" s="286" t="s">
        <v>706</v>
      </c>
      <c r="G423" s="287" t="s">
        <v>692</v>
      </c>
      <c r="H423" s="288">
        <v>0.085999999999999993</v>
      </c>
      <c r="I423" s="289"/>
      <c r="J423" s="290">
        <f>ROUND(I423*H423,2)</f>
        <v>0</v>
      </c>
      <c r="K423" s="286" t="s">
        <v>368</v>
      </c>
      <c r="L423" s="291"/>
      <c r="M423" s="292" t="s">
        <v>21</v>
      </c>
      <c r="N423" s="293" t="s">
        <v>43</v>
      </c>
      <c r="O423" s="87"/>
      <c r="P423" s="223">
        <f>O423*H423</f>
        <v>0</v>
      </c>
      <c r="Q423" s="223">
        <v>1</v>
      </c>
      <c r="R423" s="223">
        <f>Q423*H423</f>
        <v>0.085999999999999993</v>
      </c>
      <c r="S423" s="223">
        <v>0</v>
      </c>
      <c r="T423" s="224">
        <f>S423*H423</f>
        <v>0</v>
      </c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R423" s="225" t="s">
        <v>219</v>
      </c>
      <c r="AT423" s="225" t="s">
        <v>543</v>
      </c>
      <c r="AU423" s="225" t="s">
        <v>81</v>
      </c>
      <c r="AY423" s="20" t="s">
        <v>178</v>
      </c>
      <c r="BE423" s="226">
        <f>IF(N423="základní",J423,0)</f>
        <v>0</v>
      </c>
      <c r="BF423" s="226">
        <f>IF(N423="snížená",J423,0)</f>
        <v>0</v>
      </c>
      <c r="BG423" s="226">
        <f>IF(N423="zákl. přenesená",J423,0)</f>
        <v>0</v>
      </c>
      <c r="BH423" s="226">
        <f>IF(N423="sníž. přenesená",J423,0)</f>
        <v>0</v>
      </c>
      <c r="BI423" s="226">
        <f>IF(N423="nulová",J423,0)</f>
        <v>0</v>
      </c>
      <c r="BJ423" s="20" t="s">
        <v>79</v>
      </c>
      <c r="BK423" s="226">
        <f>ROUND(I423*H423,2)</f>
        <v>0</v>
      </c>
      <c r="BL423" s="20" t="s">
        <v>97</v>
      </c>
      <c r="BM423" s="225" t="s">
        <v>707</v>
      </c>
    </row>
    <row r="424" s="13" customFormat="1">
      <c r="A424" s="13"/>
      <c r="B424" s="240"/>
      <c r="C424" s="241"/>
      <c r="D424" s="242" t="s">
        <v>372</v>
      </c>
      <c r="E424" s="243" t="s">
        <v>21</v>
      </c>
      <c r="F424" s="244" t="s">
        <v>702</v>
      </c>
      <c r="G424" s="241"/>
      <c r="H424" s="243" t="s">
        <v>21</v>
      </c>
      <c r="I424" s="245"/>
      <c r="J424" s="241"/>
      <c r="K424" s="241"/>
      <c r="L424" s="246"/>
      <c r="M424" s="247"/>
      <c r="N424" s="248"/>
      <c r="O424" s="248"/>
      <c r="P424" s="248"/>
      <c r="Q424" s="248"/>
      <c r="R424" s="248"/>
      <c r="S424" s="248"/>
      <c r="T424" s="249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T424" s="250" t="s">
        <v>372</v>
      </c>
      <c r="AU424" s="250" t="s">
        <v>81</v>
      </c>
      <c r="AV424" s="13" t="s">
        <v>79</v>
      </c>
      <c r="AW424" s="13" t="s">
        <v>34</v>
      </c>
      <c r="AX424" s="13" t="s">
        <v>72</v>
      </c>
      <c r="AY424" s="250" t="s">
        <v>178</v>
      </c>
    </row>
    <row r="425" s="13" customFormat="1">
      <c r="A425" s="13"/>
      <c r="B425" s="240"/>
      <c r="C425" s="241"/>
      <c r="D425" s="242" t="s">
        <v>372</v>
      </c>
      <c r="E425" s="243" t="s">
        <v>21</v>
      </c>
      <c r="F425" s="244" t="s">
        <v>708</v>
      </c>
      <c r="G425" s="241"/>
      <c r="H425" s="243" t="s">
        <v>21</v>
      </c>
      <c r="I425" s="245"/>
      <c r="J425" s="241"/>
      <c r="K425" s="241"/>
      <c r="L425" s="246"/>
      <c r="M425" s="247"/>
      <c r="N425" s="248"/>
      <c r="O425" s="248"/>
      <c r="P425" s="248"/>
      <c r="Q425" s="248"/>
      <c r="R425" s="248"/>
      <c r="S425" s="248"/>
      <c r="T425" s="249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T425" s="250" t="s">
        <v>372</v>
      </c>
      <c r="AU425" s="250" t="s">
        <v>81</v>
      </c>
      <c r="AV425" s="13" t="s">
        <v>79</v>
      </c>
      <c r="AW425" s="13" t="s">
        <v>34</v>
      </c>
      <c r="AX425" s="13" t="s">
        <v>72</v>
      </c>
      <c r="AY425" s="250" t="s">
        <v>178</v>
      </c>
    </row>
    <row r="426" s="13" customFormat="1">
      <c r="A426" s="13"/>
      <c r="B426" s="240"/>
      <c r="C426" s="241"/>
      <c r="D426" s="242" t="s">
        <v>372</v>
      </c>
      <c r="E426" s="243" t="s">
        <v>21</v>
      </c>
      <c r="F426" s="244" t="s">
        <v>678</v>
      </c>
      <c r="G426" s="241"/>
      <c r="H426" s="243" t="s">
        <v>21</v>
      </c>
      <c r="I426" s="245"/>
      <c r="J426" s="241"/>
      <c r="K426" s="241"/>
      <c r="L426" s="246"/>
      <c r="M426" s="247"/>
      <c r="N426" s="248"/>
      <c r="O426" s="248"/>
      <c r="P426" s="248"/>
      <c r="Q426" s="248"/>
      <c r="R426" s="248"/>
      <c r="S426" s="248"/>
      <c r="T426" s="249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T426" s="250" t="s">
        <v>372</v>
      </c>
      <c r="AU426" s="250" t="s">
        <v>81</v>
      </c>
      <c r="AV426" s="13" t="s">
        <v>79</v>
      </c>
      <c r="AW426" s="13" t="s">
        <v>34</v>
      </c>
      <c r="AX426" s="13" t="s">
        <v>72</v>
      </c>
      <c r="AY426" s="250" t="s">
        <v>178</v>
      </c>
    </row>
    <row r="427" s="14" customFormat="1">
      <c r="A427" s="14"/>
      <c r="B427" s="251"/>
      <c r="C427" s="252"/>
      <c r="D427" s="242" t="s">
        <v>372</v>
      </c>
      <c r="E427" s="253" t="s">
        <v>21</v>
      </c>
      <c r="F427" s="254" t="s">
        <v>709</v>
      </c>
      <c r="G427" s="252"/>
      <c r="H427" s="255">
        <v>0.085999999999999993</v>
      </c>
      <c r="I427" s="256"/>
      <c r="J427" s="252"/>
      <c r="K427" s="252"/>
      <c r="L427" s="257"/>
      <c r="M427" s="258"/>
      <c r="N427" s="259"/>
      <c r="O427" s="259"/>
      <c r="P427" s="259"/>
      <c r="Q427" s="259"/>
      <c r="R427" s="259"/>
      <c r="S427" s="259"/>
      <c r="T427" s="260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T427" s="261" t="s">
        <v>372</v>
      </c>
      <c r="AU427" s="261" t="s">
        <v>81</v>
      </c>
      <c r="AV427" s="14" t="s">
        <v>81</v>
      </c>
      <c r="AW427" s="14" t="s">
        <v>34</v>
      </c>
      <c r="AX427" s="14" t="s">
        <v>79</v>
      </c>
      <c r="AY427" s="261" t="s">
        <v>178</v>
      </c>
    </row>
    <row r="428" s="2" customFormat="1" ht="24.15" customHeight="1">
      <c r="A428" s="41"/>
      <c r="B428" s="42"/>
      <c r="C428" s="284" t="s">
        <v>710</v>
      </c>
      <c r="D428" s="284" t="s">
        <v>543</v>
      </c>
      <c r="E428" s="285" t="s">
        <v>711</v>
      </c>
      <c r="F428" s="286" t="s">
        <v>712</v>
      </c>
      <c r="G428" s="287" t="s">
        <v>692</v>
      </c>
      <c r="H428" s="288">
        <v>0.047</v>
      </c>
      <c r="I428" s="289"/>
      <c r="J428" s="290">
        <f>ROUND(I428*H428,2)</f>
        <v>0</v>
      </c>
      <c r="K428" s="286" t="s">
        <v>368</v>
      </c>
      <c r="L428" s="291"/>
      <c r="M428" s="292" t="s">
        <v>21</v>
      </c>
      <c r="N428" s="293" t="s">
        <v>43</v>
      </c>
      <c r="O428" s="87"/>
      <c r="P428" s="223">
        <f>O428*H428</f>
        <v>0</v>
      </c>
      <c r="Q428" s="223">
        <v>1</v>
      </c>
      <c r="R428" s="223">
        <f>Q428*H428</f>
        <v>0.047</v>
      </c>
      <c r="S428" s="223">
        <v>0</v>
      </c>
      <c r="T428" s="224">
        <f>S428*H428</f>
        <v>0</v>
      </c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R428" s="225" t="s">
        <v>219</v>
      </c>
      <c r="AT428" s="225" t="s">
        <v>543</v>
      </c>
      <c r="AU428" s="225" t="s">
        <v>81</v>
      </c>
      <c r="AY428" s="20" t="s">
        <v>178</v>
      </c>
      <c r="BE428" s="226">
        <f>IF(N428="základní",J428,0)</f>
        <v>0</v>
      </c>
      <c r="BF428" s="226">
        <f>IF(N428="snížená",J428,0)</f>
        <v>0</v>
      </c>
      <c r="BG428" s="226">
        <f>IF(N428="zákl. přenesená",J428,0)</f>
        <v>0</v>
      </c>
      <c r="BH428" s="226">
        <f>IF(N428="sníž. přenesená",J428,0)</f>
        <v>0</v>
      </c>
      <c r="BI428" s="226">
        <f>IF(N428="nulová",J428,0)</f>
        <v>0</v>
      </c>
      <c r="BJ428" s="20" t="s">
        <v>79</v>
      </c>
      <c r="BK428" s="226">
        <f>ROUND(I428*H428,2)</f>
        <v>0</v>
      </c>
      <c r="BL428" s="20" t="s">
        <v>97</v>
      </c>
      <c r="BM428" s="225" t="s">
        <v>713</v>
      </c>
    </row>
    <row r="429" s="13" customFormat="1">
      <c r="A429" s="13"/>
      <c r="B429" s="240"/>
      <c r="C429" s="241"/>
      <c r="D429" s="242" t="s">
        <v>372</v>
      </c>
      <c r="E429" s="243" t="s">
        <v>21</v>
      </c>
      <c r="F429" s="244" t="s">
        <v>702</v>
      </c>
      <c r="G429" s="241"/>
      <c r="H429" s="243" t="s">
        <v>21</v>
      </c>
      <c r="I429" s="245"/>
      <c r="J429" s="241"/>
      <c r="K429" s="241"/>
      <c r="L429" s="246"/>
      <c r="M429" s="247"/>
      <c r="N429" s="248"/>
      <c r="O429" s="248"/>
      <c r="P429" s="248"/>
      <c r="Q429" s="248"/>
      <c r="R429" s="248"/>
      <c r="S429" s="248"/>
      <c r="T429" s="249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T429" s="250" t="s">
        <v>372</v>
      </c>
      <c r="AU429" s="250" t="s">
        <v>81</v>
      </c>
      <c r="AV429" s="13" t="s">
        <v>79</v>
      </c>
      <c r="AW429" s="13" t="s">
        <v>34</v>
      </c>
      <c r="AX429" s="13" t="s">
        <v>72</v>
      </c>
      <c r="AY429" s="250" t="s">
        <v>178</v>
      </c>
    </row>
    <row r="430" s="13" customFormat="1">
      <c r="A430" s="13"/>
      <c r="B430" s="240"/>
      <c r="C430" s="241"/>
      <c r="D430" s="242" t="s">
        <v>372</v>
      </c>
      <c r="E430" s="243" t="s">
        <v>21</v>
      </c>
      <c r="F430" s="244" t="s">
        <v>708</v>
      </c>
      <c r="G430" s="241"/>
      <c r="H430" s="243" t="s">
        <v>21</v>
      </c>
      <c r="I430" s="245"/>
      <c r="J430" s="241"/>
      <c r="K430" s="241"/>
      <c r="L430" s="246"/>
      <c r="M430" s="247"/>
      <c r="N430" s="248"/>
      <c r="O430" s="248"/>
      <c r="P430" s="248"/>
      <c r="Q430" s="248"/>
      <c r="R430" s="248"/>
      <c r="S430" s="248"/>
      <c r="T430" s="249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T430" s="250" t="s">
        <v>372</v>
      </c>
      <c r="AU430" s="250" t="s">
        <v>81</v>
      </c>
      <c r="AV430" s="13" t="s">
        <v>79</v>
      </c>
      <c r="AW430" s="13" t="s">
        <v>34</v>
      </c>
      <c r="AX430" s="13" t="s">
        <v>72</v>
      </c>
      <c r="AY430" s="250" t="s">
        <v>178</v>
      </c>
    </row>
    <row r="431" s="13" customFormat="1">
      <c r="A431" s="13"/>
      <c r="B431" s="240"/>
      <c r="C431" s="241"/>
      <c r="D431" s="242" t="s">
        <v>372</v>
      </c>
      <c r="E431" s="243" t="s">
        <v>21</v>
      </c>
      <c r="F431" s="244" t="s">
        <v>676</v>
      </c>
      <c r="G431" s="241"/>
      <c r="H431" s="243" t="s">
        <v>21</v>
      </c>
      <c r="I431" s="245"/>
      <c r="J431" s="241"/>
      <c r="K431" s="241"/>
      <c r="L431" s="246"/>
      <c r="M431" s="247"/>
      <c r="N431" s="248"/>
      <c r="O431" s="248"/>
      <c r="P431" s="248"/>
      <c r="Q431" s="248"/>
      <c r="R431" s="248"/>
      <c r="S431" s="248"/>
      <c r="T431" s="249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T431" s="250" t="s">
        <v>372</v>
      </c>
      <c r="AU431" s="250" t="s">
        <v>81</v>
      </c>
      <c r="AV431" s="13" t="s">
        <v>79</v>
      </c>
      <c r="AW431" s="13" t="s">
        <v>34</v>
      </c>
      <c r="AX431" s="13" t="s">
        <v>72</v>
      </c>
      <c r="AY431" s="250" t="s">
        <v>178</v>
      </c>
    </row>
    <row r="432" s="14" customFormat="1">
      <c r="A432" s="14"/>
      <c r="B432" s="251"/>
      <c r="C432" s="252"/>
      <c r="D432" s="242" t="s">
        <v>372</v>
      </c>
      <c r="E432" s="253" t="s">
        <v>21</v>
      </c>
      <c r="F432" s="254" t="s">
        <v>714</v>
      </c>
      <c r="G432" s="252"/>
      <c r="H432" s="255">
        <v>0.047</v>
      </c>
      <c r="I432" s="256"/>
      <c r="J432" s="252"/>
      <c r="K432" s="252"/>
      <c r="L432" s="257"/>
      <c r="M432" s="258"/>
      <c r="N432" s="259"/>
      <c r="O432" s="259"/>
      <c r="P432" s="259"/>
      <c r="Q432" s="259"/>
      <c r="R432" s="259"/>
      <c r="S432" s="259"/>
      <c r="T432" s="260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T432" s="261" t="s">
        <v>372</v>
      </c>
      <c r="AU432" s="261" t="s">
        <v>81</v>
      </c>
      <c r="AV432" s="14" t="s">
        <v>81</v>
      </c>
      <c r="AW432" s="14" t="s">
        <v>34</v>
      </c>
      <c r="AX432" s="14" t="s">
        <v>79</v>
      </c>
      <c r="AY432" s="261" t="s">
        <v>178</v>
      </c>
    </row>
    <row r="433" s="2" customFormat="1" ht="37.8" customHeight="1">
      <c r="A433" s="41"/>
      <c r="B433" s="42"/>
      <c r="C433" s="214" t="s">
        <v>715</v>
      </c>
      <c r="D433" s="214" t="s">
        <v>179</v>
      </c>
      <c r="E433" s="215" t="s">
        <v>716</v>
      </c>
      <c r="F433" s="216" t="s">
        <v>717</v>
      </c>
      <c r="G433" s="217" t="s">
        <v>692</v>
      </c>
      <c r="H433" s="218">
        <v>0.76400000000000001</v>
      </c>
      <c r="I433" s="219"/>
      <c r="J433" s="220">
        <f>ROUND(I433*H433,2)</f>
        <v>0</v>
      </c>
      <c r="K433" s="216" t="s">
        <v>368</v>
      </c>
      <c r="L433" s="47"/>
      <c r="M433" s="221" t="s">
        <v>21</v>
      </c>
      <c r="N433" s="222" t="s">
        <v>43</v>
      </c>
      <c r="O433" s="87"/>
      <c r="P433" s="223">
        <f>O433*H433</f>
        <v>0</v>
      </c>
      <c r="Q433" s="223">
        <v>0.088639999999999997</v>
      </c>
      <c r="R433" s="223">
        <f>Q433*H433</f>
        <v>0.067720959999999997</v>
      </c>
      <c r="S433" s="223">
        <v>0</v>
      </c>
      <c r="T433" s="224">
        <f>S433*H433</f>
        <v>0</v>
      </c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R433" s="225" t="s">
        <v>97</v>
      </c>
      <c r="AT433" s="225" t="s">
        <v>179</v>
      </c>
      <c r="AU433" s="225" t="s">
        <v>81</v>
      </c>
      <c r="AY433" s="20" t="s">
        <v>178</v>
      </c>
      <c r="BE433" s="226">
        <f>IF(N433="základní",J433,0)</f>
        <v>0</v>
      </c>
      <c r="BF433" s="226">
        <f>IF(N433="snížená",J433,0)</f>
        <v>0</v>
      </c>
      <c r="BG433" s="226">
        <f>IF(N433="zákl. přenesená",J433,0)</f>
        <v>0</v>
      </c>
      <c r="BH433" s="226">
        <f>IF(N433="sníž. přenesená",J433,0)</f>
        <v>0</v>
      </c>
      <c r="BI433" s="226">
        <f>IF(N433="nulová",J433,0)</f>
        <v>0</v>
      </c>
      <c r="BJ433" s="20" t="s">
        <v>79</v>
      </c>
      <c r="BK433" s="226">
        <f>ROUND(I433*H433,2)</f>
        <v>0</v>
      </c>
      <c r="BL433" s="20" t="s">
        <v>97</v>
      </c>
      <c r="BM433" s="225" t="s">
        <v>718</v>
      </c>
    </row>
    <row r="434" s="2" customFormat="1">
      <c r="A434" s="41"/>
      <c r="B434" s="42"/>
      <c r="C434" s="43"/>
      <c r="D434" s="235" t="s">
        <v>370</v>
      </c>
      <c r="E434" s="43"/>
      <c r="F434" s="236" t="s">
        <v>719</v>
      </c>
      <c r="G434" s="43"/>
      <c r="H434" s="43"/>
      <c r="I434" s="237"/>
      <c r="J434" s="43"/>
      <c r="K434" s="43"/>
      <c r="L434" s="47"/>
      <c r="M434" s="238"/>
      <c r="N434" s="239"/>
      <c r="O434" s="87"/>
      <c r="P434" s="87"/>
      <c r="Q434" s="87"/>
      <c r="R434" s="87"/>
      <c r="S434" s="87"/>
      <c r="T434" s="88"/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41"/>
      <c r="AT434" s="20" t="s">
        <v>370</v>
      </c>
      <c r="AU434" s="20" t="s">
        <v>81</v>
      </c>
    </row>
    <row r="435" s="13" customFormat="1">
      <c r="A435" s="13"/>
      <c r="B435" s="240"/>
      <c r="C435" s="241"/>
      <c r="D435" s="242" t="s">
        <v>372</v>
      </c>
      <c r="E435" s="243" t="s">
        <v>21</v>
      </c>
      <c r="F435" s="244" t="s">
        <v>674</v>
      </c>
      <c r="G435" s="241"/>
      <c r="H435" s="243" t="s">
        <v>21</v>
      </c>
      <c r="I435" s="245"/>
      <c r="J435" s="241"/>
      <c r="K435" s="241"/>
      <c r="L435" s="246"/>
      <c r="M435" s="247"/>
      <c r="N435" s="248"/>
      <c r="O435" s="248"/>
      <c r="P435" s="248"/>
      <c r="Q435" s="248"/>
      <c r="R435" s="248"/>
      <c r="S435" s="248"/>
      <c r="T435" s="249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T435" s="250" t="s">
        <v>372</v>
      </c>
      <c r="AU435" s="250" t="s">
        <v>81</v>
      </c>
      <c r="AV435" s="13" t="s">
        <v>79</v>
      </c>
      <c r="AW435" s="13" t="s">
        <v>34</v>
      </c>
      <c r="AX435" s="13" t="s">
        <v>72</v>
      </c>
      <c r="AY435" s="250" t="s">
        <v>178</v>
      </c>
    </row>
    <row r="436" s="13" customFormat="1">
      <c r="A436" s="13"/>
      <c r="B436" s="240"/>
      <c r="C436" s="241"/>
      <c r="D436" s="242" t="s">
        <v>372</v>
      </c>
      <c r="E436" s="243" t="s">
        <v>21</v>
      </c>
      <c r="F436" s="244" t="s">
        <v>675</v>
      </c>
      <c r="G436" s="241"/>
      <c r="H436" s="243" t="s">
        <v>21</v>
      </c>
      <c r="I436" s="245"/>
      <c r="J436" s="241"/>
      <c r="K436" s="241"/>
      <c r="L436" s="246"/>
      <c r="M436" s="247"/>
      <c r="N436" s="248"/>
      <c r="O436" s="248"/>
      <c r="P436" s="248"/>
      <c r="Q436" s="248"/>
      <c r="R436" s="248"/>
      <c r="S436" s="248"/>
      <c r="T436" s="249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T436" s="250" t="s">
        <v>372</v>
      </c>
      <c r="AU436" s="250" t="s">
        <v>81</v>
      </c>
      <c r="AV436" s="13" t="s">
        <v>79</v>
      </c>
      <c r="AW436" s="13" t="s">
        <v>34</v>
      </c>
      <c r="AX436" s="13" t="s">
        <v>72</v>
      </c>
      <c r="AY436" s="250" t="s">
        <v>178</v>
      </c>
    </row>
    <row r="437" s="13" customFormat="1">
      <c r="A437" s="13"/>
      <c r="B437" s="240"/>
      <c r="C437" s="241"/>
      <c r="D437" s="242" t="s">
        <v>372</v>
      </c>
      <c r="E437" s="243" t="s">
        <v>21</v>
      </c>
      <c r="F437" s="244" t="s">
        <v>682</v>
      </c>
      <c r="G437" s="241"/>
      <c r="H437" s="243" t="s">
        <v>21</v>
      </c>
      <c r="I437" s="245"/>
      <c r="J437" s="241"/>
      <c r="K437" s="241"/>
      <c r="L437" s="246"/>
      <c r="M437" s="247"/>
      <c r="N437" s="248"/>
      <c r="O437" s="248"/>
      <c r="P437" s="248"/>
      <c r="Q437" s="248"/>
      <c r="R437" s="248"/>
      <c r="S437" s="248"/>
      <c r="T437" s="249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T437" s="250" t="s">
        <v>372</v>
      </c>
      <c r="AU437" s="250" t="s">
        <v>81</v>
      </c>
      <c r="AV437" s="13" t="s">
        <v>79</v>
      </c>
      <c r="AW437" s="13" t="s">
        <v>34</v>
      </c>
      <c r="AX437" s="13" t="s">
        <v>72</v>
      </c>
      <c r="AY437" s="250" t="s">
        <v>178</v>
      </c>
    </row>
    <row r="438" s="14" customFormat="1">
      <c r="A438" s="14"/>
      <c r="B438" s="251"/>
      <c r="C438" s="252"/>
      <c r="D438" s="242" t="s">
        <v>372</v>
      </c>
      <c r="E438" s="253" t="s">
        <v>21</v>
      </c>
      <c r="F438" s="254" t="s">
        <v>720</v>
      </c>
      <c r="G438" s="252"/>
      <c r="H438" s="255">
        <v>0.058000000000000003</v>
      </c>
      <c r="I438" s="256"/>
      <c r="J438" s="252"/>
      <c r="K438" s="252"/>
      <c r="L438" s="257"/>
      <c r="M438" s="258"/>
      <c r="N438" s="259"/>
      <c r="O438" s="259"/>
      <c r="P438" s="259"/>
      <c r="Q438" s="259"/>
      <c r="R438" s="259"/>
      <c r="S438" s="259"/>
      <c r="T438" s="260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T438" s="261" t="s">
        <v>372</v>
      </c>
      <c r="AU438" s="261" t="s">
        <v>81</v>
      </c>
      <c r="AV438" s="14" t="s">
        <v>81</v>
      </c>
      <c r="AW438" s="14" t="s">
        <v>34</v>
      </c>
      <c r="AX438" s="14" t="s">
        <v>72</v>
      </c>
      <c r="AY438" s="261" t="s">
        <v>178</v>
      </c>
    </row>
    <row r="439" s="13" customFormat="1">
      <c r="A439" s="13"/>
      <c r="B439" s="240"/>
      <c r="C439" s="241"/>
      <c r="D439" s="242" t="s">
        <v>372</v>
      </c>
      <c r="E439" s="243" t="s">
        <v>21</v>
      </c>
      <c r="F439" s="244" t="s">
        <v>684</v>
      </c>
      <c r="G439" s="241"/>
      <c r="H439" s="243" t="s">
        <v>21</v>
      </c>
      <c r="I439" s="245"/>
      <c r="J439" s="241"/>
      <c r="K439" s="241"/>
      <c r="L439" s="246"/>
      <c r="M439" s="247"/>
      <c r="N439" s="248"/>
      <c r="O439" s="248"/>
      <c r="P439" s="248"/>
      <c r="Q439" s="248"/>
      <c r="R439" s="248"/>
      <c r="S439" s="248"/>
      <c r="T439" s="249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250" t="s">
        <v>372</v>
      </c>
      <c r="AU439" s="250" t="s">
        <v>81</v>
      </c>
      <c r="AV439" s="13" t="s">
        <v>79</v>
      </c>
      <c r="AW439" s="13" t="s">
        <v>34</v>
      </c>
      <c r="AX439" s="13" t="s">
        <v>72</v>
      </c>
      <c r="AY439" s="250" t="s">
        <v>178</v>
      </c>
    </row>
    <row r="440" s="14" customFormat="1">
      <c r="A440" s="14"/>
      <c r="B440" s="251"/>
      <c r="C440" s="252"/>
      <c r="D440" s="242" t="s">
        <v>372</v>
      </c>
      <c r="E440" s="253" t="s">
        <v>21</v>
      </c>
      <c r="F440" s="254" t="s">
        <v>721</v>
      </c>
      <c r="G440" s="252"/>
      <c r="H440" s="255">
        <v>0.314</v>
      </c>
      <c r="I440" s="256"/>
      <c r="J440" s="252"/>
      <c r="K440" s="252"/>
      <c r="L440" s="257"/>
      <c r="M440" s="258"/>
      <c r="N440" s="259"/>
      <c r="O440" s="259"/>
      <c r="P440" s="259"/>
      <c r="Q440" s="259"/>
      <c r="R440" s="259"/>
      <c r="S440" s="259"/>
      <c r="T440" s="260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T440" s="261" t="s">
        <v>372</v>
      </c>
      <c r="AU440" s="261" t="s">
        <v>81</v>
      </c>
      <c r="AV440" s="14" t="s">
        <v>81</v>
      </c>
      <c r="AW440" s="14" t="s">
        <v>34</v>
      </c>
      <c r="AX440" s="14" t="s">
        <v>72</v>
      </c>
      <c r="AY440" s="261" t="s">
        <v>178</v>
      </c>
    </row>
    <row r="441" s="14" customFormat="1">
      <c r="A441" s="14"/>
      <c r="B441" s="251"/>
      <c r="C441" s="252"/>
      <c r="D441" s="242" t="s">
        <v>372</v>
      </c>
      <c r="E441" s="253" t="s">
        <v>21</v>
      </c>
      <c r="F441" s="254" t="s">
        <v>722</v>
      </c>
      <c r="G441" s="252"/>
      <c r="H441" s="255">
        <v>0.14199999999999999</v>
      </c>
      <c r="I441" s="256"/>
      <c r="J441" s="252"/>
      <c r="K441" s="252"/>
      <c r="L441" s="257"/>
      <c r="M441" s="258"/>
      <c r="N441" s="259"/>
      <c r="O441" s="259"/>
      <c r="P441" s="259"/>
      <c r="Q441" s="259"/>
      <c r="R441" s="259"/>
      <c r="S441" s="259"/>
      <c r="T441" s="260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T441" s="261" t="s">
        <v>372</v>
      </c>
      <c r="AU441" s="261" t="s">
        <v>81</v>
      </c>
      <c r="AV441" s="14" t="s">
        <v>81</v>
      </c>
      <c r="AW441" s="14" t="s">
        <v>34</v>
      </c>
      <c r="AX441" s="14" t="s">
        <v>72</v>
      </c>
      <c r="AY441" s="261" t="s">
        <v>178</v>
      </c>
    </row>
    <row r="442" s="13" customFormat="1">
      <c r="A442" s="13"/>
      <c r="B442" s="240"/>
      <c r="C442" s="241"/>
      <c r="D442" s="242" t="s">
        <v>372</v>
      </c>
      <c r="E442" s="243" t="s">
        <v>21</v>
      </c>
      <c r="F442" s="244" t="s">
        <v>687</v>
      </c>
      <c r="G442" s="241"/>
      <c r="H442" s="243" t="s">
        <v>21</v>
      </c>
      <c r="I442" s="245"/>
      <c r="J442" s="241"/>
      <c r="K442" s="241"/>
      <c r="L442" s="246"/>
      <c r="M442" s="247"/>
      <c r="N442" s="248"/>
      <c r="O442" s="248"/>
      <c r="P442" s="248"/>
      <c r="Q442" s="248"/>
      <c r="R442" s="248"/>
      <c r="S442" s="248"/>
      <c r="T442" s="249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T442" s="250" t="s">
        <v>372</v>
      </c>
      <c r="AU442" s="250" t="s">
        <v>81</v>
      </c>
      <c r="AV442" s="13" t="s">
        <v>79</v>
      </c>
      <c r="AW442" s="13" t="s">
        <v>34</v>
      </c>
      <c r="AX442" s="13" t="s">
        <v>72</v>
      </c>
      <c r="AY442" s="250" t="s">
        <v>178</v>
      </c>
    </row>
    <row r="443" s="14" customFormat="1">
      <c r="A443" s="14"/>
      <c r="B443" s="251"/>
      <c r="C443" s="252"/>
      <c r="D443" s="242" t="s">
        <v>372</v>
      </c>
      <c r="E443" s="253" t="s">
        <v>21</v>
      </c>
      <c r="F443" s="254" t="s">
        <v>723</v>
      </c>
      <c r="G443" s="252"/>
      <c r="H443" s="255">
        <v>0.25</v>
      </c>
      <c r="I443" s="256"/>
      <c r="J443" s="252"/>
      <c r="K443" s="252"/>
      <c r="L443" s="257"/>
      <c r="M443" s="258"/>
      <c r="N443" s="259"/>
      <c r="O443" s="259"/>
      <c r="P443" s="259"/>
      <c r="Q443" s="259"/>
      <c r="R443" s="259"/>
      <c r="S443" s="259"/>
      <c r="T443" s="260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T443" s="261" t="s">
        <v>372</v>
      </c>
      <c r="AU443" s="261" t="s">
        <v>81</v>
      </c>
      <c r="AV443" s="14" t="s">
        <v>81</v>
      </c>
      <c r="AW443" s="14" t="s">
        <v>34</v>
      </c>
      <c r="AX443" s="14" t="s">
        <v>72</v>
      </c>
      <c r="AY443" s="261" t="s">
        <v>178</v>
      </c>
    </row>
    <row r="444" s="15" customFormat="1">
      <c r="A444" s="15"/>
      <c r="B444" s="262"/>
      <c r="C444" s="263"/>
      <c r="D444" s="242" t="s">
        <v>372</v>
      </c>
      <c r="E444" s="264" t="s">
        <v>21</v>
      </c>
      <c r="F444" s="265" t="s">
        <v>399</v>
      </c>
      <c r="G444" s="263"/>
      <c r="H444" s="266">
        <v>0.76400000000000001</v>
      </c>
      <c r="I444" s="267"/>
      <c r="J444" s="263"/>
      <c r="K444" s="263"/>
      <c r="L444" s="268"/>
      <c r="M444" s="269"/>
      <c r="N444" s="270"/>
      <c r="O444" s="270"/>
      <c r="P444" s="270"/>
      <c r="Q444" s="270"/>
      <c r="R444" s="270"/>
      <c r="S444" s="270"/>
      <c r="T444" s="271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T444" s="272" t="s">
        <v>372</v>
      </c>
      <c r="AU444" s="272" t="s">
        <v>81</v>
      </c>
      <c r="AV444" s="15" t="s">
        <v>97</v>
      </c>
      <c r="AW444" s="15" t="s">
        <v>34</v>
      </c>
      <c r="AX444" s="15" t="s">
        <v>79</v>
      </c>
      <c r="AY444" s="272" t="s">
        <v>178</v>
      </c>
    </row>
    <row r="445" s="2" customFormat="1" ht="24.15" customHeight="1">
      <c r="A445" s="41"/>
      <c r="B445" s="42"/>
      <c r="C445" s="284" t="s">
        <v>724</v>
      </c>
      <c r="D445" s="284" t="s">
        <v>543</v>
      </c>
      <c r="E445" s="285" t="s">
        <v>725</v>
      </c>
      <c r="F445" s="286" t="s">
        <v>726</v>
      </c>
      <c r="G445" s="287" t="s">
        <v>692</v>
      </c>
      <c r="H445" s="288">
        <v>0.062</v>
      </c>
      <c r="I445" s="289"/>
      <c r="J445" s="290">
        <f>ROUND(I445*H445,2)</f>
        <v>0</v>
      </c>
      <c r="K445" s="286" t="s">
        <v>368</v>
      </c>
      <c r="L445" s="291"/>
      <c r="M445" s="292" t="s">
        <v>21</v>
      </c>
      <c r="N445" s="293" t="s">
        <v>43</v>
      </c>
      <c r="O445" s="87"/>
      <c r="P445" s="223">
        <f>O445*H445</f>
        <v>0</v>
      </c>
      <c r="Q445" s="223">
        <v>1</v>
      </c>
      <c r="R445" s="223">
        <f>Q445*H445</f>
        <v>0.062</v>
      </c>
      <c r="S445" s="223">
        <v>0</v>
      </c>
      <c r="T445" s="224">
        <f>S445*H445</f>
        <v>0</v>
      </c>
      <c r="U445" s="41"/>
      <c r="V445" s="41"/>
      <c r="W445" s="41"/>
      <c r="X445" s="41"/>
      <c r="Y445" s="41"/>
      <c r="Z445" s="41"/>
      <c r="AA445" s="41"/>
      <c r="AB445" s="41"/>
      <c r="AC445" s="41"/>
      <c r="AD445" s="41"/>
      <c r="AE445" s="41"/>
      <c r="AR445" s="225" t="s">
        <v>219</v>
      </c>
      <c r="AT445" s="225" t="s">
        <v>543</v>
      </c>
      <c r="AU445" s="225" t="s">
        <v>81</v>
      </c>
      <c r="AY445" s="20" t="s">
        <v>178</v>
      </c>
      <c r="BE445" s="226">
        <f>IF(N445="základní",J445,0)</f>
        <v>0</v>
      </c>
      <c r="BF445" s="226">
        <f>IF(N445="snížená",J445,0)</f>
        <v>0</v>
      </c>
      <c r="BG445" s="226">
        <f>IF(N445="zákl. přenesená",J445,0)</f>
        <v>0</v>
      </c>
      <c r="BH445" s="226">
        <f>IF(N445="sníž. přenesená",J445,0)</f>
        <v>0</v>
      </c>
      <c r="BI445" s="226">
        <f>IF(N445="nulová",J445,0)</f>
        <v>0</v>
      </c>
      <c r="BJ445" s="20" t="s">
        <v>79</v>
      </c>
      <c r="BK445" s="226">
        <f>ROUND(I445*H445,2)</f>
        <v>0</v>
      </c>
      <c r="BL445" s="20" t="s">
        <v>97</v>
      </c>
      <c r="BM445" s="225" t="s">
        <v>727</v>
      </c>
    </row>
    <row r="446" s="13" customFormat="1">
      <c r="A446" s="13"/>
      <c r="B446" s="240"/>
      <c r="C446" s="241"/>
      <c r="D446" s="242" t="s">
        <v>372</v>
      </c>
      <c r="E446" s="243" t="s">
        <v>21</v>
      </c>
      <c r="F446" s="244" t="s">
        <v>702</v>
      </c>
      <c r="G446" s="241"/>
      <c r="H446" s="243" t="s">
        <v>21</v>
      </c>
      <c r="I446" s="245"/>
      <c r="J446" s="241"/>
      <c r="K446" s="241"/>
      <c r="L446" s="246"/>
      <c r="M446" s="247"/>
      <c r="N446" s="248"/>
      <c r="O446" s="248"/>
      <c r="P446" s="248"/>
      <c r="Q446" s="248"/>
      <c r="R446" s="248"/>
      <c r="S446" s="248"/>
      <c r="T446" s="249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T446" s="250" t="s">
        <v>372</v>
      </c>
      <c r="AU446" s="250" t="s">
        <v>81</v>
      </c>
      <c r="AV446" s="13" t="s">
        <v>79</v>
      </c>
      <c r="AW446" s="13" t="s">
        <v>34</v>
      </c>
      <c r="AX446" s="13" t="s">
        <v>72</v>
      </c>
      <c r="AY446" s="250" t="s">
        <v>178</v>
      </c>
    </row>
    <row r="447" s="13" customFormat="1">
      <c r="A447" s="13"/>
      <c r="B447" s="240"/>
      <c r="C447" s="241"/>
      <c r="D447" s="242" t="s">
        <v>372</v>
      </c>
      <c r="E447" s="243" t="s">
        <v>21</v>
      </c>
      <c r="F447" s="244" t="s">
        <v>708</v>
      </c>
      <c r="G447" s="241"/>
      <c r="H447" s="243" t="s">
        <v>21</v>
      </c>
      <c r="I447" s="245"/>
      <c r="J447" s="241"/>
      <c r="K447" s="241"/>
      <c r="L447" s="246"/>
      <c r="M447" s="247"/>
      <c r="N447" s="248"/>
      <c r="O447" s="248"/>
      <c r="P447" s="248"/>
      <c r="Q447" s="248"/>
      <c r="R447" s="248"/>
      <c r="S447" s="248"/>
      <c r="T447" s="249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T447" s="250" t="s">
        <v>372</v>
      </c>
      <c r="AU447" s="250" t="s">
        <v>81</v>
      </c>
      <c r="AV447" s="13" t="s">
        <v>79</v>
      </c>
      <c r="AW447" s="13" t="s">
        <v>34</v>
      </c>
      <c r="AX447" s="13" t="s">
        <v>72</v>
      </c>
      <c r="AY447" s="250" t="s">
        <v>178</v>
      </c>
    </row>
    <row r="448" s="13" customFormat="1">
      <c r="A448" s="13"/>
      <c r="B448" s="240"/>
      <c r="C448" s="241"/>
      <c r="D448" s="242" t="s">
        <v>372</v>
      </c>
      <c r="E448" s="243" t="s">
        <v>21</v>
      </c>
      <c r="F448" s="244" t="s">
        <v>682</v>
      </c>
      <c r="G448" s="241"/>
      <c r="H448" s="243" t="s">
        <v>21</v>
      </c>
      <c r="I448" s="245"/>
      <c r="J448" s="241"/>
      <c r="K448" s="241"/>
      <c r="L448" s="246"/>
      <c r="M448" s="247"/>
      <c r="N448" s="248"/>
      <c r="O448" s="248"/>
      <c r="P448" s="248"/>
      <c r="Q448" s="248"/>
      <c r="R448" s="248"/>
      <c r="S448" s="248"/>
      <c r="T448" s="249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250" t="s">
        <v>372</v>
      </c>
      <c r="AU448" s="250" t="s">
        <v>81</v>
      </c>
      <c r="AV448" s="13" t="s">
        <v>79</v>
      </c>
      <c r="AW448" s="13" t="s">
        <v>34</v>
      </c>
      <c r="AX448" s="13" t="s">
        <v>72</v>
      </c>
      <c r="AY448" s="250" t="s">
        <v>178</v>
      </c>
    </row>
    <row r="449" s="14" customFormat="1">
      <c r="A449" s="14"/>
      <c r="B449" s="251"/>
      <c r="C449" s="252"/>
      <c r="D449" s="242" t="s">
        <v>372</v>
      </c>
      <c r="E449" s="253" t="s">
        <v>21</v>
      </c>
      <c r="F449" s="254" t="s">
        <v>728</v>
      </c>
      <c r="G449" s="252"/>
      <c r="H449" s="255">
        <v>0.062</v>
      </c>
      <c r="I449" s="256"/>
      <c r="J449" s="252"/>
      <c r="K449" s="252"/>
      <c r="L449" s="257"/>
      <c r="M449" s="258"/>
      <c r="N449" s="259"/>
      <c r="O449" s="259"/>
      <c r="P449" s="259"/>
      <c r="Q449" s="259"/>
      <c r="R449" s="259"/>
      <c r="S449" s="259"/>
      <c r="T449" s="260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T449" s="261" t="s">
        <v>372</v>
      </c>
      <c r="AU449" s="261" t="s">
        <v>81</v>
      </c>
      <c r="AV449" s="14" t="s">
        <v>81</v>
      </c>
      <c r="AW449" s="14" t="s">
        <v>34</v>
      </c>
      <c r="AX449" s="14" t="s">
        <v>79</v>
      </c>
      <c r="AY449" s="261" t="s">
        <v>178</v>
      </c>
    </row>
    <row r="450" s="2" customFormat="1" ht="24.15" customHeight="1">
      <c r="A450" s="41"/>
      <c r="B450" s="42"/>
      <c r="C450" s="284" t="s">
        <v>729</v>
      </c>
      <c r="D450" s="284" t="s">
        <v>543</v>
      </c>
      <c r="E450" s="285" t="s">
        <v>730</v>
      </c>
      <c r="F450" s="286" t="s">
        <v>731</v>
      </c>
      <c r="G450" s="287" t="s">
        <v>692</v>
      </c>
      <c r="H450" s="288">
        <v>0.48399999999999999</v>
      </c>
      <c r="I450" s="289"/>
      <c r="J450" s="290">
        <f>ROUND(I450*H450,2)</f>
        <v>0</v>
      </c>
      <c r="K450" s="286" t="s">
        <v>368</v>
      </c>
      <c r="L450" s="291"/>
      <c r="M450" s="292" t="s">
        <v>21</v>
      </c>
      <c r="N450" s="293" t="s">
        <v>43</v>
      </c>
      <c r="O450" s="87"/>
      <c r="P450" s="223">
        <f>O450*H450</f>
        <v>0</v>
      </c>
      <c r="Q450" s="223">
        <v>1</v>
      </c>
      <c r="R450" s="223">
        <f>Q450*H450</f>
        <v>0.48399999999999999</v>
      </c>
      <c r="S450" s="223">
        <v>0</v>
      </c>
      <c r="T450" s="224">
        <f>S450*H450</f>
        <v>0</v>
      </c>
      <c r="U450" s="41"/>
      <c r="V450" s="41"/>
      <c r="W450" s="41"/>
      <c r="X450" s="41"/>
      <c r="Y450" s="41"/>
      <c r="Z450" s="41"/>
      <c r="AA450" s="41"/>
      <c r="AB450" s="41"/>
      <c r="AC450" s="41"/>
      <c r="AD450" s="41"/>
      <c r="AE450" s="41"/>
      <c r="AR450" s="225" t="s">
        <v>219</v>
      </c>
      <c r="AT450" s="225" t="s">
        <v>543</v>
      </c>
      <c r="AU450" s="225" t="s">
        <v>81</v>
      </c>
      <c r="AY450" s="20" t="s">
        <v>178</v>
      </c>
      <c r="BE450" s="226">
        <f>IF(N450="základní",J450,0)</f>
        <v>0</v>
      </c>
      <c r="BF450" s="226">
        <f>IF(N450="snížená",J450,0)</f>
        <v>0</v>
      </c>
      <c r="BG450" s="226">
        <f>IF(N450="zákl. přenesená",J450,0)</f>
        <v>0</v>
      </c>
      <c r="BH450" s="226">
        <f>IF(N450="sníž. přenesená",J450,0)</f>
        <v>0</v>
      </c>
      <c r="BI450" s="226">
        <f>IF(N450="nulová",J450,0)</f>
        <v>0</v>
      </c>
      <c r="BJ450" s="20" t="s">
        <v>79</v>
      </c>
      <c r="BK450" s="226">
        <f>ROUND(I450*H450,2)</f>
        <v>0</v>
      </c>
      <c r="BL450" s="20" t="s">
        <v>97</v>
      </c>
      <c r="BM450" s="225" t="s">
        <v>732</v>
      </c>
    </row>
    <row r="451" s="13" customFormat="1">
      <c r="A451" s="13"/>
      <c r="B451" s="240"/>
      <c r="C451" s="241"/>
      <c r="D451" s="242" t="s">
        <v>372</v>
      </c>
      <c r="E451" s="243" t="s">
        <v>21</v>
      </c>
      <c r="F451" s="244" t="s">
        <v>702</v>
      </c>
      <c r="G451" s="241"/>
      <c r="H451" s="243" t="s">
        <v>21</v>
      </c>
      <c r="I451" s="245"/>
      <c r="J451" s="241"/>
      <c r="K451" s="241"/>
      <c r="L451" s="246"/>
      <c r="M451" s="247"/>
      <c r="N451" s="248"/>
      <c r="O451" s="248"/>
      <c r="P451" s="248"/>
      <c r="Q451" s="248"/>
      <c r="R451" s="248"/>
      <c r="S451" s="248"/>
      <c r="T451" s="249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T451" s="250" t="s">
        <v>372</v>
      </c>
      <c r="AU451" s="250" t="s">
        <v>81</v>
      </c>
      <c r="AV451" s="13" t="s">
        <v>79</v>
      </c>
      <c r="AW451" s="13" t="s">
        <v>34</v>
      </c>
      <c r="AX451" s="13" t="s">
        <v>72</v>
      </c>
      <c r="AY451" s="250" t="s">
        <v>178</v>
      </c>
    </row>
    <row r="452" s="13" customFormat="1">
      <c r="A452" s="13"/>
      <c r="B452" s="240"/>
      <c r="C452" s="241"/>
      <c r="D452" s="242" t="s">
        <v>372</v>
      </c>
      <c r="E452" s="243" t="s">
        <v>21</v>
      </c>
      <c r="F452" s="244" t="s">
        <v>684</v>
      </c>
      <c r="G452" s="241"/>
      <c r="H452" s="243" t="s">
        <v>21</v>
      </c>
      <c r="I452" s="245"/>
      <c r="J452" s="241"/>
      <c r="K452" s="241"/>
      <c r="L452" s="246"/>
      <c r="M452" s="247"/>
      <c r="N452" s="248"/>
      <c r="O452" s="248"/>
      <c r="P452" s="248"/>
      <c r="Q452" s="248"/>
      <c r="R452" s="248"/>
      <c r="S452" s="248"/>
      <c r="T452" s="249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T452" s="250" t="s">
        <v>372</v>
      </c>
      <c r="AU452" s="250" t="s">
        <v>81</v>
      </c>
      <c r="AV452" s="13" t="s">
        <v>79</v>
      </c>
      <c r="AW452" s="13" t="s">
        <v>34</v>
      </c>
      <c r="AX452" s="13" t="s">
        <v>72</v>
      </c>
      <c r="AY452" s="250" t="s">
        <v>178</v>
      </c>
    </row>
    <row r="453" s="14" customFormat="1">
      <c r="A453" s="14"/>
      <c r="B453" s="251"/>
      <c r="C453" s="252"/>
      <c r="D453" s="242" t="s">
        <v>372</v>
      </c>
      <c r="E453" s="253" t="s">
        <v>21</v>
      </c>
      <c r="F453" s="254" t="s">
        <v>733</v>
      </c>
      <c r="G453" s="252"/>
      <c r="H453" s="255">
        <v>0.33300000000000002</v>
      </c>
      <c r="I453" s="256"/>
      <c r="J453" s="252"/>
      <c r="K453" s="252"/>
      <c r="L453" s="257"/>
      <c r="M453" s="258"/>
      <c r="N453" s="259"/>
      <c r="O453" s="259"/>
      <c r="P453" s="259"/>
      <c r="Q453" s="259"/>
      <c r="R453" s="259"/>
      <c r="S453" s="259"/>
      <c r="T453" s="260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T453" s="261" t="s">
        <v>372</v>
      </c>
      <c r="AU453" s="261" t="s">
        <v>81</v>
      </c>
      <c r="AV453" s="14" t="s">
        <v>81</v>
      </c>
      <c r="AW453" s="14" t="s">
        <v>34</v>
      </c>
      <c r="AX453" s="14" t="s">
        <v>72</v>
      </c>
      <c r="AY453" s="261" t="s">
        <v>178</v>
      </c>
    </row>
    <row r="454" s="14" customFormat="1">
      <c r="A454" s="14"/>
      <c r="B454" s="251"/>
      <c r="C454" s="252"/>
      <c r="D454" s="242" t="s">
        <v>372</v>
      </c>
      <c r="E454" s="253" t="s">
        <v>21</v>
      </c>
      <c r="F454" s="254" t="s">
        <v>734</v>
      </c>
      <c r="G454" s="252"/>
      <c r="H454" s="255">
        <v>0.151</v>
      </c>
      <c r="I454" s="256"/>
      <c r="J454" s="252"/>
      <c r="K454" s="252"/>
      <c r="L454" s="257"/>
      <c r="M454" s="258"/>
      <c r="N454" s="259"/>
      <c r="O454" s="259"/>
      <c r="P454" s="259"/>
      <c r="Q454" s="259"/>
      <c r="R454" s="259"/>
      <c r="S454" s="259"/>
      <c r="T454" s="260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T454" s="261" t="s">
        <v>372</v>
      </c>
      <c r="AU454" s="261" t="s">
        <v>81</v>
      </c>
      <c r="AV454" s="14" t="s">
        <v>81</v>
      </c>
      <c r="AW454" s="14" t="s">
        <v>34</v>
      </c>
      <c r="AX454" s="14" t="s">
        <v>72</v>
      </c>
      <c r="AY454" s="261" t="s">
        <v>178</v>
      </c>
    </row>
    <row r="455" s="15" customFormat="1">
      <c r="A455" s="15"/>
      <c r="B455" s="262"/>
      <c r="C455" s="263"/>
      <c r="D455" s="242" t="s">
        <v>372</v>
      </c>
      <c r="E455" s="264" t="s">
        <v>21</v>
      </c>
      <c r="F455" s="265" t="s">
        <v>399</v>
      </c>
      <c r="G455" s="263"/>
      <c r="H455" s="266">
        <v>0.48399999999999999</v>
      </c>
      <c r="I455" s="267"/>
      <c r="J455" s="263"/>
      <c r="K455" s="263"/>
      <c r="L455" s="268"/>
      <c r="M455" s="269"/>
      <c r="N455" s="270"/>
      <c r="O455" s="270"/>
      <c r="P455" s="270"/>
      <c r="Q455" s="270"/>
      <c r="R455" s="270"/>
      <c r="S455" s="270"/>
      <c r="T455" s="271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T455" s="272" t="s">
        <v>372</v>
      </c>
      <c r="AU455" s="272" t="s">
        <v>81</v>
      </c>
      <c r="AV455" s="15" t="s">
        <v>97</v>
      </c>
      <c r="AW455" s="15" t="s">
        <v>34</v>
      </c>
      <c r="AX455" s="15" t="s">
        <v>79</v>
      </c>
      <c r="AY455" s="272" t="s">
        <v>178</v>
      </c>
    </row>
    <row r="456" s="2" customFormat="1" ht="24.15" customHeight="1">
      <c r="A456" s="41"/>
      <c r="B456" s="42"/>
      <c r="C456" s="284" t="s">
        <v>735</v>
      </c>
      <c r="D456" s="284" t="s">
        <v>543</v>
      </c>
      <c r="E456" s="285" t="s">
        <v>736</v>
      </c>
      <c r="F456" s="286" t="s">
        <v>737</v>
      </c>
      <c r="G456" s="287" t="s">
        <v>692</v>
      </c>
      <c r="H456" s="288">
        <v>0.26500000000000001</v>
      </c>
      <c r="I456" s="289"/>
      <c r="J456" s="290">
        <f>ROUND(I456*H456,2)</f>
        <v>0</v>
      </c>
      <c r="K456" s="286" t="s">
        <v>368</v>
      </c>
      <c r="L456" s="291"/>
      <c r="M456" s="292" t="s">
        <v>21</v>
      </c>
      <c r="N456" s="293" t="s">
        <v>43</v>
      </c>
      <c r="O456" s="87"/>
      <c r="P456" s="223">
        <f>O456*H456</f>
        <v>0</v>
      </c>
      <c r="Q456" s="223">
        <v>1</v>
      </c>
      <c r="R456" s="223">
        <f>Q456*H456</f>
        <v>0.26500000000000001</v>
      </c>
      <c r="S456" s="223">
        <v>0</v>
      </c>
      <c r="T456" s="224">
        <f>S456*H456</f>
        <v>0</v>
      </c>
      <c r="U456" s="41"/>
      <c r="V456" s="41"/>
      <c r="W456" s="41"/>
      <c r="X456" s="41"/>
      <c r="Y456" s="41"/>
      <c r="Z456" s="41"/>
      <c r="AA456" s="41"/>
      <c r="AB456" s="41"/>
      <c r="AC456" s="41"/>
      <c r="AD456" s="41"/>
      <c r="AE456" s="41"/>
      <c r="AR456" s="225" t="s">
        <v>219</v>
      </c>
      <c r="AT456" s="225" t="s">
        <v>543</v>
      </c>
      <c r="AU456" s="225" t="s">
        <v>81</v>
      </c>
      <c r="AY456" s="20" t="s">
        <v>178</v>
      </c>
      <c r="BE456" s="226">
        <f>IF(N456="základní",J456,0)</f>
        <v>0</v>
      </c>
      <c r="BF456" s="226">
        <f>IF(N456="snížená",J456,0)</f>
        <v>0</v>
      </c>
      <c r="BG456" s="226">
        <f>IF(N456="zákl. přenesená",J456,0)</f>
        <v>0</v>
      </c>
      <c r="BH456" s="226">
        <f>IF(N456="sníž. přenesená",J456,0)</f>
        <v>0</v>
      </c>
      <c r="BI456" s="226">
        <f>IF(N456="nulová",J456,0)</f>
        <v>0</v>
      </c>
      <c r="BJ456" s="20" t="s">
        <v>79</v>
      </c>
      <c r="BK456" s="226">
        <f>ROUND(I456*H456,2)</f>
        <v>0</v>
      </c>
      <c r="BL456" s="20" t="s">
        <v>97</v>
      </c>
      <c r="BM456" s="225" t="s">
        <v>738</v>
      </c>
    </row>
    <row r="457" s="13" customFormat="1">
      <c r="A457" s="13"/>
      <c r="B457" s="240"/>
      <c r="C457" s="241"/>
      <c r="D457" s="242" t="s">
        <v>372</v>
      </c>
      <c r="E457" s="243" t="s">
        <v>21</v>
      </c>
      <c r="F457" s="244" t="s">
        <v>702</v>
      </c>
      <c r="G457" s="241"/>
      <c r="H457" s="243" t="s">
        <v>21</v>
      </c>
      <c r="I457" s="245"/>
      <c r="J457" s="241"/>
      <c r="K457" s="241"/>
      <c r="L457" s="246"/>
      <c r="M457" s="247"/>
      <c r="N457" s="248"/>
      <c r="O457" s="248"/>
      <c r="P457" s="248"/>
      <c r="Q457" s="248"/>
      <c r="R457" s="248"/>
      <c r="S457" s="248"/>
      <c r="T457" s="249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T457" s="250" t="s">
        <v>372</v>
      </c>
      <c r="AU457" s="250" t="s">
        <v>81</v>
      </c>
      <c r="AV457" s="13" t="s">
        <v>79</v>
      </c>
      <c r="AW457" s="13" t="s">
        <v>34</v>
      </c>
      <c r="AX457" s="13" t="s">
        <v>72</v>
      </c>
      <c r="AY457" s="250" t="s">
        <v>178</v>
      </c>
    </row>
    <row r="458" s="13" customFormat="1">
      <c r="A458" s="13"/>
      <c r="B458" s="240"/>
      <c r="C458" s="241"/>
      <c r="D458" s="242" t="s">
        <v>372</v>
      </c>
      <c r="E458" s="243" t="s">
        <v>21</v>
      </c>
      <c r="F458" s="244" t="s">
        <v>708</v>
      </c>
      <c r="G458" s="241"/>
      <c r="H458" s="243" t="s">
        <v>21</v>
      </c>
      <c r="I458" s="245"/>
      <c r="J458" s="241"/>
      <c r="K458" s="241"/>
      <c r="L458" s="246"/>
      <c r="M458" s="247"/>
      <c r="N458" s="248"/>
      <c r="O458" s="248"/>
      <c r="P458" s="248"/>
      <c r="Q458" s="248"/>
      <c r="R458" s="248"/>
      <c r="S458" s="248"/>
      <c r="T458" s="249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T458" s="250" t="s">
        <v>372</v>
      </c>
      <c r="AU458" s="250" t="s">
        <v>81</v>
      </c>
      <c r="AV458" s="13" t="s">
        <v>79</v>
      </c>
      <c r="AW458" s="13" t="s">
        <v>34</v>
      </c>
      <c r="AX458" s="13" t="s">
        <v>72</v>
      </c>
      <c r="AY458" s="250" t="s">
        <v>178</v>
      </c>
    </row>
    <row r="459" s="13" customFormat="1">
      <c r="A459" s="13"/>
      <c r="B459" s="240"/>
      <c r="C459" s="241"/>
      <c r="D459" s="242" t="s">
        <v>372</v>
      </c>
      <c r="E459" s="243" t="s">
        <v>21</v>
      </c>
      <c r="F459" s="244" t="s">
        <v>687</v>
      </c>
      <c r="G459" s="241"/>
      <c r="H459" s="243" t="s">
        <v>21</v>
      </c>
      <c r="I459" s="245"/>
      <c r="J459" s="241"/>
      <c r="K459" s="241"/>
      <c r="L459" s="246"/>
      <c r="M459" s="247"/>
      <c r="N459" s="248"/>
      <c r="O459" s="248"/>
      <c r="P459" s="248"/>
      <c r="Q459" s="248"/>
      <c r="R459" s="248"/>
      <c r="S459" s="248"/>
      <c r="T459" s="249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T459" s="250" t="s">
        <v>372</v>
      </c>
      <c r="AU459" s="250" t="s">
        <v>81</v>
      </c>
      <c r="AV459" s="13" t="s">
        <v>79</v>
      </c>
      <c r="AW459" s="13" t="s">
        <v>34</v>
      </c>
      <c r="AX459" s="13" t="s">
        <v>72</v>
      </c>
      <c r="AY459" s="250" t="s">
        <v>178</v>
      </c>
    </row>
    <row r="460" s="14" customFormat="1">
      <c r="A460" s="14"/>
      <c r="B460" s="251"/>
      <c r="C460" s="252"/>
      <c r="D460" s="242" t="s">
        <v>372</v>
      </c>
      <c r="E460" s="253" t="s">
        <v>21</v>
      </c>
      <c r="F460" s="254" t="s">
        <v>739</v>
      </c>
      <c r="G460" s="252"/>
      <c r="H460" s="255">
        <v>0.26500000000000001</v>
      </c>
      <c r="I460" s="256"/>
      <c r="J460" s="252"/>
      <c r="K460" s="252"/>
      <c r="L460" s="257"/>
      <c r="M460" s="258"/>
      <c r="N460" s="259"/>
      <c r="O460" s="259"/>
      <c r="P460" s="259"/>
      <c r="Q460" s="259"/>
      <c r="R460" s="259"/>
      <c r="S460" s="259"/>
      <c r="T460" s="260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T460" s="261" t="s">
        <v>372</v>
      </c>
      <c r="AU460" s="261" t="s">
        <v>81</v>
      </c>
      <c r="AV460" s="14" t="s">
        <v>81</v>
      </c>
      <c r="AW460" s="14" t="s">
        <v>34</v>
      </c>
      <c r="AX460" s="14" t="s">
        <v>79</v>
      </c>
      <c r="AY460" s="261" t="s">
        <v>178</v>
      </c>
    </row>
    <row r="461" s="2" customFormat="1" ht="33" customHeight="1">
      <c r="A461" s="41"/>
      <c r="B461" s="42"/>
      <c r="C461" s="214" t="s">
        <v>740</v>
      </c>
      <c r="D461" s="214" t="s">
        <v>179</v>
      </c>
      <c r="E461" s="215" t="s">
        <v>741</v>
      </c>
      <c r="F461" s="216" t="s">
        <v>742</v>
      </c>
      <c r="G461" s="217" t="s">
        <v>209</v>
      </c>
      <c r="H461" s="218">
        <v>1.7</v>
      </c>
      <c r="I461" s="219"/>
      <c r="J461" s="220">
        <f>ROUND(I461*H461,2)</f>
        <v>0</v>
      </c>
      <c r="K461" s="216" t="s">
        <v>743</v>
      </c>
      <c r="L461" s="47"/>
      <c r="M461" s="221" t="s">
        <v>21</v>
      </c>
      <c r="N461" s="222" t="s">
        <v>43</v>
      </c>
      <c r="O461" s="87"/>
      <c r="P461" s="223">
        <f>O461*H461</f>
        <v>0</v>
      </c>
      <c r="Q461" s="223">
        <v>0.0040499999999999998</v>
      </c>
      <c r="R461" s="223">
        <f>Q461*H461</f>
        <v>0.0068849999999999996</v>
      </c>
      <c r="S461" s="223">
        <v>0</v>
      </c>
      <c r="T461" s="224">
        <f>S461*H461</f>
        <v>0</v>
      </c>
      <c r="U461" s="41"/>
      <c r="V461" s="41"/>
      <c r="W461" s="41"/>
      <c r="X461" s="41"/>
      <c r="Y461" s="41"/>
      <c r="Z461" s="41"/>
      <c r="AA461" s="41"/>
      <c r="AB461" s="41"/>
      <c r="AC461" s="41"/>
      <c r="AD461" s="41"/>
      <c r="AE461" s="41"/>
      <c r="AR461" s="225" t="s">
        <v>97</v>
      </c>
      <c r="AT461" s="225" t="s">
        <v>179</v>
      </c>
      <c r="AU461" s="225" t="s">
        <v>81</v>
      </c>
      <c r="AY461" s="20" t="s">
        <v>178</v>
      </c>
      <c r="BE461" s="226">
        <f>IF(N461="základní",J461,0)</f>
        <v>0</v>
      </c>
      <c r="BF461" s="226">
        <f>IF(N461="snížená",J461,0)</f>
        <v>0</v>
      </c>
      <c r="BG461" s="226">
        <f>IF(N461="zákl. přenesená",J461,0)</f>
        <v>0</v>
      </c>
      <c r="BH461" s="226">
        <f>IF(N461="sníž. přenesená",J461,0)</f>
        <v>0</v>
      </c>
      <c r="BI461" s="226">
        <f>IF(N461="nulová",J461,0)</f>
        <v>0</v>
      </c>
      <c r="BJ461" s="20" t="s">
        <v>79</v>
      </c>
      <c r="BK461" s="226">
        <f>ROUND(I461*H461,2)</f>
        <v>0</v>
      </c>
      <c r="BL461" s="20" t="s">
        <v>97</v>
      </c>
      <c r="BM461" s="225" t="s">
        <v>744</v>
      </c>
    </row>
    <row r="462" s="13" customFormat="1">
      <c r="A462" s="13"/>
      <c r="B462" s="240"/>
      <c r="C462" s="241"/>
      <c r="D462" s="242" t="s">
        <v>372</v>
      </c>
      <c r="E462" s="243" t="s">
        <v>21</v>
      </c>
      <c r="F462" s="244" t="s">
        <v>745</v>
      </c>
      <c r="G462" s="241"/>
      <c r="H462" s="243" t="s">
        <v>21</v>
      </c>
      <c r="I462" s="245"/>
      <c r="J462" s="241"/>
      <c r="K462" s="241"/>
      <c r="L462" s="246"/>
      <c r="M462" s="247"/>
      <c r="N462" s="248"/>
      <c r="O462" s="248"/>
      <c r="P462" s="248"/>
      <c r="Q462" s="248"/>
      <c r="R462" s="248"/>
      <c r="S462" s="248"/>
      <c r="T462" s="249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T462" s="250" t="s">
        <v>372</v>
      </c>
      <c r="AU462" s="250" t="s">
        <v>81</v>
      </c>
      <c r="AV462" s="13" t="s">
        <v>79</v>
      </c>
      <c r="AW462" s="13" t="s">
        <v>34</v>
      </c>
      <c r="AX462" s="13" t="s">
        <v>72</v>
      </c>
      <c r="AY462" s="250" t="s">
        <v>178</v>
      </c>
    </row>
    <row r="463" s="14" customFormat="1">
      <c r="A463" s="14"/>
      <c r="B463" s="251"/>
      <c r="C463" s="252"/>
      <c r="D463" s="242" t="s">
        <v>372</v>
      </c>
      <c r="E463" s="253" t="s">
        <v>21</v>
      </c>
      <c r="F463" s="254" t="s">
        <v>746</v>
      </c>
      <c r="G463" s="252"/>
      <c r="H463" s="255">
        <v>1.7</v>
      </c>
      <c r="I463" s="256"/>
      <c r="J463" s="252"/>
      <c r="K463" s="252"/>
      <c r="L463" s="257"/>
      <c r="M463" s="258"/>
      <c r="N463" s="259"/>
      <c r="O463" s="259"/>
      <c r="P463" s="259"/>
      <c r="Q463" s="259"/>
      <c r="R463" s="259"/>
      <c r="S463" s="259"/>
      <c r="T463" s="260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T463" s="261" t="s">
        <v>372</v>
      </c>
      <c r="AU463" s="261" t="s">
        <v>81</v>
      </c>
      <c r="AV463" s="14" t="s">
        <v>81</v>
      </c>
      <c r="AW463" s="14" t="s">
        <v>34</v>
      </c>
      <c r="AX463" s="14" t="s">
        <v>79</v>
      </c>
      <c r="AY463" s="261" t="s">
        <v>178</v>
      </c>
    </row>
    <row r="464" s="13" customFormat="1">
      <c r="A464" s="13"/>
      <c r="B464" s="240"/>
      <c r="C464" s="241"/>
      <c r="D464" s="242" t="s">
        <v>372</v>
      </c>
      <c r="E464" s="243" t="s">
        <v>21</v>
      </c>
      <c r="F464" s="244" t="s">
        <v>747</v>
      </c>
      <c r="G464" s="241"/>
      <c r="H464" s="243" t="s">
        <v>21</v>
      </c>
      <c r="I464" s="245"/>
      <c r="J464" s="241"/>
      <c r="K464" s="241"/>
      <c r="L464" s="246"/>
      <c r="M464" s="247"/>
      <c r="N464" s="248"/>
      <c r="O464" s="248"/>
      <c r="P464" s="248"/>
      <c r="Q464" s="248"/>
      <c r="R464" s="248"/>
      <c r="S464" s="248"/>
      <c r="T464" s="249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T464" s="250" t="s">
        <v>372</v>
      </c>
      <c r="AU464" s="250" t="s">
        <v>81</v>
      </c>
      <c r="AV464" s="13" t="s">
        <v>79</v>
      </c>
      <c r="AW464" s="13" t="s">
        <v>34</v>
      </c>
      <c r="AX464" s="13" t="s">
        <v>72</v>
      </c>
      <c r="AY464" s="250" t="s">
        <v>178</v>
      </c>
    </row>
    <row r="465" s="2" customFormat="1" ht="44.25" customHeight="1">
      <c r="A465" s="41"/>
      <c r="B465" s="42"/>
      <c r="C465" s="214" t="s">
        <v>748</v>
      </c>
      <c r="D465" s="214" t="s">
        <v>179</v>
      </c>
      <c r="E465" s="215" t="s">
        <v>749</v>
      </c>
      <c r="F465" s="216" t="s">
        <v>750</v>
      </c>
      <c r="G465" s="217" t="s">
        <v>209</v>
      </c>
      <c r="H465" s="218">
        <v>1.7</v>
      </c>
      <c r="I465" s="219"/>
      <c r="J465" s="220">
        <f>ROUND(I465*H465,2)</f>
        <v>0</v>
      </c>
      <c r="K465" s="216" t="s">
        <v>368</v>
      </c>
      <c r="L465" s="47"/>
      <c r="M465" s="221" t="s">
        <v>21</v>
      </c>
      <c r="N465" s="222" t="s">
        <v>43</v>
      </c>
      <c r="O465" s="87"/>
      <c r="P465" s="223">
        <f>O465*H465</f>
        <v>0</v>
      </c>
      <c r="Q465" s="223">
        <v>0.078159999999999993</v>
      </c>
      <c r="R465" s="223">
        <f>Q465*H465</f>
        <v>0.13287199999999999</v>
      </c>
      <c r="S465" s="223">
        <v>0</v>
      </c>
      <c r="T465" s="224">
        <f>S465*H465</f>
        <v>0</v>
      </c>
      <c r="U465" s="41"/>
      <c r="V465" s="41"/>
      <c r="W465" s="41"/>
      <c r="X465" s="41"/>
      <c r="Y465" s="41"/>
      <c r="Z465" s="41"/>
      <c r="AA465" s="41"/>
      <c r="AB465" s="41"/>
      <c r="AC465" s="41"/>
      <c r="AD465" s="41"/>
      <c r="AE465" s="41"/>
      <c r="AR465" s="225" t="s">
        <v>97</v>
      </c>
      <c r="AT465" s="225" t="s">
        <v>179</v>
      </c>
      <c r="AU465" s="225" t="s">
        <v>81</v>
      </c>
      <c r="AY465" s="20" t="s">
        <v>178</v>
      </c>
      <c r="BE465" s="226">
        <f>IF(N465="základní",J465,0)</f>
        <v>0</v>
      </c>
      <c r="BF465" s="226">
        <f>IF(N465="snížená",J465,0)</f>
        <v>0</v>
      </c>
      <c r="BG465" s="226">
        <f>IF(N465="zákl. přenesená",J465,0)</f>
        <v>0</v>
      </c>
      <c r="BH465" s="226">
        <f>IF(N465="sníž. přenesená",J465,0)</f>
        <v>0</v>
      </c>
      <c r="BI465" s="226">
        <f>IF(N465="nulová",J465,0)</f>
        <v>0</v>
      </c>
      <c r="BJ465" s="20" t="s">
        <v>79</v>
      </c>
      <c r="BK465" s="226">
        <f>ROUND(I465*H465,2)</f>
        <v>0</v>
      </c>
      <c r="BL465" s="20" t="s">
        <v>97</v>
      </c>
      <c r="BM465" s="225" t="s">
        <v>751</v>
      </c>
    </row>
    <row r="466" s="2" customFormat="1">
      <c r="A466" s="41"/>
      <c r="B466" s="42"/>
      <c r="C466" s="43"/>
      <c r="D466" s="235" t="s">
        <v>370</v>
      </c>
      <c r="E466" s="43"/>
      <c r="F466" s="236" t="s">
        <v>752</v>
      </c>
      <c r="G466" s="43"/>
      <c r="H466" s="43"/>
      <c r="I466" s="237"/>
      <c r="J466" s="43"/>
      <c r="K466" s="43"/>
      <c r="L466" s="47"/>
      <c r="M466" s="238"/>
      <c r="N466" s="239"/>
      <c r="O466" s="87"/>
      <c r="P466" s="87"/>
      <c r="Q466" s="87"/>
      <c r="R466" s="87"/>
      <c r="S466" s="87"/>
      <c r="T466" s="88"/>
      <c r="U466" s="41"/>
      <c r="V466" s="41"/>
      <c r="W466" s="41"/>
      <c r="X466" s="41"/>
      <c r="Y466" s="41"/>
      <c r="Z466" s="41"/>
      <c r="AA466" s="41"/>
      <c r="AB466" s="41"/>
      <c r="AC466" s="41"/>
      <c r="AD466" s="41"/>
      <c r="AE466" s="41"/>
      <c r="AT466" s="20" t="s">
        <v>370</v>
      </c>
      <c r="AU466" s="20" t="s">
        <v>81</v>
      </c>
    </row>
    <row r="467" s="13" customFormat="1">
      <c r="A467" s="13"/>
      <c r="B467" s="240"/>
      <c r="C467" s="241"/>
      <c r="D467" s="242" t="s">
        <v>372</v>
      </c>
      <c r="E467" s="243" t="s">
        <v>21</v>
      </c>
      <c r="F467" s="244" t="s">
        <v>745</v>
      </c>
      <c r="G467" s="241"/>
      <c r="H467" s="243" t="s">
        <v>21</v>
      </c>
      <c r="I467" s="245"/>
      <c r="J467" s="241"/>
      <c r="K467" s="241"/>
      <c r="L467" s="246"/>
      <c r="M467" s="247"/>
      <c r="N467" s="248"/>
      <c r="O467" s="248"/>
      <c r="P467" s="248"/>
      <c r="Q467" s="248"/>
      <c r="R467" s="248"/>
      <c r="S467" s="248"/>
      <c r="T467" s="249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T467" s="250" t="s">
        <v>372</v>
      </c>
      <c r="AU467" s="250" t="s">
        <v>81</v>
      </c>
      <c r="AV467" s="13" t="s">
        <v>79</v>
      </c>
      <c r="AW467" s="13" t="s">
        <v>34</v>
      </c>
      <c r="AX467" s="13" t="s">
        <v>72</v>
      </c>
      <c r="AY467" s="250" t="s">
        <v>178</v>
      </c>
    </row>
    <row r="468" s="14" customFormat="1">
      <c r="A468" s="14"/>
      <c r="B468" s="251"/>
      <c r="C468" s="252"/>
      <c r="D468" s="242" t="s">
        <v>372</v>
      </c>
      <c r="E468" s="253" t="s">
        <v>21</v>
      </c>
      <c r="F468" s="254" t="s">
        <v>753</v>
      </c>
      <c r="G468" s="252"/>
      <c r="H468" s="255">
        <v>1.7</v>
      </c>
      <c r="I468" s="256"/>
      <c r="J468" s="252"/>
      <c r="K468" s="252"/>
      <c r="L468" s="257"/>
      <c r="M468" s="258"/>
      <c r="N468" s="259"/>
      <c r="O468" s="259"/>
      <c r="P468" s="259"/>
      <c r="Q468" s="259"/>
      <c r="R468" s="259"/>
      <c r="S468" s="259"/>
      <c r="T468" s="260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T468" s="261" t="s">
        <v>372</v>
      </c>
      <c r="AU468" s="261" t="s">
        <v>81</v>
      </c>
      <c r="AV468" s="14" t="s">
        <v>81</v>
      </c>
      <c r="AW468" s="14" t="s">
        <v>34</v>
      </c>
      <c r="AX468" s="14" t="s">
        <v>79</v>
      </c>
      <c r="AY468" s="261" t="s">
        <v>178</v>
      </c>
    </row>
    <row r="469" s="2" customFormat="1" ht="44.25" customHeight="1">
      <c r="A469" s="41"/>
      <c r="B469" s="42"/>
      <c r="C469" s="214" t="s">
        <v>754</v>
      </c>
      <c r="D469" s="214" t="s">
        <v>179</v>
      </c>
      <c r="E469" s="215" t="s">
        <v>755</v>
      </c>
      <c r="F469" s="216" t="s">
        <v>756</v>
      </c>
      <c r="G469" s="217" t="s">
        <v>209</v>
      </c>
      <c r="H469" s="218">
        <v>1.7</v>
      </c>
      <c r="I469" s="219"/>
      <c r="J469" s="220">
        <f>ROUND(I469*H469,2)</f>
        <v>0</v>
      </c>
      <c r="K469" s="216" t="s">
        <v>368</v>
      </c>
      <c r="L469" s="47"/>
      <c r="M469" s="221" t="s">
        <v>21</v>
      </c>
      <c r="N469" s="222" t="s">
        <v>43</v>
      </c>
      <c r="O469" s="87"/>
      <c r="P469" s="223">
        <f>O469*H469</f>
        <v>0</v>
      </c>
      <c r="Q469" s="223">
        <v>0</v>
      </c>
      <c r="R469" s="223">
        <f>Q469*H469</f>
        <v>0</v>
      </c>
      <c r="S469" s="223">
        <v>0</v>
      </c>
      <c r="T469" s="224">
        <f>S469*H469</f>
        <v>0</v>
      </c>
      <c r="U469" s="41"/>
      <c r="V469" s="41"/>
      <c r="W469" s="41"/>
      <c r="X469" s="41"/>
      <c r="Y469" s="41"/>
      <c r="Z469" s="41"/>
      <c r="AA469" s="41"/>
      <c r="AB469" s="41"/>
      <c r="AC469" s="41"/>
      <c r="AD469" s="41"/>
      <c r="AE469" s="41"/>
      <c r="AR469" s="225" t="s">
        <v>97</v>
      </c>
      <c r="AT469" s="225" t="s">
        <v>179</v>
      </c>
      <c r="AU469" s="225" t="s">
        <v>81</v>
      </c>
      <c r="AY469" s="20" t="s">
        <v>178</v>
      </c>
      <c r="BE469" s="226">
        <f>IF(N469="základní",J469,0)</f>
        <v>0</v>
      </c>
      <c r="BF469" s="226">
        <f>IF(N469="snížená",J469,0)</f>
        <v>0</v>
      </c>
      <c r="BG469" s="226">
        <f>IF(N469="zákl. přenesená",J469,0)</f>
        <v>0</v>
      </c>
      <c r="BH469" s="226">
        <f>IF(N469="sníž. přenesená",J469,0)</f>
        <v>0</v>
      </c>
      <c r="BI469" s="226">
        <f>IF(N469="nulová",J469,0)</f>
        <v>0</v>
      </c>
      <c r="BJ469" s="20" t="s">
        <v>79</v>
      </c>
      <c r="BK469" s="226">
        <f>ROUND(I469*H469,2)</f>
        <v>0</v>
      </c>
      <c r="BL469" s="20" t="s">
        <v>97</v>
      </c>
      <c r="BM469" s="225" t="s">
        <v>757</v>
      </c>
    </row>
    <row r="470" s="2" customFormat="1">
      <c r="A470" s="41"/>
      <c r="B470" s="42"/>
      <c r="C470" s="43"/>
      <c r="D470" s="235" t="s">
        <v>370</v>
      </c>
      <c r="E470" s="43"/>
      <c r="F470" s="236" t="s">
        <v>758</v>
      </c>
      <c r="G470" s="43"/>
      <c r="H470" s="43"/>
      <c r="I470" s="237"/>
      <c r="J470" s="43"/>
      <c r="K470" s="43"/>
      <c r="L470" s="47"/>
      <c r="M470" s="238"/>
      <c r="N470" s="239"/>
      <c r="O470" s="87"/>
      <c r="P470" s="87"/>
      <c r="Q470" s="87"/>
      <c r="R470" s="87"/>
      <c r="S470" s="87"/>
      <c r="T470" s="88"/>
      <c r="U470" s="41"/>
      <c r="V470" s="41"/>
      <c r="W470" s="41"/>
      <c r="X470" s="41"/>
      <c r="Y470" s="41"/>
      <c r="Z470" s="41"/>
      <c r="AA470" s="41"/>
      <c r="AB470" s="41"/>
      <c r="AC470" s="41"/>
      <c r="AD470" s="41"/>
      <c r="AE470" s="41"/>
      <c r="AT470" s="20" t="s">
        <v>370</v>
      </c>
      <c r="AU470" s="20" t="s">
        <v>81</v>
      </c>
    </row>
    <row r="471" s="13" customFormat="1">
      <c r="A471" s="13"/>
      <c r="B471" s="240"/>
      <c r="C471" s="241"/>
      <c r="D471" s="242" t="s">
        <v>372</v>
      </c>
      <c r="E471" s="243" t="s">
        <v>21</v>
      </c>
      <c r="F471" s="244" t="s">
        <v>745</v>
      </c>
      <c r="G471" s="241"/>
      <c r="H471" s="243" t="s">
        <v>21</v>
      </c>
      <c r="I471" s="245"/>
      <c r="J471" s="241"/>
      <c r="K471" s="241"/>
      <c r="L471" s="246"/>
      <c r="M471" s="247"/>
      <c r="N471" s="248"/>
      <c r="O471" s="248"/>
      <c r="P471" s="248"/>
      <c r="Q471" s="248"/>
      <c r="R471" s="248"/>
      <c r="S471" s="248"/>
      <c r="T471" s="249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T471" s="250" t="s">
        <v>372</v>
      </c>
      <c r="AU471" s="250" t="s">
        <v>81</v>
      </c>
      <c r="AV471" s="13" t="s">
        <v>79</v>
      </c>
      <c r="AW471" s="13" t="s">
        <v>34</v>
      </c>
      <c r="AX471" s="13" t="s">
        <v>72</v>
      </c>
      <c r="AY471" s="250" t="s">
        <v>178</v>
      </c>
    </row>
    <row r="472" s="14" customFormat="1">
      <c r="A472" s="14"/>
      <c r="B472" s="251"/>
      <c r="C472" s="252"/>
      <c r="D472" s="242" t="s">
        <v>372</v>
      </c>
      <c r="E472" s="253" t="s">
        <v>21</v>
      </c>
      <c r="F472" s="254" t="s">
        <v>753</v>
      </c>
      <c r="G472" s="252"/>
      <c r="H472" s="255">
        <v>1.7</v>
      </c>
      <c r="I472" s="256"/>
      <c r="J472" s="252"/>
      <c r="K472" s="252"/>
      <c r="L472" s="257"/>
      <c r="M472" s="258"/>
      <c r="N472" s="259"/>
      <c r="O472" s="259"/>
      <c r="P472" s="259"/>
      <c r="Q472" s="259"/>
      <c r="R472" s="259"/>
      <c r="S472" s="259"/>
      <c r="T472" s="260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T472" s="261" t="s">
        <v>372</v>
      </c>
      <c r="AU472" s="261" t="s">
        <v>81</v>
      </c>
      <c r="AV472" s="14" t="s">
        <v>81</v>
      </c>
      <c r="AW472" s="14" t="s">
        <v>34</v>
      </c>
      <c r="AX472" s="14" t="s">
        <v>79</v>
      </c>
      <c r="AY472" s="261" t="s">
        <v>178</v>
      </c>
    </row>
    <row r="473" s="2" customFormat="1" ht="24.15" customHeight="1">
      <c r="A473" s="41"/>
      <c r="B473" s="42"/>
      <c r="C473" s="214" t="s">
        <v>759</v>
      </c>
      <c r="D473" s="214" t="s">
        <v>179</v>
      </c>
      <c r="E473" s="215" t="s">
        <v>760</v>
      </c>
      <c r="F473" s="216" t="s">
        <v>761</v>
      </c>
      <c r="G473" s="217" t="s">
        <v>384</v>
      </c>
      <c r="H473" s="218">
        <v>3.7389999999999999</v>
      </c>
      <c r="I473" s="219"/>
      <c r="J473" s="220">
        <f>ROUND(I473*H473,2)</f>
        <v>0</v>
      </c>
      <c r="K473" s="216" t="s">
        <v>393</v>
      </c>
      <c r="L473" s="47"/>
      <c r="M473" s="221" t="s">
        <v>21</v>
      </c>
      <c r="N473" s="222" t="s">
        <v>43</v>
      </c>
      <c r="O473" s="87"/>
      <c r="P473" s="223">
        <f>O473*H473</f>
        <v>0</v>
      </c>
      <c r="Q473" s="223">
        <v>0.01244</v>
      </c>
      <c r="R473" s="223">
        <f>Q473*H473</f>
        <v>0.046513159999999998</v>
      </c>
      <c r="S473" s="223">
        <v>0</v>
      </c>
      <c r="T473" s="224">
        <f>S473*H473</f>
        <v>0</v>
      </c>
      <c r="U473" s="41"/>
      <c r="V473" s="41"/>
      <c r="W473" s="41"/>
      <c r="X473" s="41"/>
      <c r="Y473" s="41"/>
      <c r="Z473" s="41"/>
      <c r="AA473" s="41"/>
      <c r="AB473" s="41"/>
      <c r="AC473" s="41"/>
      <c r="AD473" s="41"/>
      <c r="AE473" s="41"/>
      <c r="AR473" s="225" t="s">
        <v>97</v>
      </c>
      <c r="AT473" s="225" t="s">
        <v>179</v>
      </c>
      <c r="AU473" s="225" t="s">
        <v>81</v>
      </c>
      <c r="AY473" s="20" t="s">
        <v>178</v>
      </c>
      <c r="BE473" s="226">
        <f>IF(N473="základní",J473,0)</f>
        <v>0</v>
      </c>
      <c r="BF473" s="226">
        <f>IF(N473="snížená",J473,0)</f>
        <v>0</v>
      </c>
      <c r="BG473" s="226">
        <f>IF(N473="zákl. přenesená",J473,0)</f>
        <v>0</v>
      </c>
      <c r="BH473" s="226">
        <f>IF(N473="sníž. přenesená",J473,0)</f>
        <v>0</v>
      </c>
      <c r="BI473" s="226">
        <f>IF(N473="nulová",J473,0)</f>
        <v>0</v>
      </c>
      <c r="BJ473" s="20" t="s">
        <v>79</v>
      </c>
      <c r="BK473" s="226">
        <f>ROUND(I473*H473,2)</f>
        <v>0</v>
      </c>
      <c r="BL473" s="20" t="s">
        <v>97</v>
      </c>
      <c r="BM473" s="225" t="s">
        <v>762</v>
      </c>
    </row>
    <row r="474" s="14" customFormat="1">
      <c r="A474" s="14"/>
      <c r="B474" s="251"/>
      <c r="C474" s="252"/>
      <c r="D474" s="242" t="s">
        <v>372</v>
      </c>
      <c r="E474" s="253" t="s">
        <v>21</v>
      </c>
      <c r="F474" s="254" t="s">
        <v>763</v>
      </c>
      <c r="G474" s="252"/>
      <c r="H474" s="255">
        <v>3.7389999999999999</v>
      </c>
      <c r="I474" s="256"/>
      <c r="J474" s="252"/>
      <c r="K474" s="252"/>
      <c r="L474" s="257"/>
      <c r="M474" s="258"/>
      <c r="N474" s="259"/>
      <c r="O474" s="259"/>
      <c r="P474" s="259"/>
      <c r="Q474" s="259"/>
      <c r="R474" s="259"/>
      <c r="S474" s="259"/>
      <c r="T474" s="260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T474" s="261" t="s">
        <v>372</v>
      </c>
      <c r="AU474" s="261" t="s">
        <v>81</v>
      </c>
      <c r="AV474" s="14" t="s">
        <v>81</v>
      </c>
      <c r="AW474" s="14" t="s">
        <v>34</v>
      </c>
      <c r="AX474" s="14" t="s">
        <v>79</v>
      </c>
      <c r="AY474" s="261" t="s">
        <v>178</v>
      </c>
    </row>
    <row r="475" s="2" customFormat="1" ht="24.15" customHeight="1">
      <c r="A475" s="41"/>
      <c r="B475" s="42"/>
      <c r="C475" s="214" t="s">
        <v>764</v>
      </c>
      <c r="D475" s="214" t="s">
        <v>179</v>
      </c>
      <c r="E475" s="215" t="s">
        <v>765</v>
      </c>
      <c r="F475" s="216" t="s">
        <v>766</v>
      </c>
      <c r="G475" s="217" t="s">
        <v>384</v>
      </c>
      <c r="H475" s="218">
        <v>7.194</v>
      </c>
      <c r="I475" s="219"/>
      <c r="J475" s="220">
        <f>ROUND(I475*H475,2)</f>
        <v>0</v>
      </c>
      <c r="K475" s="216" t="s">
        <v>368</v>
      </c>
      <c r="L475" s="47"/>
      <c r="M475" s="221" t="s">
        <v>21</v>
      </c>
      <c r="N475" s="222" t="s">
        <v>43</v>
      </c>
      <c r="O475" s="87"/>
      <c r="P475" s="223">
        <f>O475*H475</f>
        <v>0</v>
      </c>
      <c r="Q475" s="223">
        <v>0.00346</v>
      </c>
      <c r="R475" s="223">
        <f>Q475*H475</f>
        <v>0.024891239999999999</v>
      </c>
      <c r="S475" s="223">
        <v>0</v>
      </c>
      <c r="T475" s="224">
        <f>S475*H475</f>
        <v>0</v>
      </c>
      <c r="U475" s="41"/>
      <c r="V475" s="41"/>
      <c r="W475" s="41"/>
      <c r="X475" s="41"/>
      <c r="Y475" s="41"/>
      <c r="Z475" s="41"/>
      <c r="AA475" s="41"/>
      <c r="AB475" s="41"/>
      <c r="AC475" s="41"/>
      <c r="AD475" s="41"/>
      <c r="AE475" s="41"/>
      <c r="AR475" s="225" t="s">
        <v>97</v>
      </c>
      <c r="AT475" s="225" t="s">
        <v>179</v>
      </c>
      <c r="AU475" s="225" t="s">
        <v>81</v>
      </c>
      <c r="AY475" s="20" t="s">
        <v>178</v>
      </c>
      <c r="BE475" s="226">
        <f>IF(N475="základní",J475,0)</f>
        <v>0</v>
      </c>
      <c r="BF475" s="226">
        <f>IF(N475="snížená",J475,0)</f>
        <v>0</v>
      </c>
      <c r="BG475" s="226">
        <f>IF(N475="zákl. přenesená",J475,0)</f>
        <v>0</v>
      </c>
      <c r="BH475" s="226">
        <f>IF(N475="sníž. přenesená",J475,0)</f>
        <v>0</v>
      </c>
      <c r="BI475" s="226">
        <f>IF(N475="nulová",J475,0)</f>
        <v>0</v>
      </c>
      <c r="BJ475" s="20" t="s">
        <v>79</v>
      </c>
      <c r="BK475" s="226">
        <f>ROUND(I475*H475,2)</f>
        <v>0</v>
      </c>
      <c r="BL475" s="20" t="s">
        <v>97</v>
      </c>
      <c r="BM475" s="225" t="s">
        <v>767</v>
      </c>
    </row>
    <row r="476" s="2" customFormat="1">
      <c r="A476" s="41"/>
      <c r="B476" s="42"/>
      <c r="C476" s="43"/>
      <c r="D476" s="235" t="s">
        <v>370</v>
      </c>
      <c r="E476" s="43"/>
      <c r="F476" s="236" t="s">
        <v>768</v>
      </c>
      <c r="G476" s="43"/>
      <c r="H476" s="43"/>
      <c r="I476" s="237"/>
      <c r="J476" s="43"/>
      <c r="K476" s="43"/>
      <c r="L476" s="47"/>
      <c r="M476" s="238"/>
      <c r="N476" s="239"/>
      <c r="O476" s="87"/>
      <c r="P476" s="87"/>
      <c r="Q476" s="87"/>
      <c r="R476" s="87"/>
      <c r="S476" s="87"/>
      <c r="T476" s="88"/>
      <c r="U476" s="41"/>
      <c r="V476" s="41"/>
      <c r="W476" s="41"/>
      <c r="X476" s="41"/>
      <c r="Y476" s="41"/>
      <c r="Z476" s="41"/>
      <c r="AA476" s="41"/>
      <c r="AB476" s="41"/>
      <c r="AC476" s="41"/>
      <c r="AD476" s="41"/>
      <c r="AE476" s="41"/>
      <c r="AT476" s="20" t="s">
        <v>370</v>
      </c>
      <c r="AU476" s="20" t="s">
        <v>81</v>
      </c>
    </row>
    <row r="477" s="13" customFormat="1">
      <c r="A477" s="13"/>
      <c r="B477" s="240"/>
      <c r="C477" s="241"/>
      <c r="D477" s="242" t="s">
        <v>372</v>
      </c>
      <c r="E477" s="243" t="s">
        <v>21</v>
      </c>
      <c r="F477" s="244" t="s">
        <v>769</v>
      </c>
      <c r="G477" s="241"/>
      <c r="H477" s="243" t="s">
        <v>21</v>
      </c>
      <c r="I477" s="245"/>
      <c r="J477" s="241"/>
      <c r="K477" s="241"/>
      <c r="L477" s="246"/>
      <c r="M477" s="247"/>
      <c r="N477" s="248"/>
      <c r="O477" s="248"/>
      <c r="P477" s="248"/>
      <c r="Q477" s="248"/>
      <c r="R477" s="248"/>
      <c r="S477" s="248"/>
      <c r="T477" s="249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T477" s="250" t="s">
        <v>372</v>
      </c>
      <c r="AU477" s="250" t="s">
        <v>81</v>
      </c>
      <c r="AV477" s="13" t="s">
        <v>79</v>
      </c>
      <c r="AW477" s="13" t="s">
        <v>34</v>
      </c>
      <c r="AX477" s="13" t="s">
        <v>72</v>
      </c>
      <c r="AY477" s="250" t="s">
        <v>178</v>
      </c>
    </row>
    <row r="478" s="13" customFormat="1">
      <c r="A478" s="13"/>
      <c r="B478" s="240"/>
      <c r="C478" s="241"/>
      <c r="D478" s="242" t="s">
        <v>372</v>
      </c>
      <c r="E478" s="243" t="s">
        <v>21</v>
      </c>
      <c r="F478" s="244" t="s">
        <v>770</v>
      </c>
      <c r="G478" s="241"/>
      <c r="H478" s="243" t="s">
        <v>21</v>
      </c>
      <c r="I478" s="245"/>
      <c r="J478" s="241"/>
      <c r="K478" s="241"/>
      <c r="L478" s="246"/>
      <c r="M478" s="247"/>
      <c r="N478" s="248"/>
      <c r="O478" s="248"/>
      <c r="P478" s="248"/>
      <c r="Q478" s="248"/>
      <c r="R478" s="248"/>
      <c r="S478" s="248"/>
      <c r="T478" s="249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T478" s="250" t="s">
        <v>372</v>
      </c>
      <c r="AU478" s="250" t="s">
        <v>81</v>
      </c>
      <c r="AV478" s="13" t="s">
        <v>79</v>
      </c>
      <c r="AW478" s="13" t="s">
        <v>34</v>
      </c>
      <c r="AX478" s="13" t="s">
        <v>72</v>
      </c>
      <c r="AY478" s="250" t="s">
        <v>178</v>
      </c>
    </row>
    <row r="479" s="14" customFormat="1">
      <c r="A479" s="14"/>
      <c r="B479" s="251"/>
      <c r="C479" s="252"/>
      <c r="D479" s="242" t="s">
        <v>372</v>
      </c>
      <c r="E479" s="253" t="s">
        <v>21</v>
      </c>
      <c r="F479" s="254" t="s">
        <v>771</v>
      </c>
      <c r="G479" s="252"/>
      <c r="H479" s="255">
        <v>2.7229999999999999</v>
      </c>
      <c r="I479" s="256"/>
      <c r="J479" s="252"/>
      <c r="K479" s="252"/>
      <c r="L479" s="257"/>
      <c r="M479" s="258"/>
      <c r="N479" s="259"/>
      <c r="O479" s="259"/>
      <c r="P479" s="259"/>
      <c r="Q479" s="259"/>
      <c r="R479" s="259"/>
      <c r="S479" s="259"/>
      <c r="T479" s="260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T479" s="261" t="s">
        <v>372</v>
      </c>
      <c r="AU479" s="261" t="s">
        <v>81</v>
      </c>
      <c r="AV479" s="14" t="s">
        <v>81</v>
      </c>
      <c r="AW479" s="14" t="s">
        <v>34</v>
      </c>
      <c r="AX479" s="14" t="s">
        <v>72</v>
      </c>
      <c r="AY479" s="261" t="s">
        <v>178</v>
      </c>
    </row>
    <row r="480" s="14" customFormat="1">
      <c r="A480" s="14"/>
      <c r="B480" s="251"/>
      <c r="C480" s="252"/>
      <c r="D480" s="242" t="s">
        <v>372</v>
      </c>
      <c r="E480" s="253" t="s">
        <v>21</v>
      </c>
      <c r="F480" s="254" t="s">
        <v>772</v>
      </c>
      <c r="G480" s="252"/>
      <c r="H480" s="255">
        <v>2.2730000000000001</v>
      </c>
      <c r="I480" s="256"/>
      <c r="J480" s="252"/>
      <c r="K480" s="252"/>
      <c r="L480" s="257"/>
      <c r="M480" s="258"/>
      <c r="N480" s="259"/>
      <c r="O480" s="259"/>
      <c r="P480" s="259"/>
      <c r="Q480" s="259"/>
      <c r="R480" s="259"/>
      <c r="S480" s="259"/>
      <c r="T480" s="260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T480" s="261" t="s">
        <v>372</v>
      </c>
      <c r="AU480" s="261" t="s">
        <v>81</v>
      </c>
      <c r="AV480" s="14" t="s">
        <v>81</v>
      </c>
      <c r="AW480" s="14" t="s">
        <v>34</v>
      </c>
      <c r="AX480" s="14" t="s">
        <v>72</v>
      </c>
      <c r="AY480" s="261" t="s">
        <v>178</v>
      </c>
    </row>
    <row r="481" s="14" customFormat="1">
      <c r="A481" s="14"/>
      <c r="B481" s="251"/>
      <c r="C481" s="252"/>
      <c r="D481" s="242" t="s">
        <v>372</v>
      </c>
      <c r="E481" s="253" t="s">
        <v>21</v>
      </c>
      <c r="F481" s="254" t="s">
        <v>773</v>
      </c>
      <c r="G481" s="252"/>
      <c r="H481" s="255">
        <v>2.198</v>
      </c>
      <c r="I481" s="256"/>
      <c r="J481" s="252"/>
      <c r="K481" s="252"/>
      <c r="L481" s="257"/>
      <c r="M481" s="258"/>
      <c r="N481" s="259"/>
      <c r="O481" s="259"/>
      <c r="P481" s="259"/>
      <c r="Q481" s="259"/>
      <c r="R481" s="259"/>
      <c r="S481" s="259"/>
      <c r="T481" s="260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T481" s="261" t="s">
        <v>372</v>
      </c>
      <c r="AU481" s="261" t="s">
        <v>81</v>
      </c>
      <c r="AV481" s="14" t="s">
        <v>81</v>
      </c>
      <c r="AW481" s="14" t="s">
        <v>34</v>
      </c>
      <c r="AX481" s="14" t="s">
        <v>72</v>
      </c>
      <c r="AY481" s="261" t="s">
        <v>178</v>
      </c>
    </row>
    <row r="482" s="15" customFormat="1">
      <c r="A482" s="15"/>
      <c r="B482" s="262"/>
      <c r="C482" s="263"/>
      <c r="D482" s="242" t="s">
        <v>372</v>
      </c>
      <c r="E482" s="264" t="s">
        <v>21</v>
      </c>
      <c r="F482" s="265" t="s">
        <v>399</v>
      </c>
      <c r="G482" s="263"/>
      <c r="H482" s="266">
        <v>7.194</v>
      </c>
      <c r="I482" s="267"/>
      <c r="J482" s="263"/>
      <c r="K482" s="263"/>
      <c r="L482" s="268"/>
      <c r="M482" s="269"/>
      <c r="N482" s="270"/>
      <c r="O482" s="270"/>
      <c r="P482" s="270"/>
      <c r="Q482" s="270"/>
      <c r="R482" s="270"/>
      <c r="S482" s="270"/>
      <c r="T482" s="271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T482" s="272" t="s">
        <v>372</v>
      </c>
      <c r="AU482" s="272" t="s">
        <v>81</v>
      </c>
      <c r="AV482" s="15" t="s">
        <v>97</v>
      </c>
      <c r="AW482" s="15" t="s">
        <v>34</v>
      </c>
      <c r="AX482" s="15" t="s">
        <v>79</v>
      </c>
      <c r="AY482" s="272" t="s">
        <v>178</v>
      </c>
    </row>
    <row r="483" s="2" customFormat="1" ht="24.15" customHeight="1">
      <c r="A483" s="41"/>
      <c r="B483" s="42"/>
      <c r="C483" s="214" t="s">
        <v>774</v>
      </c>
      <c r="D483" s="214" t="s">
        <v>179</v>
      </c>
      <c r="E483" s="215" t="s">
        <v>775</v>
      </c>
      <c r="F483" s="216" t="s">
        <v>776</v>
      </c>
      <c r="G483" s="217" t="s">
        <v>384</v>
      </c>
      <c r="H483" s="218">
        <v>7.194</v>
      </c>
      <c r="I483" s="219"/>
      <c r="J483" s="220">
        <f>ROUND(I483*H483,2)</f>
        <v>0</v>
      </c>
      <c r="K483" s="216" t="s">
        <v>368</v>
      </c>
      <c r="L483" s="47"/>
      <c r="M483" s="221" t="s">
        <v>21</v>
      </c>
      <c r="N483" s="222" t="s">
        <v>43</v>
      </c>
      <c r="O483" s="87"/>
      <c r="P483" s="223">
        <f>O483*H483</f>
        <v>0</v>
      </c>
      <c r="Q483" s="223">
        <v>0</v>
      </c>
      <c r="R483" s="223">
        <f>Q483*H483</f>
        <v>0</v>
      </c>
      <c r="S483" s="223">
        <v>0</v>
      </c>
      <c r="T483" s="224">
        <f>S483*H483</f>
        <v>0</v>
      </c>
      <c r="U483" s="41"/>
      <c r="V483" s="41"/>
      <c r="W483" s="41"/>
      <c r="X483" s="41"/>
      <c r="Y483" s="41"/>
      <c r="Z483" s="41"/>
      <c r="AA483" s="41"/>
      <c r="AB483" s="41"/>
      <c r="AC483" s="41"/>
      <c r="AD483" s="41"/>
      <c r="AE483" s="41"/>
      <c r="AR483" s="225" t="s">
        <v>97</v>
      </c>
      <c r="AT483" s="225" t="s">
        <v>179</v>
      </c>
      <c r="AU483" s="225" t="s">
        <v>81</v>
      </c>
      <c r="AY483" s="20" t="s">
        <v>178</v>
      </c>
      <c r="BE483" s="226">
        <f>IF(N483="základní",J483,0)</f>
        <v>0</v>
      </c>
      <c r="BF483" s="226">
        <f>IF(N483="snížená",J483,0)</f>
        <v>0</v>
      </c>
      <c r="BG483" s="226">
        <f>IF(N483="zákl. přenesená",J483,0)</f>
        <v>0</v>
      </c>
      <c r="BH483" s="226">
        <f>IF(N483="sníž. přenesená",J483,0)</f>
        <v>0</v>
      </c>
      <c r="BI483" s="226">
        <f>IF(N483="nulová",J483,0)</f>
        <v>0</v>
      </c>
      <c r="BJ483" s="20" t="s">
        <v>79</v>
      </c>
      <c r="BK483" s="226">
        <f>ROUND(I483*H483,2)</f>
        <v>0</v>
      </c>
      <c r="BL483" s="20" t="s">
        <v>97</v>
      </c>
      <c r="BM483" s="225" t="s">
        <v>777</v>
      </c>
    </row>
    <row r="484" s="2" customFormat="1">
      <c r="A484" s="41"/>
      <c r="B484" s="42"/>
      <c r="C484" s="43"/>
      <c r="D484" s="235" t="s">
        <v>370</v>
      </c>
      <c r="E484" s="43"/>
      <c r="F484" s="236" t="s">
        <v>778</v>
      </c>
      <c r="G484" s="43"/>
      <c r="H484" s="43"/>
      <c r="I484" s="237"/>
      <c r="J484" s="43"/>
      <c r="K484" s="43"/>
      <c r="L484" s="47"/>
      <c r="M484" s="238"/>
      <c r="N484" s="239"/>
      <c r="O484" s="87"/>
      <c r="P484" s="87"/>
      <c r="Q484" s="87"/>
      <c r="R484" s="87"/>
      <c r="S484" s="87"/>
      <c r="T484" s="88"/>
      <c r="U484" s="41"/>
      <c r="V484" s="41"/>
      <c r="W484" s="41"/>
      <c r="X484" s="41"/>
      <c r="Y484" s="41"/>
      <c r="Z484" s="41"/>
      <c r="AA484" s="41"/>
      <c r="AB484" s="41"/>
      <c r="AC484" s="41"/>
      <c r="AD484" s="41"/>
      <c r="AE484" s="41"/>
      <c r="AT484" s="20" t="s">
        <v>370</v>
      </c>
      <c r="AU484" s="20" t="s">
        <v>81</v>
      </c>
    </row>
    <row r="485" s="13" customFormat="1">
      <c r="A485" s="13"/>
      <c r="B485" s="240"/>
      <c r="C485" s="241"/>
      <c r="D485" s="242" t="s">
        <v>372</v>
      </c>
      <c r="E485" s="243" t="s">
        <v>21</v>
      </c>
      <c r="F485" s="244" t="s">
        <v>769</v>
      </c>
      <c r="G485" s="241"/>
      <c r="H485" s="243" t="s">
        <v>21</v>
      </c>
      <c r="I485" s="245"/>
      <c r="J485" s="241"/>
      <c r="K485" s="241"/>
      <c r="L485" s="246"/>
      <c r="M485" s="247"/>
      <c r="N485" s="248"/>
      <c r="O485" s="248"/>
      <c r="P485" s="248"/>
      <c r="Q485" s="248"/>
      <c r="R485" s="248"/>
      <c r="S485" s="248"/>
      <c r="T485" s="249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T485" s="250" t="s">
        <v>372</v>
      </c>
      <c r="AU485" s="250" t="s">
        <v>81</v>
      </c>
      <c r="AV485" s="13" t="s">
        <v>79</v>
      </c>
      <c r="AW485" s="13" t="s">
        <v>34</v>
      </c>
      <c r="AX485" s="13" t="s">
        <v>72</v>
      </c>
      <c r="AY485" s="250" t="s">
        <v>178</v>
      </c>
    </row>
    <row r="486" s="13" customFormat="1">
      <c r="A486" s="13"/>
      <c r="B486" s="240"/>
      <c r="C486" s="241"/>
      <c r="D486" s="242" t="s">
        <v>372</v>
      </c>
      <c r="E486" s="243" t="s">
        <v>21</v>
      </c>
      <c r="F486" s="244" t="s">
        <v>770</v>
      </c>
      <c r="G486" s="241"/>
      <c r="H486" s="243" t="s">
        <v>21</v>
      </c>
      <c r="I486" s="245"/>
      <c r="J486" s="241"/>
      <c r="K486" s="241"/>
      <c r="L486" s="246"/>
      <c r="M486" s="247"/>
      <c r="N486" s="248"/>
      <c r="O486" s="248"/>
      <c r="P486" s="248"/>
      <c r="Q486" s="248"/>
      <c r="R486" s="248"/>
      <c r="S486" s="248"/>
      <c r="T486" s="249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T486" s="250" t="s">
        <v>372</v>
      </c>
      <c r="AU486" s="250" t="s">
        <v>81</v>
      </c>
      <c r="AV486" s="13" t="s">
        <v>79</v>
      </c>
      <c r="AW486" s="13" t="s">
        <v>34</v>
      </c>
      <c r="AX486" s="13" t="s">
        <v>72</v>
      </c>
      <c r="AY486" s="250" t="s">
        <v>178</v>
      </c>
    </row>
    <row r="487" s="14" customFormat="1">
      <c r="A487" s="14"/>
      <c r="B487" s="251"/>
      <c r="C487" s="252"/>
      <c r="D487" s="242" t="s">
        <v>372</v>
      </c>
      <c r="E487" s="253" t="s">
        <v>21</v>
      </c>
      <c r="F487" s="254" t="s">
        <v>771</v>
      </c>
      <c r="G487" s="252"/>
      <c r="H487" s="255">
        <v>2.7229999999999999</v>
      </c>
      <c r="I487" s="256"/>
      <c r="J487" s="252"/>
      <c r="K487" s="252"/>
      <c r="L487" s="257"/>
      <c r="M487" s="258"/>
      <c r="N487" s="259"/>
      <c r="O487" s="259"/>
      <c r="P487" s="259"/>
      <c r="Q487" s="259"/>
      <c r="R487" s="259"/>
      <c r="S487" s="259"/>
      <c r="T487" s="260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T487" s="261" t="s">
        <v>372</v>
      </c>
      <c r="AU487" s="261" t="s">
        <v>81</v>
      </c>
      <c r="AV487" s="14" t="s">
        <v>81</v>
      </c>
      <c r="AW487" s="14" t="s">
        <v>34</v>
      </c>
      <c r="AX487" s="14" t="s">
        <v>72</v>
      </c>
      <c r="AY487" s="261" t="s">
        <v>178</v>
      </c>
    </row>
    <row r="488" s="14" customFormat="1">
      <c r="A488" s="14"/>
      <c r="B488" s="251"/>
      <c r="C488" s="252"/>
      <c r="D488" s="242" t="s">
        <v>372</v>
      </c>
      <c r="E488" s="253" t="s">
        <v>21</v>
      </c>
      <c r="F488" s="254" t="s">
        <v>772</v>
      </c>
      <c r="G488" s="252"/>
      <c r="H488" s="255">
        <v>2.2730000000000001</v>
      </c>
      <c r="I488" s="256"/>
      <c r="J488" s="252"/>
      <c r="K488" s="252"/>
      <c r="L488" s="257"/>
      <c r="M488" s="258"/>
      <c r="N488" s="259"/>
      <c r="O488" s="259"/>
      <c r="P488" s="259"/>
      <c r="Q488" s="259"/>
      <c r="R488" s="259"/>
      <c r="S488" s="259"/>
      <c r="T488" s="260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T488" s="261" t="s">
        <v>372</v>
      </c>
      <c r="AU488" s="261" t="s">
        <v>81</v>
      </c>
      <c r="AV488" s="14" t="s">
        <v>81</v>
      </c>
      <c r="AW488" s="14" t="s">
        <v>34</v>
      </c>
      <c r="AX488" s="14" t="s">
        <v>72</v>
      </c>
      <c r="AY488" s="261" t="s">
        <v>178</v>
      </c>
    </row>
    <row r="489" s="14" customFormat="1">
      <c r="A489" s="14"/>
      <c r="B489" s="251"/>
      <c r="C489" s="252"/>
      <c r="D489" s="242" t="s">
        <v>372</v>
      </c>
      <c r="E489" s="253" t="s">
        <v>21</v>
      </c>
      <c r="F489" s="254" t="s">
        <v>773</v>
      </c>
      <c r="G489" s="252"/>
      <c r="H489" s="255">
        <v>2.198</v>
      </c>
      <c r="I489" s="256"/>
      <c r="J489" s="252"/>
      <c r="K489" s="252"/>
      <c r="L489" s="257"/>
      <c r="M489" s="258"/>
      <c r="N489" s="259"/>
      <c r="O489" s="259"/>
      <c r="P489" s="259"/>
      <c r="Q489" s="259"/>
      <c r="R489" s="259"/>
      <c r="S489" s="259"/>
      <c r="T489" s="260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T489" s="261" t="s">
        <v>372</v>
      </c>
      <c r="AU489" s="261" t="s">
        <v>81</v>
      </c>
      <c r="AV489" s="14" t="s">
        <v>81</v>
      </c>
      <c r="AW489" s="14" t="s">
        <v>34</v>
      </c>
      <c r="AX489" s="14" t="s">
        <v>72</v>
      </c>
      <c r="AY489" s="261" t="s">
        <v>178</v>
      </c>
    </row>
    <row r="490" s="15" customFormat="1">
      <c r="A490" s="15"/>
      <c r="B490" s="262"/>
      <c r="C490" s="263"/>
      <c r="D490" s="242" t="s">
        <v>372</v>
      </c>
      <c r="E490" s="264" t="s">
        <v>21</v>
      </c>
      <c r="F490" s="265" t="s">
        <v>399</v>
      </c>
      <c r="G490" s="263"/>
      <c r="H490" s="266">
        <v>7.194</v>
      </c>
      <c r="I490" s="267"/>
      <c r="J490" s="263"/>
      <c r="K490" s="263"/>
      <c r="L490" s="268"/>
      <c r="M490" s="269"/>
      <c r="N490" s="270"/>
      <c r="O490" s="270"/>
      <c r="P490" s="270"/>
      <c r="Q490" s="270"/>
      <c r="R490" s="270"/>
      <c r="S490" s="270"/>
      <c r="T490" s="271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T490" s="272" t="s">
        <v>372</v>
      </c>
      <c r="AU490" s="272" t="s">
        <v>81</v>
      </c>
      <c r="AV490" s="15" t="s">
        <v>97</v>
      </c>
      <c r="AW490" s="15" t="s">
        <v>34</v>
      </c>
      <c r="AX490" s="15" t="s">
        <v>79</v>
      </c>
      <c r="AY490" s="272" t="s">
        <v>178</v>
      </c>
    </row>
    <row r="491" s="2" customFormat="1" ht="37.8" customHeight="1">
      <c r="A491" s="41"/>
      <c r="B491" s="42"/>
      <c r="C491" s="214" t="s">
        <v>779</v>
      </c>
      <c r="D491" s="214" t="s">
        <v>179</v>
      </c>
      <c r="E491" s="215" t="s">
        <v>780</v>
      </c>
      <c r="F491" s="216" t="s">
        <v>781</v>
      </c>
      <c r="G491" s="217" t="s">
        <v>384</v>
      </c>
      <c r="H491" s="218">
        <v>13.183</v>
      </c>
      <c r="I491" s="219"/>
      <c r="J491" s="220">
        <f>ROUND(I491*H491,2)</f>
        <v>0</v>
      </c>
      <c r="K491" s="216" t="s">
        <v>368</v>
      </c>
      <c r="L491" s="47"/>
      <c r="M491" s="221" t="s">
        <v>21</v>
      </c>
      <c r="N491" s="222" t="s">
        <v>43</v>
      </c>
      <c r="O491" s="87"/>
      <c r="P491" s="223">
        <f>O491*H491</f>
        <v>0</v>
      </c>
      <c r="Q491" s="223">
        <v>0.12021</v>
      </c>
      <c r="R491" s="223">
        <f>Q491*H491</f>
        <v>1.58472843</v>
      </c>
      <c r="S491" s="223">
        <v>0</v>
      </c>
      <c r="T491" s="224">
        <f>S491*H491</f>
        <v>0</v>
      </c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R491" s="225" t="s">
        <v>97</v>
      </c>
      <c r="AT491" s="225" t="s">
        <v>179</v>
      </c>
      <c r="AU491" s="225" t="s">
        <v>81</v>
      </c>
      <c r="AY491" s="20" t="s">
        <v>178</v>
      </c>
      <c r="BE491" s="226">
        <f>IF(N491="základní",J491,0)</f>
        <v>0</v>
      </c>
      <c r="BF491" s="226">
        <f>IF(N491="snížená",J491,0)</f>
        <v>0</v>
      </c>
      <c r="BG491" s="226">
        <f>IF(N491="zákl. přenesená",J491,0)</f>
        <v>0</v>
      </c>
      <c r="BH491" s="226">
        <f>IF(N491="sníž. přenesená",J491,0)</f>
        <v>0</v>
      </c>
      <c r="BI491" s="226">
        <f>IF(N491="nulová",J491,0)</f>
        <v>0</v>
      </c>
      <c r="BJ491" s="20" t="s">
        <v>79</v>
      </c>
      <c r="BK491" s="226">
        <f>ROUND(I491*H491,2)</f>
        <v>0</v>
      </c>
      <c r="BL491" s="20" t="s">
        <v>97</v>
      </c>
      <c r="BM491" s="225" t="s">
        <v>782</v>
      </c>
    </row>
    <row r="492" s="2" customFormat="1">
      <c r="A492" s="41"/>
      <c r="B492" s="42"/>
      <c r="C492" s="43"/>
      <c r="D492" s="235" t="s">
        <v>370</v>
      </c>
      <c r="E492" s="43"/>
      <c r="F492" s="236" t="s">
        <v>783</v>
      </c>
      <c r="G492" s="43"/>
      <c r="H492" s="43"/>
      <c r="I492" s="237"/>
      <c r="J492" s="43"/>
      <c r="K492" s="43"/>
      <c r="L492" s="47"/>
      <c r="M492" s="238"/>
      <c r="N492" s="239"/>
      <c r="O492" s="87"/>
      <c r="P492" s="87"/>
      <c r="Q492" s="87"/>
      <c r="R492" s="87"/>
      <c r="S492" s="87"/>
      <c r="T492" s="88"/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T492" s="20" t="s">
        <v>370</v>
      </c>
      <c r="AU492" s="20" t="s">
        <v>81</v>
      </c>
    </row>
    <row r="493" s="13" customFormat="1">
      <c r="A493" s="13"/>
      <c r="B493" s="240"/>
      <c r="C493" s="241"/>
      <c r="D493" s="242" t="s">
        <v>372</v>
      </c>
      <c r="E493" s="243" t="s">
        <v>21</v>
      </c>
      <c r="F493" s="244" t="s">
        <v>784</v>
      </c>
      <c r="G493" s="241"/>
      <c r="H493" s="243" t="s">
        <v>21</v>
      </c>
      <c r="I493" s="245"/>
      <c r="J493" s="241"/>
      <c r="K493" s="241"/>
      <c r="L493" s="246"/>
      <c r="M493" s="247"/>
      <c r="N493" s="248"/>
      <c r="O493" s="248"/>
      <c r="P493" s="248"/>
      <c r="Q493" s="248"/>
      <c r="R493" s="248"/>
      <c r="S493" s="248"/>
      <c r="T493" s="249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T493" s="250" t="s">
        <v>372</v>
      </c>
      <c r="AU493" s="250" t="s">
        <v>81</v>
      </c>
      <c r="AV493" s="13" t="s">
        <v>79</v>
      </c>
      <c r="AW493" s="13" t="s">
        <v>34</v>
      </c>
      <c r="AX493" s="13" t="s">
        <v>72</v>
      </c>
      <c r="AY493" s="250" t="s">
        <v>178</v>
      </c>
    </row>
    <row r="494" s="13" customFormat="1">
      <c r="A494" s="13"/>
      <c r="B494" s="240"/>
      <c r="C494" s="241"/>
      <c r="D494" s="242" t="s">
        <v>372</v>
      </c>
      <c r="E494" s="243" t="s">
        <v>21</v>
      </c>
      <c r="F494" s="244" t="s">
        <v>785</v>
      </c>
      <c r="G494" s="241"/>
      <c r="H494" s="243" t="s">
        <v>21</v>
      </c>
      <c r="I494" s="245"/>
      <c r="J494" s="241"/>
      <c r="K494" s="241"/>
      <c r="L494" s="246"/>
      <c r="M494" s="247"/>
      <c r="N494" s="248"/>
      <c r="O494" s="248"/>
      <c r="P494" s="248"/>
      <c r="Q494" s="248"/>
      <c r="R494" s="248"/>
      <c r="S494" s="248"/>
      <c r="T494" s="249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T494" s="250" t="s">
        <v>372</v>
      </c>
      <c r="AU494" s="250" t="s">
        <v>81</v>
      </c>
      <c r="AV494" s="13" t="s">
        <v>79</v>
      </c>
      <c r="AW494" s="13" t="s">
        <v>34</v>
      </c>
      <c r="AX494" s="13" t="s">
        <v>72</v>
      </c>
      <c r="AY494" s="250" t="s">
        <v>178</v>
      </c>
    </row>
    <row r="495" s="13" customFormat="1">
      <c r="A495" s="13"/>
      <c r="B495" s="240"/>
      <c r="C495" s="241"/>
      <c r="D495" s="242" t="s">
        <v>372</v>
      </c>
      <c r="E495" s="243" t="s">
        <v>21</v>
      </c>
      <c r="F495" s="244" t="s">
        <v>786</v>
      </c>
      <c r="G495" s="241"/>
      <c r="H495" s="243" t="s">
        <v>21</v>
      </c>
      <c r="I495" s="245"/>
      <c r="J495" s="241"/>
      <c r="K495" s="241"/>
      <c r="L495" s="246"/>
      <c r="M495" s="247"/>
      <c r="N495" s="248"/>
      <c r="O495" s="248"/>
      <c r="P495" s="248"/>
      <c r="Q495" s="248"/>
      <c r="R495" s="248"/>
      <c r="S495" s="248"/>
      <c r="T495" s="249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T495" s="250" t="s">
        <v>372</v>
      </c>
      <c r="AU495" s="250" t="s">
        <v>81</v>
      </c>
      <c r="AV495" s="13" t="s">
        <v>79</v>
      </c>
      <c r="AW495" s="13" t="s">
        <v>34</v>
      </c>
      <c r="AX495" s="13" t="s">
        <v>72</v>
      </c>
      <c r="AY495" s="250" t="s">
        <v>178</v>
      </c>
    </row>
    <row r="496" s="14" customFormat="1">
      <c r="A496" s="14"/>
      <c r="B496" s="251"/>
      <c r="C496" s="252"/>
      <c r="D496" s="242" t="s">
        <v>372</v>
      </c>
      <c r="E496" s="253" t="s">
        <v>21</v>
      </c>
      <c r="F496" s="254" t="s">
        <v>787</v>
      </c>
      <c r="G496" s="252"/>
      <c r="H496" s="255">
        <v>18.013000000000002</v>
      </c>
      <c r="I496" s="256"/>
      <c r="J496" s="252"/>
      <c r="K496" s="252"/>
      <c r="L496" s="257"/>
      <c r="M496" s="258"/>
      <c r="N496" s="259"/>
      <c r="O496" s="259"/>
      <c r="P496" s="259"/>
      <c r="Q496" s="259"/>
      <c r="R496" s="259"/>
      <c r="S496" s="259"/>
      <c r="T496" s="260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T496" s="261" t="s">
        <v>372</v>
      </c>
      <c r="AU496" s="261" t="s">
        <v>81</v>
      </c>
      <c r="AV496" s="14" t="s">
        <v>81</v>
      </c>
      <c r="AW496" s="14" t="s">
        <v>34</v>
      </c>
      <c r="AX496" s="14" t="s">
        <v>72</v>
      </c>
      <c r="AY496" s="261" t="s">
        <v>178</v>
      </c>
    </row>
    <row r="497" s="14" customFormat="1">
      <c r="A497" s="14"/>
      <c r="B497" s="251"/>
      <c r="C497" s="252"/>
      <c r="D497" s="242" t="s">
        <v>372</v>
      </c>
      <c r="E497" s="253" t="s">
        <v>21</v>
      </c>
      <c r="F497" s="254" t="s">
        <v>788</v>
      </c>
      <c r="G497" s="252"/>
      <c r="H497" s="255">
        <v>-4.8300000000000001</v>
      </c>
      <c r="I497" s="256"/>
      <c r="J497" s="252"/>
      <c r="K497" s="252"/>
      <c r="L497" s="257"/>
      <c r="M497" s="258"/>
      <c r="N497" s="259"/>
      <c r="O497" s="259"/>
      <c r="P497" s="259"/>
      <c r="Q497" s="259"/>
      <c r="R497" s="259"/>
      <c r="S497" s="259"/>
      <c r="T497" s="260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T497" s="261" t="s">
        <v>372</v>
      </c>
      <c r="AU497" s="261" t="s">
        <v>81</v>
      </c>
      <c r="AV497" s="14" t="s">
        <v>81</v>
      </c>
      <c r="AW497" s="14" t="s">
        <v>34</v>
      </c>
      <c r="AX497" s="14" t="s">
        <v>72</v>
      </c>
      <c r="AY497" s="261" t="s">
        <v>178</v>
      </c>
    </row>
    <row r="498" s="15" customFormat="1">
      <c r="A498" s="15"/>
      <c r="B498" s="262"/>
      <c r="C498" s="263"/>
      <c r="D498" s="242" t="s">
        <v>372</v>
      </c>
      <c r="E498" s="264" t="s">
        <v>21</v>
      </c>
      <c r="F498" s="265" t="s">
        <v>399</v>
      </c>
      <c r="G498" s="263"/>
      <c r="H498" s="266">
        <v>13.183</v>
      </c>
      <c r="I498" s="267"/>
      <c r="J498" s="263"/>
      <c r="K498" s="263"/>
      <c r="L498" s="268"/>
      <c r="M498" s="269"/>
      <c r="N498" s="270"/>
      <c r="O498" s="270"/>
      <c r="P498" s="270"/>
      <c r="Q498" s="270"/>
      <c r="R498" s="270"/>
      <c r="S498" s="270"/>
      <c r="T498" s="271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T498" s="272" t="s">
        <v>372</v>
      </c>
      <c r="AU498" s="272" t="s">
        <v>81</v>
      </c>
      <c r="AV498" s="15" t="s">
        <v>97</v>
      </c>
      <c r="AW498" s="15" t="s">
        <v>34</v>
      </c>
      <c r="AX498" s="15" t="s">
        <v>79</v>
      </c>
      <c r="AY498" s="272" t="s">
        <v>178</v>
      </c>
    </row>
    <row r="499" s="2" customFormat="1" ht="37.8" customHeight="1">
      <c r="A499" s="41"/>
      <c r="B499" s="42"/>
      <c r="C499" s="214" t="s">
        <v>789</v>
      </c>
      <c r="D499" s="214" t="s">
        <v>179</v>
      </c>
      <c r="E499" s="215" t="s">
        <v>790</v>
      </c>
      <c r="F499" s="216" t="s">
        <v>791</v>
      </c>
      <c r="G499" s="217" t="s">
        <v>384</v>
      </c>
      <c r="H499" s="218">
        <v>280.88400000000001</v>
      </c>
      <c r="I499" s="219"/>
      <c r="J499" s="220">
        <f>ROUND(I499*H499,2)</f>
        <v>0</v>
      </c>
      <c r="K499" s="216" t="s">
        <v>368</v>
      </c>
      <c r="L499" s="47"/>
      <c r="M499" s="221" t="s">
        <v>21</v>
      </c>
      <c r="N499" s="222" t="s">
        <v>43</v>
      </c>
      <c r="O499" s="87"/>
      <c r="P499" s="223">
        <f>O499*H499</f>
        <v>0</v>
      </c>
      <c r="Q499" s="223">
        <v>0.14605000000000001</v>
      </c>
      <c r="R499" s="223">
        <f>Q499*H499</f>
        <v>41.023108200000003</v>
      </c>
      <c r="S499" s="223">
        <v>0</v>
      </c>
      <c r="T499" s="224">
        <f>S499*H499</f>
        <v>0</v>
      </c>
      <c r="U499" s="41"/>
      <c r="V499" s="41"/>
      <c r="W499" s="41"/>
      <c r="X499" s="41"/>
      <c r="Y499" s="41"/>
      <c r="Z499" s="41"/>
      <c r="AA499" s="41"/>
      <c r="AB499" s="41"/>
      <c r="AC499" s="41"/>
      <c r="AD499" s="41"/>
      <c r="AE499" s="41"/>
      <c r="AR499" s="225" t="s">
        <v>97</v>
      </c>
      <c r="AT499" s="225" t="s">
        <v>179</v>
      </c>
      <c r="AU499" s="225" t="s">
        <v>81</v>
      </c>
      <c r="AY499" s="20" t="s">
        <v>178</v>
      </c>
      <c r="BE499" s="226">
        <f>IF(N499="základní",J499,0)</f>
        <v>0</v>
      </c>
      <c r="BF499" s="226">
        <f>IF(N499="snížená",J499,0)</f>
        <v>0</v>
      </c>
      <c r="BG499" s="226">
        <f>IF(N499="zákl. přenesená",J499,0)</f>
        <v>0</v>
      </c>
      <c r="BH499" s="226">
        <f>IF(N499="sníž. přenesená",J499,0)</f>
        <v>0</v>
      </c>
      <c r="BI499" s="226">
        <f>IF(N499="nulová",J499,0)</f>
        <v>0</v>
      </c>
      <c r="BJ499" s="20" t="s">
        <v>79</v>
      </c>
      <c r="BK499" s="226">
        <f>ROUND(I499*H499,2)</f>
        <v>0</v>
      </c>
      <c r="BL499" s="20" t="s">
        <v>97</v>
      </c>
      <c r="BM499" s="225" t="s">
        <v>792</v>
      </c>
    </row>
    <row r="500" s="2" customFormat="1">
      <c r="A500" s="41"/>
      <c r="B500" s="42"/>
      <c r="C500" s="43"/>
      <c r="D500" s="235" t="s">
        <v>370</v>
      </c>
      <c r="E500" s="43"/>
      <c r="F500" s="236" t="s">
        <v>793</v>
      </c>
      <c r="G500" s="43"/>
      <c r="H500" s="43"/>
      <c r="I500" s="237"/>
      <c r="J500" s="43"/>
      <c r="K500" s="43"/>
      <c r="L500" s="47"/>
      <c r="M500" s="238"/>
      <c r="N500" s="239"/>
      <c r="O500" s="87"/>
      <c r="P500" s="87"/>
      <c r="Q500" s="87"/>
      <c r="R500" s="87"/>
      <c r="S500" s="87"/>
      <c r="T500" s="88"/>
      <c r="U500" s="41"/>
      <c r="V500" s="41"/>
      <c r="W500" s="41"/>
      <c r="X500" s="41"/>
      <c r="Y500" s="41"/>
      <c r="Z500" s="41"/>
      <c r="AA500" s="41"/>
      <c r="AB500" s="41"/>
      <c r="AC500" s="41"/>
      <c r="AD500" s="41"/>
      <c r="AE500" s="41"/>
      <c r="AT500" s="20" t="s">
        <v>370</v>
      </c>
      <c r="AU500" s="20" t="s">
        <v>81</v>
      </c>
    </row>
    <row r="501" s="13" customFormat="1">
      <c r="A501" s="13"/>
      <c r="B501" s="240"/>
      <c r="C501" s="241"/>
      <c r="D501" s="242" t="s">
        <v>372</v>
      </c>
      <c r="E501" s="243" t="s">
        <v>21</v>
      </c>
      <c r="F501" s="244" t="s">
        <v>784</v>
      </c>
      <c r="G501" s="241"/>
      <c r="H501" s="243" t="s">
        <v>21</v>
      </c>
      <c r="I501" s="245"/>
      <c r="J501" s="241"/>
      <c r="K501" s="241"/>
      <c r="L501" s="246"/>
      <c r="M501" s="247"/>
      <c r="N501" s="248"/>
      <c r="O501" s="248"/>
      <c r="P501" s="248"/>
      <c r="Q501" s="248"/>
      <c r="R501" s="248"/>
      <c r="S501" s="248"/>
      <c r="T501" s="249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T501" s="250" t="s">
        <v>372</v>
      </c>
      <c r="AU501" s="250" t="s">
        <v>81</v>
      </c>
      <c r="AV501" s="13" t="s">
        <v>79</v>
      </c>
      <c r="AW501" s="13" t="s">
        <v>34</v>
      </c>
      <c r="AX501" s="13" t="s">
        <v>72</v>
      </c>
      <c r="AY501" s="250" t="s">
        <v>178</v>
      </c>
    </row>
    <row r="502" s="13" customFormat="1">
      <c r="A502" s="13"/>
      <c r="B502" s="240"/>
      <c r="C502" s="241"/>
      <c r="D502" s="242" t="s">
        <v>372</v>
      </c>
      <c r="E502" s="243" t="s">
        <v>21</v>
      </c>
      <c r="F502" s="244" t="s">
        <v>785</v>
      </c>
      <c r="G502" s="241"/>
      <c r="H502" s="243" t="s">
        <v>21</v>
      </c>
      <c r="I502" s="245"/>
      <c r="J502" s="241"/>
      <c r="K502" s="241"/>
      <c r="L502" s="246"/>
      <c r="M502" s="247"/>
      <c r="N502" s="248"/>
      <c r="O502" s="248"/>
      <c r="P502" s="248"/>
      <c r="Q502" s="248"/>
      <c r="R502" s="248"/>
      <c r="S502" s="248"/>
      <c r="T502" s="249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T502" s="250" t="s">
        <v>372</v>
      </c>
      <c r="AU502" s="250" t="s">
        <v>81</v>
      </c>
      <c r="AV502" s="13" t="s">
        <v>79</v>
      </c>
      <c r="AW502" s="13" t="s">
        <v>34</v>
      </c>
      <c r="AX502" s="13" t="s">
        <v>72</v>
      </c>
      <c r="AY502" s="250" t="s">
        <v>178</v>
      </c>
    </row>
    <row r="503" s="13" customFormat="1">
      <c r="A503" s="13"/>
      <c r="B503" s="240"/>
      <c r="C503" s="241"/>
      <c r="D503" s="242" t="s">
        <v>372</v>
      </c>
      <c r="E503" s="243" t="s">
        <v>21</v>
      </c>
      <c r="F503" s="244" t="s">
        <v>786</v>
      </c>
      <c r="G503" s="241"/>
      <c r="H503" s="243" t="s">
        <v>21</v>
      </c>
      <c r="I503" s="245"/>
      <c r="J503" s="241"/>
      <c r="K503" s="241"/>
      <c r="L503" s="246"/>
      <c r="M503" s="247"/>
      <c r="N503" s="248"/>
      <c r="O503" s="248"/>
      <c r="P503" s="248"/>
      <c r="Q503" s="248"/>
      <c r="R503" s="248"/>
      <c r="S503" s="248"/>
      <c r="T503" s="249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T503" s="250" t="s">
        <v>372</v>
      </c>
      <c r="AU503" s="250" t="s">
        <v>81</v>
      </c>
      <c r="AV503" s="13" t="s">
        <v>79</v>
      </c>
      <c r="AW503" s="13" t="s">
        <v>34</v>
      </c>
      <c r="AX503" s="13" t="s">
        <v>72</v>
      </c>
      <c r="AY503" s="250" t="s">
        <v>178</v>
      </c>
    </row>
    <row r="504" s="14" customFormat="1">
      <c r="A504" s="14"/>
      <c r="B504" s="251"/>
      <c r="C504" s="252"/>
      <c r="D504" s="242" t="s">
        <v>372</v>
      </c>
      <c r="E504" s="253" t="s">
        <v>21</v>
      </c>
      <c r="F504" s="254" t="s">
        <v>794</v>
      </c>
      <c r="G504" s="252"/>
      <c r="H504" s="255">
        <v>84.686000000000007</v>
      </c>
      <c r="I504" s="256"/>
      <c r="J504" s="252"/>
      <c r="K504" s="252"/>
      <c r="L504" s="257"/>
      <c r="M504" s="258"/>
      <c r="N504" s="259"/>
      <c r="O504" s="259"/>
      <c r="P504" s="259"/>
      <c r="Q504" s="259"/>
      <c r="R504" s="259"/>
      <c r="S504" s="259"/>
      <c r="T504" s="260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T504" s="261" t="s">
        <v>372</v>
      </c>
      <c r="AU504" s="261" t="s">
        <v>81</v>
      </c>
      <c r="AV504" s="14" t="s">
        <v>81</v>
      </c>
      <c r="AW504" s="14" t="s">
        <v>34</v>
      </c>
      <c r="AX504" s="14" t="s">
        <v>72</v>
      </c>
      <c r="AY504" s="261" t="s">
        <v>178</v>
      </c>
    </row>
    <row r="505" s="14" customFormat="1">
      <c r="A505" s="14"/>
      <c r="B505" s="251"/>
      <c r="C505" s="252"/>
      <c r="D505" s="242" t="s">
        <v>372</v>
      </c>
      <c r="E505" s="253" t="s">
        <v>21</v>
      </c>
      <c r="F505" s="254" t="s">
        <v>795</v>
      </c>
      <c r="G505" s="252"/>
      <c r="H505" s="255">
        <v>97.867000000000004</v>
      </c>
      <c r="I505" s="256"/>
      <c r="J505" s="252"/>
      <c r="K505" s="252"/>
      <c r="L505" s="257"/>
      <c r="M505" s="258"/>
      <c r="N505" s="259"/>
      <c r="O505" s="259"/>
      <c r="P505" s="259"/>
      <c r="Q505" s="259"/>
      <c r="R505" s="259"/>
      <c r="S505" s="259"/>
      <c r="T505" s="260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T505" s="261" t="s">
        <v>372</v>
      </c>
      <c r="AU505" s="261" t="s">
        <v>81</v>
      </c>
      <c r="AV505" s="14" t="s">
        <v>81</v>
      </c>
      <c r="AW505" s="14" t="s">
        <v>34</v>
      </c>
      <c r="AX505" s="14" t="s">
        <v>72</v>
      </c>
      <c r="AY505" s="261" t="s">
        <v>178</v>
      </c>
    </row>
    <row r="506" s="14" customFormat="1">
      <c r="A506" s="14"/>
      <c r="B506" s="251"/>
      <c r="C506" s="252"/>
      <c r="D506" s="242" t="s">
        <v>372</v>
      </c>
      <c r="E506" s="253" t="s">
        <v>21</v>
      </c>
      <c r="F506" s="254" t="s">
        <v>796</v>
      </c>
      <c r="G506" s="252"/>
      <c r="H506" s="255">
        <v>22.082999999999998</v>
      </c>
      <c r="I506" s="256"/>
      <c r="J506" s="252"/>
      <c r="K506" s="252"/>
      <c r="L506" s="257"/>
      <c r="M506" s="258"/>
      <c r="N506" s="259"/>
      <c r="O506" s="259"/>
      <c r="P506" s="259"/>
      <c r="Q506" s="259"/>
      <c r="R506" s="259"/>
      <c r="S506" s="259"/>
      <c r="T506" s="260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T506" s="261" t="s">
        <v>372</v>
      </c>
      <c r="AU506" s="261" t="s">
        <v>81</v>
      </c>
      <c r="AV506" s="14" t="s">
        <v>81</v>
      </c>
      <c r="AW506" s="14" t="s">
        <v>34</v>
      </c>
      <c r="AX506" s="14" t="s">
        <v>72</v>
      </c>
      <c r="AY506" s="261" t="s">
        <v>178</v>
      </c>
    </row>
    <row r="507" s="14" customFormat="1">
      <c r="A507" s="14"/>
      <c r="B507" s="251"/>
      <c r="C507" s="252"/>
      <c r="D507" s="242" t="s">
        <v>372</v>
      </c>
      <c r="E507" s="253" t="s">
        <v>21</v>
      </c>
      <c r="F507" s="254" t="s">
        <v>797</v>
      </c>
      <c r="G507" s="252"/>
      <c r="H507" s="255">
        <v>80.537999999999997</v>
      </c>
      <c r="I507" s="256"/>
      <c r="J507" s="252"/>
      <c r="K507" s="252"/>
      <c r="L507" s="257"/>
      <c r="M507" s="258"/>
      <c r="N507" s="259"/>
      <c r="O507" s="259"/>
      <c r="P507" s="259"/>
      <c r="Q507" s="259"/>
      <c r="R507" s="259"/>
      <c r="S507" s="259"/>
      <c r="T507" s="260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T507" s="261" t="s">
        <v>372</v>
      </c>
      <c r="AU507" s="261" t="s">
        <v>81</v>
      </c>
      <c r="AV507" s="14" t="s">
        <v>81</v>
      </c>
      <c r="AW507" s="14" t="s">
        <v>34</v>
      </c>
      <c r="AX507" s="14" t="s">
        <v>72</v>
      </c>
      <c r="AY507" s="261" t="s">
        <v>178</v>
      </c>
    </row>
    <row r="508" s="14" customFormat="1">
      <c r="A508" s="14"/>
      <c r="B508" s="251"/>
      <c r="C508" s="252"/>
      <c r="D508" s="242" t="s">
        <v>372</v>
      </c>
      <c r="E508" s="253" t="s">
        <v>21</v>
      </c>
      <c r="F508" s="254" t="s">
        <v>798</v>
      </c>
      <c r="G508" s="252"/>
      <c r="H508" s="255">
        <v>-8.6099999999999994</v>
      </c>
      <c r="I508" s="256"/>
      <c r="J508" s="252"/>
      <c r="K508" s="252"/>
      <c r="L508" s="257"/>
      <c r="M508" s="258"/>
      <c r="N508" s="259"/>
      <c r="O508" s="259"/>
      <c r="P508" s="259"/>
      <c r="Q508" s="259"/>
      <c r="R508" s="259"/>
      <c r="S508" s="259"/>
      <c r="T508" s="260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T508" s="261" t="s">
        <v>372</v>
      </c>
      <c r="AU508" s="261" t="s">
        <v>81</v>
      </c>
      <c r="AV508" s="14" t="s">
        <v>81</v>
      </c>
      <c r="AW508" s="14" t="s">
        <v>34</v>
      </c>
      <c r="AX508" s="14" t="s">
        <v>72</v>
      </c>
      <c r="AY508" s="261" t="s">
        <v>178</v>
      </c>
    </row>
    <row r="509" s="14" customFormat="1">
      <c r="A509" s="14"/>
      <c r="B509" s="251"/>
      <c r="C509" s="252"/>
      <c r="D509" s="242" t="s">
        <v>372</v>
      </c>
      <c r="E509" s="253" t="s">
        <v>21</v>
      </c>
      <c r="F509" s="254" t="s">
        <v>799</v>
      </c>
      <c r="G509" s="252"/>
      <c r="H509" s="255">
        <v>4.3200000000000003</v>
      </c>
      <c r="I509" s="256"/>
      <c r="J509" s="252"/>
      <c r="K509" s="252"/>
      <c r="L509" s="257"/>
      <c r="M509" s="258"/>
      <c r="N509" s="259"/>
      <c r="O509" s="259"/>
      <c r="P509" s="259"/>
      <c r="Q509" s="259"/>
      <c r="R509" s="259"/>
      <c r="S509" s="259"/>
      <c r="T509" s="260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T509" s="261" t="s">
        <v>372</v>
      </c>
      <c r="AU509" s="261" t="s">
        <v>81</v>
      </c>
      <c r="AV509" s="14" t="s">
        <v>81</v>
      </c>
      <c r="AW509" s="14" t="s">
        <v>34</v>
      </c>
      <c r="AX509" s="14" t="s">
        <v>72</v>
      </c>
      <c r="AY509" s="261" t="s">
        <v>178</v>
      </c>
    </row>
    <row r="510" s="15" customFormat="1">
      <c r="A510" s="15"/>
      <c r="B510" s="262"/>
      <c r="C510" s="263"/>
      <c r="D510" s="242" t="s">
        <v>372</v>
      </c>
      <c r="E510" s="264" t="s">
        <v>21</v>
      </c>
      <c r="F510" s="265" t="s">
        <v>399</v>
      </c>
      <c r="G510" s="263"/>
      <c r="H510" s="266">
        <v>280.88400000000001</v>
      </c>
      <c r="I510" s="267"/>
      <c r="J510" s="263"/>
      <c r="K510" s="263"/>
      <c r="L510" s="268"/>
      <c r="M510" s="269"/>
      <c r="N510" s="270"/>
      <c r="O510" s="270"/>
      <c r="P510" s="270"/>
      <c r="Q510" s="270"/>
      <c r="R510" s="270"/>
      <c r="S510" s="270"/>
      <c r="T510" s="271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T510" s="272" t="s">
        <v>372</v>
      </c>
      <c r="AU510" s="272" t="s">
        <v>81</v>
      </c>
      <c r="AV510" s="15" t="s">
        <v>97</v>
      </c>
      <c r="AW510" s="15" t="s">
        <v>34</v>
      </c>
      <c r="AX510" s="15" t="s">
        <v>79</v>
      </c>
      <c r="AY510" s="272" t="s">
        <v>178</v>
      </c>
    </row>
    <row r="511" s="2" customFormat="1" ht="24.15" customHeight="1">
      <c r="A511" s="41"/>
      <c r="B511" s="42"/>
      <c r="C511" s="214" t="s">
        <v>800</v>
      </c>
      <c r="D511" s="214" t="s">
        <v>179</v>
      </c>
      <c r="E511" s="215" t="s">
        <v>801</v>
      </c>
      <c r="F511" s="216" t="s">
        <v>802</v>
      </c>
      <c r="G511" s="217" t="s">
        <v>209</v>
      </c>
      <c r="H511" s="218">
        <v>77.939999999999998</v>
      </c>
      <c r="I511" s="219"/>
      <c r="J511" s="220">
        <f>ROUND(I511*H511,2)</f>
        <v>0</v>
      </c>
      <c r="K511" s="216" t="s">
        <v>368</v>
      </c>
      <c r="L511" s="47"/>
      <c r="M511" s="221" t="s">
        <v>21</v>
      </c>
      <c r="N511" s="222" t="s">
        <v>43</v>
      </c>
      <c r="O511" s="87"/>
      <c r="P511" s="223">
        <f>O511*H511</f>
        <v>0</v>
      </c>
      <c r="Q511" s="223">
        <v>0.00013999999999999999</v>
      </c>
      <c r="R511" s="223">
        <f>Q511*H511</f>
        <v>0.010911599999999999</v>
      </c>
      <c r="S511" s="223">
        <v>0</v>
      </c>
      <c r="T511" s="224">
        <f>S511*H511</f>
        <v>0</v>
      </c>
      <c r="U511" s="41"/>
      <c r="V511" s="41"/>
      <c r="W511" s="41"/>
      <c r="X511" s="41"/>
      <c r="Y511" s="41"/>
      <c r="Z511" s="41"/>
      <c r="AA511" s="41"/>
      <c r="AB511" s="41"/>
      <c r="AC511" s="41"/>
      <c r="AD511" s="41"/>
      <c r="AE511" s="41"/>
      <c r="AR511" s="225" t="s">
        <v>97</v>
      </c>
      <c r="AT511" s="225" t="s">
        <v>179</v>
      </c>
      <c r="AU511" s="225" t="s">
        <v>81</v>
      </c>
      <c r="AY511" s="20" t="s">
        <v>178</v>
      </c>
      <c r="BE511" s="226">
        <f>IF(N511="základní",J511,0)</f>
        <v>0</v>
      </c>
      <c r="BF511" s="226">
        <f>IF(N511="snížená",J511,0)</f>
        <v>0</v>
      </c>
      <c r="BG511" s="226">
        <f>IF(N511="zákl. přenesená",J511,0)</f>
        <v>0</v>
      </c>
      <c r="BH511" s="226">
        <f>IF(N511="sníž. přenesená",J511,0)</f>
        <v>0</v>
      </c>
      <c r="BI511" s="226">
        <f>IF(N511="nulová",J511,0)</f>
        <v>0</v>
      </c>
      <c r="BJ511" s="20" t="s">
        <v>79</v>
      </c>
      <c r="BK511" s="226">
        <f>ROUND(I511*H511,2)</f>
        <v>0</v>
      </c>
      <c r="BL511" s="20" t="s">
        <v>97</v>
      </c>
      <c r="BM511" s="225" t="s">
        <v>803</v>
      </c>
    </row>
    <row r="512" s="2" customFormat="1">
      <c r="A512" s="41"/>
      <c r="B512" s="42"/>
      <c r="C512" s="43"/>
      <c r="D512" s="235" t="s">
        <v>370</v>
      </c>
      <c r="E512" s="43"/>
      <c r="F512" s="236" t="s">
        <v>804</v>
      </c>
      <c r="G512" s="43"/>
      <c r="H512" s="43"/>
      <c r="I512" s="237"/>
      <c r="J512" s="43"/>
      <c r="K512" s="43"/>
      <c r="L512" s="47"/>
      <c r="M512" s="238"/>
      <c r="N512" s="239"/>
      <c r="O512" s="87"/>
      <c r="P512" s="87"/>
      <c r="Q512" s="87"/>
      <c r="R512" s="87"/>
      <c r="S512" s="87"/>
      <c r="T512" s="88"/>
      <c r="U512" s="41"/>
      <c r="V512" s="41"/>
      <c r="W512" s="41"/>
      <c r="X512" s="41"/>
      <c r="Y512" s="41"/>
      <c r="Z512" s="41"/>
      <c r="AA512" s="41"/>
      <c r="AB512" s="41"/>
      <c r="AC512" s="41"/>
      <c r="AD512" s="41"/>
      <c r="AE512" s="41"/>
      <c r="AT512" s="20" t="s">
        <v>370</v>
      </c>
      <c r="AU512" s="20" t="s">
        <v>81</v>
      </c>
    </row>
    <row r="513" s="13" customFormat="1">
      <c r="A513" s="13"/>
      <c r="B513" s="240"/>
      <c r="C513" s="241"/>
      <c r="D513" s="242" t="s">
        <v>372</v>
      </c>
      <c r="E513" s="243" t="s">
        <v>21</v>
      </c>
      <c r="F513" s="244" t="s">
        <v>588</v>
      </c>
      <c r="G513" s="241"/>
      <c r="H513" s="243" t="s">
        <v>21</v>
      </c>
      <c r="I513" s="245"/>
      <c r="J513" s="241"/>
      <c r="K513" s="241"/>
      <c r="L513" s="246"/>
      <c r="M513" s="247"/>
      <c r="N513" s="248"/>
      <c r="O513" s="248"/>
      <c r="P513" s="248"/>
      <c r="Q513" s="248"/>
      <c r="R513" s="248"/>
      <c r="S513" s="248"/>
      <c r="T513" s="249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T513" s="250" t="s">
        <v>372</v>
      </c>
      <c r="AU513" s="250" t="s">
        <v>81</v>
      </c>
      <c r="AV513" s="13" t="s">
        <v>79</v>
      </c>
      <c r="AW513" s="13" t="s">
        <v>34</v>
      </c>
      <c r="AX513" s="13" t="s">
        <v>72</v>
      </c>
      <c r="AY513" s="250" t="s">
        <v>178</v>
      </c>
    </row>
    <row r="514" s="14" customFormat="1">
      <c r="A514" s="14"/>
      <c r="B514" s="251"/>
      <c r="C514" s="252"/>
      <c r="D514" s="242" t="s">
        <v>372</v>
      </c>
      <c r="E514" s="253" t="s">
        <v>21</v>
      </c>
      <c r="F514" s="254" t="s">
        <v>805</v>
      </c>
      <c r="G514" s="252"/>
      <c r="H514" s="255">
        <v>77.939999999999998</v>
      </c>
      <c r="I514" s="256"/>
      <c r="J514" s="252"/>
      <c r="K514" s="252"/>
      <c r="L514" s="257"/>
      <c r="M514" s="258"/>
      <c r="N514" s="259"/>
      <c r="O514" s="259"/>
      <c r="P514" s="259"/>
      <c r="Q514" s="259"/>
      <c r="R514" s="259"/>
      <c r="S514" s="259"/>
      <c r="T514" s="260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T514" s="261" t="s">
        <v>372</v>
      </c>
      <c r="AU514" s="261" t="s">
        <v>81</v>
      </c>
      <c r="AV514" s="14" t="s">
        <v>81</v>
      </c>
      <c r="AW514" s="14" t="s">
        <v>34</v>
      </c>
      <c r="AX514" s="14" t="s">
        <v>79</v>
      </c>
      <c r="AY514" s="261" t="s">
        <v>178</v>
      </c>
    </row>
    <row r="515" s="2" customFormat="1" ht="37.8" customHeight="1">
      <c r="A515" s="41"/>
      <c r="B515" s="42"/>
      <c r="C515" s="214" t="s">
        <v>806</v>
      </c>
      <c r="D515" s="294" t="s">
        <v>179</v>
      </c>
      <c r="E515" s="215" t="s">
        <v>807</v>
      </c>
      <c r="F515" s="216" t="s">
        <v>808</v>
      </c>
      <c r="G515" s="217" t="s">
        <v>392</v>
      </c>
      <c r="H515" s="218">
        <v>14.960000000000001</v>
      </c>
      <c r="I515" s="219"/>
      <c r="J515" s="220">
        <f>ROUND(I515*H515,2)</f>
        <v>0</v>
      </c>
      <c r="K515" s="216" t="s">
        <v>368</v>
      </c>
      <c r="L515" s="47"/>
      <c r="M515" s="221" t="s">
        <v>21</v>
      </c>
      <c r="N515" s="222" t="s">
        <v>43</v>
      </c>
      <c r="O515" s="87"/>
      <c r="P515" s="223">
        <f>O515*H515</f>
        <v>0</v>
      </c>
      <c r="Q515" s="223">
        <v>2.5018799999999999</v>
      </c>
      <c r="R515" s="223">
        <f>Q515*H515</f>
        <v>37.428124799999999</v>
      </c>
      <c r="S515" s="223">
        <v>0</v>
      </c>
      <c r="T515" s="224">
        <f>S515*H515</f>
        <v>0</v>
      </c>
      <c r="U515" s="41"/>
      <c r="V515" s="41"/>
      <c r="W515" s="41"/>
      <c r="X515" s="41"/>
      <c r="Y515" s="41"/>
      <c r="Z515" s="41"/>
      <c r="AA515" s="41"/>
      <c r="AB515" s="41"/>
      <c r="AC515" s="41"/>
      <c r="AD515" s="41"/>
      <c r="AE515" s="41"/>
      <c r="AR515" s="225" t="s">
        <v>97</v>
      </c>
      <c r="AT515" s="225" t="s">
        <v>179</v>
      </c>
      <c r="AU515" s="225" t="s">
        <v>81</v>
      </c>
      <c r="AY515" s="20" t="s">
        <v>178</v>
      </c>
      <c r="BE515" s="226">
        <f>IF(N515="základní",J515,0)</f>
        <v>0</v>
      </c>
      <c r="BF515" s="226">
        <f>IF(N515="snížená",J515,0)</f>
        <v>0</v>
      </c>
      <c r="BG515" s="226">
        <f>IF(N515="zákl. přenesená",J515,0)</f>
        <v>0</v>
      </c>
      <c r="BH515" s="226">
        <f>IF(N515="sníž. přenesená",J515,0)</f>
        <v>0</v>
      </c>
      <c r="BI515" s="226">
        <f>IF(N515="nulová",J515,0)</f>
        <v>0</v>
      </c>
      <c r="BJ515" s="20" t="s">
        <v>79</v>
      </c>
      <c r="BK515" s="226">
        <f>ROUND(I515*H515,2)</f>
        <v>0</v>
      </c>
      <c r="BL515" s="20" t="s">
        <v>97</v>
      </c>
      <c r="BM515" s="225" t="s">
        <v>809</v>
      </c>
    </row>
    <row r="516" s="2" customFormat="1">
      <c r="A516" s="41"/>
      <c r="B516" s="42"/>
      <c r="C516" s="43"/>
      <c r="D516" s="235" t="s">
        <v>370</v>
      </c>
      <c r="E516" s="43"/>
      <c r="F516" s="236" t="s">
        <v>810</v>
      </c>
      <c r="G516" s="43"/>
      <c r="H516" s="43"/>
      <c r="I516" s="237"/>
      <c r="J516" s="43"/>
      <c r="K516" s="43"/>
      <c r="L516" s="47"/>
      <c r="M516" s="238"/>
      <c r="N516" s="239"/>
      <c r="O516" s="87"/>
      <c r="P516" s="87"/>
      <c r="Q516" s="87"/>
      <c r="R516" s="87"/>
      <c r="S516" s="87"/>
      <c r="T516" s="88"/>
      <c r="U516" s="41"/>
      <c r="V516" s="41"/>
      <c r="W516" s="41"/>
      <c r="X516" s="41"/>
      <c r="Y516" s="41"/>
      <c r="Z516" s="41"/>
      <c r="AA516" s="41"/>
      <c r="AB516" s="41"/>
      <c r="AC516" s="41"/>
      <c r="AD516" s="41"/>
      <c r="AE516" s="41"/>
      <c r="AT516" s="20" t="s">
        <v>370</v>
      </c>
      <c r="AU516" s="20" t="s">
        <v>81</v>
      </c>
    </row>
    <row r="517" s="13" customFormat="1">
      <c r="A517" s="13"/>
      <c r="B517" s="240"/>
      <c r="C517" s="241"/>
      <c r="D517" s="242" t="s">
        <v>372</v>
      </c>
      <c r="E517" s="243" t="s">
        <v>21</v>
      </c>
      <c r="F517" s="244" t="s">
        <v>769</v>
      </c>
      <c r="G517" s="241"/>
      <c r="H517" s="243" t="s">
        <v>21</v>
      </c>
      <c r="I517" s="245"/>
      <c r="J517" s="241"/>
      <c r="K517" s="241"/>
      <c r="L517" s="246"/>
      <c r="M517" s="247"/>
      <c r="N517" s="248"/>
      <c r="O517" s="248"/>
      <c r="P517" s="248"/>
      <c r="Q517" s="248"/>
      <c r="R517" s="248"/>
      <c r="S517" s="248"/>
      <c r="T517" s="249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T517" s="250" t="s">
        <v>372</v>
      </c>
      <c r="AU517" s="250" t="s">
        <v>81</v>
      </c>
      <c r="AV517" s="13" t="s">
        <v>79</v>
      </c>
      <c r="AW517" s="13" t="s">
        <v>34</v>
      </c>
      <c r="AX517" s="13" t="s">
        <v>72</v>
      </c>
      <c r="AY517" s="250" t="s">
        <v>178</v>
      </c>
    </row>
    <row r="518" s="14" customFormat="1">
      <c r="A518" s="14"/>
      <c r="B518" s="251"/>
      <c r="C518" s="252"/>
      <c r="D518" s="242" t="s">
        <v>372</v>
      </c>
      <c r="E518" s="253" t="s">
        <v>21</v>
      </c>
      <c r="F518" s="254" t="s">
        <v>811</v>
      </c>
      <c r="G518" s="252"/>
      <c r="H518" s="255">
        <v>3.8319999999999999</v>
      </c>
      <c r="I518" s="256"/>
      <c r="J518" s="252"/>
      <c r="K518" s="252"/>
      <c r="L518" s="257"/>
      <c r="M518" s="258"/>
      <c r="N518" s="259"/>
      <c r="O518" s="259"/>
      <c r="P518" s="259"/>
      <c r="Q518" s="259"/>
      <c r="R518" s="259"/>
      <c r="S518" s="259"/>
      <c r="T518" s="260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T518" s="261" t="s">
        <v>372</v>
      </c>
      <c r="AU518" s="261" t="s">
        <v>81</v>
      </c>
      <c r="AV518" s="14" t="s">
        <v>81</v>
      </c>
      <c r="AW518" s="14" t="s">
        <v>34</v>
      </c>
      <c r="AX518" s="14" t="s">
        <v>72</v>
      </c>
      <c r="AY518" s="261" t="s">
        <v>178</v>
      </c>
    </row>
    <row r="519" s="14" customFormat="1">
      <c r="A519" s="14"/>
      <c r="B519" s="251"/>
      <c r="C519" s="252"/>
      <c r="D519" s="242" t="s">
        <v>372</v>
      </c>
      <c r="E519" s="253" t="s">
        <v>21</v>
      </c>
      <c r="F519" s="254" t="s">
        <v>812</v>
      </c>
      <c r="G519" s="252"/>
      <c r="H519" s="255">
        <v>4.4870000000000001</v>
      </c>
      <c r="I519" s="256"/>
      <c r="J519" s="252"/>
      <c r="K519" s="252"/>
      <c r="L519" s="257"/>
      <c r="M519" s="258"/>
      <c r="N519" s="259"/>
      <c r="O519" s="259"/>
      <c r="P519" s="259"/>
      <c r="Q519" s="259"/>
      <c r="R519" s="259"/>
      <c r="S519" s="259"/>
      <c r="T519" s="260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T519" s="261" t="s">
        <v>372</v>
      </c>
      <c r="AU519" s="261" t="s">
        <v>81</v>
      </c>
      <c r="AV519" s="14" t="s">
        <v>81</v>
      </c>
      <c r="AW519" s="14" t="s">
        <v>34</v>
      </c>
      <c r="AX519" s="14" t="s">
        <v>72</v>
      </c>
      <c r="AY519" s="261" t="s">
        <v>178</v>
      </c>
    </row>
    <row r="520" s="14" customFormat="1">
      <c r="A520" s="14"/>
      <c r="B520" s="251"/>
      <c r="C520" s="252"/>
      <c r="D520" s="242" t="s">
        <v>372</v>
      </c>
      <c r="E520" s="253" t="s">
        <v>21</v>
      </c>
      <c r="F520" s="254" t="s">
        <v>813</v>
      </c>
      <c r="G520" s="252"/>
      <c r="H520" s="255">
        <v>1.137</v>
      </c>
      <c r="I520" s="256"/>
      <c r="J520" s="252"/>
      <c r="K520" s="252"/>
      <c r="L520" s="257"/>
      <c r="M520" s="258"/>
      <c r="N520" s="259"/>
      <c r="O520" s="259"/>
      <c r="P520" s="259"/>
      <c r="Q520" s="259"/>
      <c r="R520" s="259"/>
      <c r="S520" s="259"/>
      <c r="T520" s="260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T520" s="261" t="s">
        <v>372</v>
      </c>
      <c r="AU520" s="261" t="s">
        <v>81</v>
      </c>
      <c r="AV520" s="14" t="s">
        <v>81</v>
      </c>
      <c r="AW520" s="14" t="s">
        <v>34</v>
      </c>
      <c r="AX520" s="14" t="s">
        <v>72</v>
      </c>
      <c r="AY520" s="261" t="s">
        <v>178</v>
      </c>
    </row>
    <row r="521" s="14" customFormat="1">
      <c r="A521" s="14"/>
      <c r="B521" s="251"/>
      <c r="C521" s="252"/>
      <c r="D521" s="242" t="s">
        <v>372</v>
      </c>
      <c r="E521" s="253" t="s">
        <v>21</v>
      </c>
      <c r="F521" s="254" t="s">
        <v>814</v>
      </c>
      <c r="G521" s="252"/>
      <c r="H521" s="255">
        <v>3.3650000000000002</v>
      </c>
      <c r="I521" s="256"/>
      <c r="J521" s="252"/>
      <c r="K521" s="252"/>
      <c r="L521" s="257"/>
      <c r="M521" s="258"/>
      <c r="N521" s="259"/>
      <c r="O521" s="259"/>
      <c r="P521" s="259"/>
      <c r="Q521" s="259"/>
      <c r="R521" s="259"/>
      <c r="S521" s="259"/>
      <c r="T521" s="260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T521" s="261" t="s">
        <v>372</v>
      </c>
      <c r="AU521" s="261" t="s">
        <v>81</v>
      </c>
      <c r="AV521" s="14" t="s">
        <v>81</v>
      </c>
      <c r="AW521" s="14" t="s">
        <v>34</v>
      </c>
      <c r="AX521" s="14" t="s">
        <v>72</v>
      </c>
      <c r="AY521" s="261" t="s">
        <v>178</v>
      </c>
    </row>
    <row r="522" s="14" customFormat="1">
      <c r="A522" s="14"/>
      <c r="B522" s="251"/>
      <c r="C522" s="252"/>
      <c r="D522" s="242" t="s">
        <v>372</v>
      </c>
      <c r="E522" s="253" t="s">
        <v>21</v>
      </c>
      <c r="F522" s="254" t="s">
        <v>815</v>
      </c>
      <c r="G522" s="252"/>
      <c r="H522" s="255">
        <v>-0.72499999999999998</v>
      </c>
      <c r="I522" s="256"/>
      <c r="J522" s="252"/>
      <c r="K522" s="252"/>
      <c r="L522" s="257"/>
      <c r="M522" s="258"/>
      <c r="N522" s="259"/>
      <c r="O522" s="259"/>
      <c r="P522" s="259"/>
      <c r="Q522" s="259"/>
      <c r="R522" s="259"/>
      <c r="S522" s="259"/>
      <c r="T522" s="260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T522" s="261" t="s">
        <v>372</v>
      </c>
      <c r="AU522" s="261" t="s">
        <v>81</v>
      </c>
      <c r="AV522" s="14" t="s">
        <v>81</v>
      </c>
      <c r="AW522" s="14" t="s">
        <v>34</v>
      </c>
      <c r="AX522" s="14" t="s">
        <v>72</v>
      </c>
      <c r="AY522" s="261" t="s">
        <v>178</v>
      </c>
    </row>
    <row r="523" s="14" customFormat="1">
      <c r="A523" s="14"/>
      <c r="B523" s="251"/>
      <c r="C523" s="252"/>
      <c r="D523" s="242" t="s">
        <v>372</v>
      </c>
      <c r="E523" s="253" t="s">
        <v>21</v>
      </c>
      <c r="F523" s="254" t="s">
        <v>816</v>
      </c>
      <c r="G523" s="252"/>
      <c r="H523" s="255">
        <v>0.21199999999999999</v>
      </c>
      <c r="I523" s="256"/>
      <c r="J523" s="252"/>
      <c r="K523" s="252"/>
      <c r="L523" s="257"/>
      <c r="M523" s="258"/>
      <c r="N523" s="259"/>
      <c r="O523" s="259"/>
      <c r="P523" s="259"/>
      <c r="Q523" s="259"/>
      <c r="R523" s="259"/>
      <c r="S523" s="259"/>
      <c r="T523" s="260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T523" s="261" t="s">
        <v>372</v>
      </c>
      <c r="AU523" s="261" t="s">
        <v>81</v>
      </c>
      <c r="AV523" s="14" t="s">
        <v>81</v>
      </c>
      <c r="AW523" s="14" t="s">
        <v>34</v>
      </c>
      <c r="AX523" s="14" t="s">
        <v>72</v>
      </c>
      <c r="AY523" s="261" t="s">
        <v>178</v>
      </c>
    </row>
    <row r="524" s="14" customFormat="1">
      <c r="A524" s="14"/>
      <c r="B524" s="251"/>
      <c r="C524" s="252"/>
      <c r="D524" s="242" t="s">
        <v>372</v>
      </c>
      <c r="E524" s="253" t="s">
        <v>21</v>
      </c>
      <c r="F524" s="254" t="s">
        <v>817</v>
      </c>
      <c r="G524" s="252"/>
      <c r="H524" s="255">
        <v>2.2989999999999999</v>
      </c>
      <c r="I524" s="256"/>
      <c r="J524" s="252"/>
      <c r="K524" s="252"/>
      <c r="L524" s="257"/>
      <c r="M524" s="258"/>
      <c r="N524" s="259"/>
      <c r="O524" s="259"/>
      <c r="P524" s="259"/>
      <c r="Q524" s="259"/>
      <c r="R524" s="259"/>
      <c r="S524" s="259"/>
      <c r="T524" s="260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T524" s="261" t="s">
        <v>372</v>
      </c>
      <c r="AU524" s="261" t="s">
        <v>81</v>
      </c>
      <c r="AV524" s="14" t="s">
        <v>81</v>
      </c>
      <c r="AW524" s="14" t="s">
        <v>34</v>
      </c>
      <c r="AX524" s="14" t="s">
        <v>72</v>
      </c>
      <c r="AY524" s="261" t="s">
        <v>178</v>
      </c>
    </row>
    <row r="525" s="16" customFormat="1">
      <c r="A525" s="16"/>
      <c r="B525" s="273"/>
      <c r="C525" s="274"/>
      <c r="D525" s="242" t="s">
        <v>372</v>
      </c>
      <c r="E525" s="275" t="s">
        <v>21</v>
      </c>
      <c r="F525" s="276" t="s">
        <v>407</v>
      </c>
      <c r="G525" s="274"/>
      <c r="H525" s="277">
        <v>14.606999999999999</v>
      </c>
      <c r="I525" s="278"/>
      <c r="J525" s="274"/>
      <c r="K525" s="274"/>
      <c r="L525" s="279"/>
      <c r="M525" s="280"/>
      <c r="N525" s="281"/>
      <c r="O525" s="281"/>
      <c r="P525" s="281"/>
      <c r="Q525" s="281"/>
      <c r="R525" s="281"/>
      <c r="S525" s="281"/>
      <c r="T525" s="282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T525" s="283" t="s">
        <v>372</v>
      </c>
      <c r="AU525" s="283" t="s">
        <v>81</v>
      </c>
      <c r="AV525" s="16" t="s">
        <v>95</v>
      </c>
      <c r="AW525" s="16" t="s">
        <v>34</v>
      </c>
      <c r="AX525" s="16" t="s">
        <v>72</v>
      </c>
      <c r="AY525" s="283" t="s">
        <v>178</v>
      </c>
    </row>
    <row r="526" s="13" customFormat="1">
      <c r="A526" s="13"/>
      <c r="B526" s="240"/>
      <c r="C526" s="241"/>
      <c r="D526" s="242" t="s">
        <v>372</v>
      </c>
      <c r="E526" s="243" t="s">
        <v>21</v>
      </c>
      <c r="F526" s="244" t="s">
        <v>818</v>
      </c>
      <c r="G526" s="241"/>
      <c r="H526" s="243" t="s">
        <v>21</v>
      </c>
      <c r="I526" s="245"/>
      <c r="J526" s="241"/>
      <c r="K526" s="241"/>
      <c r="L526" s="246"/>
      <c r="M526" s="247"/>
      <c r="N526" s="248"/>
      <c r="O526" s="248"/>
      <c r="P526" s="248"/>
      <c r="Q526" s="248"/>
      <c r="R526" s="248"/>
      <c r="S526" s="248"/>
      <c r="T526" s="249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T526" s="250" t="s">
        <v>372</v>
      </c>
      <c r="AU526" s="250" t="s">
        <v>81</v>
      </c>
      <c r="AV526" s="13" t="s">
        <v>79</v>
      </c>
      <c r="AW526" s="13" t="s">
        <v>34</v>
      </c>
      <c r="AX526" s="13" t="s">
        <v>72</v>
      </c>
      <c r="AY526" s="250" t="s">
        <v>178</v>
      </c>
    </row>
    <row r="527" s="13" customFormat="1">
      <c r="A527" s="13"/>
      <c r="B527" s="240"/>
      <c r="C527" s="241"/>
      <c r="D527" s="242" t="s">
        <v>372</v>
      </c>
      <c r="E527" s="243" t="s">
        <v>21</v>
      </c>
      <c r="F527" s="244" t="s">
        <v>819</v>
      </c>
      <c r="G527" s="241"/>
      <c r="H527" s="243" t="s">
        <v>21</v>
      </c>
      <c r="I527" s="245"/>
      <c r="J527" s="241"/>
      <c r="K527" s="241"/>
      <c r="L527" s="246"/>
      <c r="M527" s="247"/>
      <c r="N527" s="248"/>
      <c r="O527" s="248"/>
      <c r="P527" s="248"/>
      <c r="Q527" s="248"/>
      <c r="R527" s="248"/>
      <c r="S527" s="248"/>
      <c r="T527" s="249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T527" s="250" t="s">
        <v>372</v>
      </c>
      <c r="AU527" s="250" t="s">
        <v>81</v>
      </c>
      <c r="AV527" s="13" t="s">
        <v>79</v>
      </c>
      <c r="AW527" s="13" t="s">
        <v>34</v>
      </c>
      <c r="AX527" s="13" t="s">
        <v>72</v>
      </c>
      <c r="AY527" s="250" t="s">
        <v>178</v>
      </c>
    </row>
    <row r="528" s="14" customFormat="1">
      <c r="A528" s="14"/>
      <c r="B528" s="251"/>
      <c r="C528" s="252"/>
      <c r="D528" s="242" t="s">
        <v>372</v>
      </c>
      <c r="E528" s="253" t="s">
        <v>21</v>
      </c>
      <c r="F528" s="254" t="s">
        <v>820</v>
      </c>
      <c r="G528" s="252"/>
      <c r="H528" s="255">
        <v>0.13400000000000001</v>
      </c>
      <c r="I528" s="256"/>
      <c r="J528" s="252"/>
      <c r="K528" s="252"/>
      <c r="L528" s="257"/>
      <c r="M528" s="258"/>
      <c r="N528" s="259"/>
      <c r="O528" s="259"/>
      <c r="P528" s="259"/>
      <c r="Q528" s="259"/>
      <c r="R528" s="259"/>
      <c r="S528" s="259"/>
      <c r="T528" s="260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T528" s="261" t="s">
        <v>372</v>
      </c>
      <c r="AU528" s="261" t="s">
        <v>81</v>
      </c>
      <c r="AV528" s="14" t="s">
        <v>81</v>
      </c>
      <c r="AW528" s="14" t="s">
        <v>34</v>
      </c>
      <c r="AX528" s="14" t="s">
        <v>72</v>
      </c>
      <c r="AY528" s="261" t="s">
        <v>178</v>
      </c>
    </row>
    <row r="529" s="14" customFormat="1">
      <c r="A529" s="14"/>
      <c r="B529" s="251"/>
      <c r="C529" s="252"/>
      <c r="D529" s="242" t="s">
        <v>372</v>
      </c>
      <c r="E529" s="253" t="s">
        <v>21</v>
      </c>
      <c r="F529" s="254" t="s">
        <v>821</v>
      </c>
      <c r="G529" s="252"/>
      <c r="H529" s="255">
        <v>0.111</v>
      </c>
      <c r="I529" s="256"/>
      <c r="J529" s="252"/>
      <c r="K529" s="252"/>
      <c r="L529" s="257"/>
      <c r="M529" s="258"/>
      <c r="N529" s="259"/>
      <c r="O529" s="259"/>
      <c r="P529" s="259"/>
      <c r="Q529" s="259"/>
      <c r="R529" s="259"/>
      <c r="S529" s="259"/>
      <c r="T529" s="260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T529" s="261" t="s">
        <v>372</v>
      </c>
      <c r="AU529" s="261" t="s">
        <v>81</v>
      </c>
      <c r="AV529" s="14" t="s">
        <v>81</v>
      </c>
      <c r="AW529" s="14" t="s">
        <v>34</v>
      </c>
      <c r="AX529" s="14" t="s">
        <v>72</v>
      </c>
      <c r="AY529" s="261" t="s">
        <v>178</v>
      </c>
    </row>
    <row r="530" s="14" customFormat="1">
      <c r="A530" s="14"/>
      <c r="B530" s="251"/>
      <c r="C530" s="252"/>
      <c r="D530" s="242" t="s">
        <v>372</v>
      </c>
      <c r="E530" s="253" t="s">
        <v>21</v>
      </c>
      <c r="F530" s="254" t="s">
        <v>822</v>
      </c>
      <c r="G530" s="252"/>
      <c r="H530" s="255">
        <v>0.108</v>
      </c>
      <c r="I530" s="256"/>
      <c r="J530" s="252"/>
      <c r="K530" s="252"/>
      <c r="L530" s="257"/>
      <c r="M530" s="258"/>
      <c r="N530" s="259"/>
      <c r="O530" s="259"/>
      <c r="P530" s="259"/>
      <c r="Q530" s="259"/>
      <c r="R530" s="259"/>
      <c r="S530" s="259"/>
      <c r="T530" s="260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T530" s="261" t="s">
        <v>372</v>
      </c>
      <c r="AU530" s="261" t="s">
        <v>81</v>
      </c>
      <c r="AV530" s="14" t="s">
        <v>81</v>
      </c>
      <c r="AW530" s="14" t="s">
        <v>34</v>
      </c>
      <c r="AX530" s="14" t="s">
        <v>72</v>
      </c>
      <c r="AY530" s="261" t="s">
        <v>178</v>
      </c>
    </row>
    <row r="531" s="16" customFormat="1">
      <c r="A531" s="16"/>
      <c r="B531" s="273"/>
      <c r="C531" s="274"/>
      <c r="D531" s="242" t="s">
        <v>372</v>
      </c>
      <c r="E531" s="275" t="s">
        <v>21</v>
      </c>
      <c r="F531" s="276" t="s">
        <v>407</v>
      </c>
      <c r="G531" s="274"/>
      <c r="H531" s="277">
        <v>0.35299999999999998</v>
      </c>
      <c r="I531" s="278"/>
      <c r="J531" s="274"/>
      <c r="K531" s="274"/>
      <c r="L531" s="279"/>
      <c r="M531" s="280"/>
      <c r="N531" s="281"/>
      <c r="O531" s="281"/>
      <c r="P531" s="281"/>
      <c r="Q531" s="281"/>
      <c r="R531" s="281"/>
      <c r="S531" s="281"/>
      <c r="T531" s="282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T531" s="283" t="s">
        <v>372</v>
      </c>
      <c r="AU531" s="283" t="s">
        <v>81</v>
      </c>
      <c r="AV531" s="16" t="s">
        <v>95</v>
      </c>
      <c r="AW531" s="16" t="s">
        <v>34</v>
      </c>
      <c r="AX531" s="16" t="s">
        <v>72</v>
      </c>
      <c r="AY531" s="283" t="s">
        <v>178</v>
      </c>
    </row>
    <row r="532" s="15" customFormat="1">
      <c r="A532" s="15"/>
      <c r="B532" s="262"/>
      <c r="C532" s="263"/>
      <c r="D532" s="242" t="s">
        <v>372</v>
      </c>
      <c r="E532" s="264" t="s">
        <v>21</v>
      </c>
      <c r="F532" s="265" t="s">
        <v>399</v>
      </c>
      <c r="G532" s="263"/>
      <c r="H532" s="266">
        <v>14.960000000000001</v>
      </c>
      <c r="I532" s="267"/>
      <c r="J532" s="263"/>
      <c r="K532" s="263"/>
      <c r="L532" s="268"/>
      <c r="M532" s="269"/>
      <c r="N532" s="270"/>
      <c r="O532" s="270"/>
      <c r="P532" s="270"/>
      <c r="Q532" s="270"/>
      <c r="R532" s="270"/>
      <c r="S532" s="270"/>
      <c r="T532" s="271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T532" s="272" t="s">
        <v>372</v>
      </c>
      <c r="AU532" s="272" t="s">
        <v>81</v>
      </c>
      <c r="AV532" s="15" t="s">
        <v>97</v>
      </c>
      <c r="AW532" s="15" t="s">
        <v>34</v>
      </c>
      <c r="AX532" s="15" t="s">
        <v>79</v>
      </c>
      <c r="AY532" s="272" t="s">
        <v>178</v>
      </c>
    </row>
    <row r="533" s="2" customFormat="1" ht="37.8" customHeight="1">
      <c r="A533" s="41"/>
      <c r="B533" s="42"/>
      <c r="C533" s="214" t="s">
        <v>823</v>
      </c>
      <c r="D533" s="214" t="s">
        <v>179</v>
      </c>
      <c r="E533" s="215" t="s">
        <v>824</v>
      </c>
      <c r="F533" s="216" t="s">
        <v>825</v>
      </c>
      <c r="G533" s="217" t="s">
        <v>384</v>
      </c>
      <c r="H533" s="218">
        <v>195.49700000000001</v>
      </c>
      <c r="I533" s="219"/>
      <c r="J533" s="220">
        <f>ROUND(I533*H533,2)</f>
        <v>0</v>
      </c>
      <c r="K533" s="216" t="s">
        <v>368</v>
      </c>
      <c r="L533" s="47"/>
      <c r="M533" s="221" t="s">
        <v>21</v>
      </c>
      <c r="N533" s="222" t="s">
        <v>43</v>
      </c>
      <c r="O533" s="87"/>
      <c r="P533" s="223">
        <f>O533*H533</f>
        <v>0</v>
      </c>
      <c r="Q533" s="223">
        <v>0.0040800000000000003</v>
      </c>
      <c r="R533" s="223">
        <f>Q533*H533</f>
        <v>0.79762776000000013</v>
      </c>
      <c r="S533" s="223">
        <v>0</v>
      </c>
      <c r="T533" s="224">
        <f>S533*H533</f>
        <v>0</v>
      </c>
      <c r="U533" s="41"/>
      <c r="V533" s="41"/>
      <c r="W533" s="41"/>
      <c r="X533" s="41"/>
      <c r="Y533" s="41"/>
      <c r="Z533" s="41"/>
      <c r="AA533" s="41"/>
      <c r="AB533" s="41"/>
      <c r="AC533" s="41"/>
      <c r="AD533" s="41"/>
      <c r="AE533" s="41"/>
      <c r="AR533" s="225" t="s">
        <v>97</v>
      </c>
      <c r="AT533" s="225" t="s">
        <v>179</v>
      </c>
      <c r="AU533" s="225" t="s">
        <v>81</v>
      </c>
      <c r="AY533" s="20" t="s">
        <v>178</v>
      </c>
      <c r="BE533" s="226">
        <f>IF(N533="základní",J533,0)</f>
        <v>0</v>
      </c>
      <c r="BF533" s="226">
        <f>IF(N533="snížená",J533,0)</f>
        <v>0</v>
      </c>
      <c r="BG533" s="226">
        <f>IF(N533="zákl. přenesená",J533,0)</f>
        <v>0</v>
      </c>
      <c r="BH533" s="226">
        <f>IF(N533="sníž. přenesená",J533,0)</f>
        <v>0</v>
      </c>
      <c r="BI533" s="226">
        <f>IF(N533="nulová",J533,0)</f>
        <v>0</v>
      </c>
      <c r="BJ533" s="20" t="s">
        <v>79</v>
      </c>
      <c r="BK533" s="226">
        <f>ROUND(I533*H533,2)</f>
        <v>0</v>
      </c>
      <c r="BL533" s="20" t="s">
        <v>97</v>
      </c>
      <c r="BM533" s="225" t="s">
        <v>826</v>
      </c>
    </row>
    <row r="534" s="2" customFormat="1">
      <c r="A534" s="41"/>
      <c r="B534" s="42"/>
      <c r="C534" s="43"/>
      <c r="D534" s="235" t="s">
        <v>370</v>
      </c>
      <c r="E534" s="43"/>
      <c r="F534" s="236" t="s">
        <v>827</v>
      </c>
      <c r="G534" s="43"/>
      <c r="H534" s="43"/>
      <c r="I534" s="237"/>
      <c r="J534" s="43"/>
      <c r="K534" s="43"/>
      <c r="L534" s="47"/>
      <c r="M534" s="238"/>
      <c r="N534" s="239"/>
      <c r="O534" s="87"/>
      <c r="P534" s="87"/>
      <c r="Q534" s="87"/>
      <c r="R534" s="87"/>
      <c r="S534" s="87"/>
      <c r="T534" s="88"/>
      <c r="U534" s="41"/>
      <c r="V534" s="41"/>
      <c r="W534" s="41"/>
      <c r="X534" s="41"/>
      <c r="Y534" s="41"/>
      <c r="Z534" s="41"/>
      <c r="AA534" s="41"/>
      <c r="AB534" s="41"/>
      <c r="AC534" s="41"/>
      <c r="AD534" s="41"/>
      <c r="AE534" s="41"/>
      <c r="AT534" s="20" t="s">
        <v>370</v>
      </c>
      <c r="AU534" s="20" t="s">
        <v>81</v>
      </c>
    </row>
    <row r="535" s="13" customFormat="1">
      <c r="A535" s="13"/>
      <c r="B535" s="240"/>
      <c r="C535" s="241"/>
      <c r="D535" s="242" t="s">
        <v>372</v>
      </c>
      <c r="E535" s="243" t="s">
        <v>21</v>
      </c>
      <c r="F535" s="244" t="s">
        <v>769</v>
      </c>
      <c r="G535" s="241"/>
      <c r="H535" s="243" t="s">
        <v>21</v>
      </c>
      <c r="I535" s="245"/>
      <c r="J535" s="241"/>
      <c r="K535" s="241"/>
      <c r="L535" s="246"/>
      <c r="M535" s="247"/>
      <c r="N535" s="248"/>
      <c r="O535" s="248"/>
      <c r="P535" s="248"/>
      <c r="Q535" s="248"/>
      <c r="R535" s="248"/>
      <c r="S535" s="248"/>
      <c r="T535" s="249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T535" s="250" t="s">
        <v>372</v>
      </c>
      <c r="AU535" s="250" t="s">
        <v>81</v>
      </c>
      <c r="AV535" s="13" t="s">
        <v>79</v>
      </c>
      <c r="AW535" s="13" t="s">
        <v>34</v>
      </c>
      <c r="AX535" s="13" t="s">
        <v>72</v>
      </c>
      <c r="AY535" s="250" t="s">
        <v>178</v>
      </c>
    </row>
    <row r="536" s="14" customFormat="1">
      <c r="A536" s="14"/>
      <c r="B536" s="251"/>
      <c r="C536" s="252"/>
      <c r="D536" s="242" t="s">
        <v>372</v>
      </c>
      <c r="E536" s="253" t="s">
        <v>21</v>
      </c>
      <c r="F536" s="254" t="s">
        <v>828</v>
      </c>
      <c r="G536" s="252"/>
      <c r="H536" s="255">
        <v>52.393000000000001</v>
      </c>
      <c r="I536" s="256"/>
      <c r="J536" s="252"/>
      <c r="K536" s="252"/>
      <c r="L536" s="257"/>
      <c r="M536" s="258"/>
      <c r="N536" s="259"/>
      <c r="O536" s="259"/>
      <c r="P536" s="259"/>
      <c r="Q536" s="259"/>
      <c r="R536" s="259"/>
      <c r="S536" s="259"/>
      <c r="T536" s="260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T536" s="261" t="s">
        <v>372</v>
      </c>
      <c r="AU536" s="261" t="s">
        <v>81</v>
      </c>
      <c r="AV536" s="14" t="s">
        <v>81</v>
      </c>
      <c r="AW536" s="14" t="s">
        <v>34</v>
      </c>
      <c r="AX536" s="14" t="s">
        <v>72</v>
      </c>
      <c r="AY536" s="261" t="s">
        <v>178</v>
      </c>
    </row>
    <row r="537" s="14" customFormat="1">
      <c r="A537" s="14"/>
      <c r="B537" s="251"/>
      <c r="C537" s="252"/>
      <c r="D537" s="242" t="s">
        <v>372</v>
      </c>
      <c r="E537" s="253" t="s">
        <v>21</v>
      </c>
      <c r="F537" s="254" t="s">
        <v>829</v>
      </c>
      <c r="G537" s="252"/>
      <c r="H537" s="255">
        <v>59.823</v>
      </c>
      <c r="I537" s="256"/>
      <c r="J537" s="252"/>
      <c r="K537" s="252"/>
      <c r="L537" s="257"/>
      <c r="M537" s="258"/>
      <c r="N537" s="259"/>
      <c r="O537" s="259"/>
      <c r="P537" s="259"/>
      <c r="Q537" s="259"/>
      <c r="R537" s="259"/>
      <c r="S537" s="259"/>
      <c r="T537" s="260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T537" s="261" t="s">
        <v>372</v>
      </c>
      <c r="AU537" s="261" t="s">
        <v>81</v>
      </c>
      <c r="AV537" s="14" t="s">
        <v>81</v>
      </c>
      <c r="AW537" s="14" t="s">
        <v>34</v>
      </c>
      <c r="AX537" s="14" t="s">
        <v>72</v>
      </c>
      <c r="AY537" s="261" t="s">
        <v>178</v>
      </c>
    </row>
    <row r="538" s="14" customFormat="1">
      <c r="A538" s="14"/>
      <c r="B538" s="251"/>
      <c r="C538" s="252"/>
      <c r="D538" s="242" t="s">
        <v>372</v>
      </c>
      <c r="E538" s="253" t="s">
        <v>21</v>
      </c>
      <c r="F538" s="254" t="s">
        <v>830</v>
      </c>
      <c r="G538" s="252"/>
      <c r="H538" s="255">
        <v>16.454000000000001</v>
      </c>
      <c r="I538" s="256"/>
      <c r="J538" s="252"/>
      <c r="K538" s="252"/>
      <c r="L538" s="257"/>
      <c r="M538" s="258"/>
      <c r="N538" s="259"/>
      <c r="O538" s="259"/>
      <c r="P538" s="259"/>
      <c r="Q538" s="259"/>
      <c r="R538" s="259"/>
      <c r="S538" s="259"/>
      <c r="T538" s="260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T538" s="261" t="s">
        <v>372</v>
      </c>
      <c r="AU538" s="261" t="s">
        <v>81</v>
      </c>
      <c r="AV538" s="14" t="s">
        <v>81</v>
      </c>
      <c r="AW538" s="14" t="s">
        <v>34</v>
      </c>
      <c r="AX538" s="14" t="s">
        <v>72</v>
      </c>
      <c r="AY538" s="261" t="s">
        <v>178</v>
      </c>
    </row>
    <row r="539" s="14" customFormat="1">
      <c r="A539" s="14"/>
      <c r="B539" s="251"/>
      <c r="C539" s="252"/>
      <c r="D539" s="242" t="s">
        <v>372</v>
      </c>
      <c r="E539" s="253" t="s">
        <v>21</v>
      </c>
      <c r="F539" s="254" t="s">
        <v>831</v>
      </c>
      <c r="G539" s="252"/>
      <c r="H539" s="255">
        <v>45.841999999999999</v>
      </c>
      <c r="I539" s="256"/>
      <c r="J539" s="252"/>
      <c r="K539" s="252"/>
      <c r="L539" s="257"/>
      <c r="M539" s="258"/>
      <c r="N539" s="259"/>
      <c r="O539" s="259"/>
      <c r="P539" s="259"/>
      <c r="Q539" s="259"/>
      <c r="R539" s="259"/>
      <c r="S539" s="259"/>
      <c r="T539" s="260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T539" s="261" t="s">
        <v>372</v>
      </c>
      <c r="AU539" s="261" t="s">
        <v>81</v>
      </c>
      <c r="AV539" s="14" t="s">
        <v>81</v>
      </c>
      <c r="AW539" s="14" t="s">
        <v>34</v>
      </c>
      <c r="AX539" s="14" t="s">
        <v>72</v>
      </c>
      <c r="AY539" s="261" t="s">
        <v>178</v>
      </c>
    </row>
    <row r="540" s="14" customFormat="1">
      <c r="A540" s="14"/>
      <c r="B540" s="251"/>
      <c r="C540" s="252"/>
      <c r="D540" s="242" t="s">
        <v>372</v>
      </c>
      <c r="E540" s="253" t="s">
        <v>21</v>
      </c>
      <c r="F540" s="254" t="s">
        <v>832</v>
      </c>
      <c r="G540" s="252"/>
      <c r="H540" s="255">
        <v>-9.6709999999999994</v>
      </c>
      <c r="I540" s="256"/>
      <c r="J540" s="252"/>
      <c r="K540" s="252"/>
      <c r="L540" s="257"/>
      <c r="M540" s="258"/>
      <c r="N540" s="259"/>
      <c r="O540" s="259"/>
      <c r="P540" s="259"/>
      <c r="Q540" s="259"/>
      <c r="R540" s="259"/>
      <c r="S540" s="259"/>
      <c r="T540" s="260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T540" s="261" t="s">
        <v>372</v>
      </c>
      <c r="AU540" s="261" t="s">
        <v>81</v>
      </c>
      <c r="AV540" s="14" t="s">
        <v>81</v>
      </c>
      <c r="AW540" s="14" t="s">
        <v>34</v>
      </c>
      <c r="AX540" s="14" t="s">
        <v>72</v>
      </c>
      <c r="AY540" s="261" t="s">
        <v>178</v>
      </c>
    </row>
    <row r="541" s="14" customFormat="1">
      <c r="A541" s="14"/>
      <c r="B541" s="251"/>
      <c r="C541" s="252"/>
      <c r="D541" s="242" t="s">
        <v>372</v>
      </c>
      <c r="E541" s="253" t="s">
        <v>21</v>
      </c>
      <c r="F541" s="254" t="s">
        <v>833</v>
      </c>
      <c r="G541" s="252"/>
      <c r="H541" s="255">
        <v>30.655999999999999</v>
      </c>
      <c r="I541" s="256"/>
      <c r="J541" s="252"/>
      <c r="K541" s="252"/>
      <c r="L541" s="257"/>
      <c r="M541" s="258"/>
      <c r="N541" s="259"/>
      <c r="O541" s="259"/>
      <c r="P541" s="259"/>
      <c r="Q541" s="259"/>
      <c r="R541" s="259"/>
      <c r="S541" s="259"/>
      <c r="T541" s="260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T541" s="261" t="s">
        <v>372</v>
      </c>
      <c r="AU541" s="261" t="s">
        <v>81</v>
      </c>
      <c r="AV541" s="14" t="s">
        <v>81</v>
      </c>
      <c r="AW541" s="14" t="s">
        <v>34</v>
      </c>
      <c r="AX541" s="14" t="s">
        <v>72</v>
      </c>
      <c r="AY541" s="261" t="s">
        <v>178</v>
      </c>
    </row>
    <row r="542" s="15" customFormat="1">
      <c r="A542" s="15"/>
      <c r="B542" s="262"/>
      <c r="C542" s="263"/>
      <c r="D542" s="242" t="s">
        <v>372</v>
      </c>
      <c r="E542" s="264" t="s">
        <v>21</v>
      </c>
      <c r="F542" s="265" t="s">
        <v>399</v>
      </c>
      <c r="G542" s="263"/>
      <c r="H542" s="266">
        <v>195.49700000000001</v>
      </c>
      <c r="I542" s="267"/>
      <c r="J542" s="263"/>
      <c r="K542" s="263"/>
      <c r="L542" s="268"/>
      <c r="M542" s="269"/>
      <c r="N542" s="270"/>
      <c r="O542" s="270"/>
      <c r="P542" s="270"/>
      <c r="Q542" s="270"/>
      <c r="R542" s="270"/>
      <c r="S542" s="270"/>
      <c r="T542" s="271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T542" s="272" t="s">
        <v>372</v>
      </c>
      <c r="AU542" s="272" t="s">
        <v>81</v>
      </c>
      <c r="AV542" s="15" t="s">
        <v>97</v>
      </c>
      <c r="AW542" s="15" t="s">
        <v>34</v>
      </c>
      <c r="AX542" s="15" t="s">
        <v>79</v>
      </c>
      <c r="AY542" s="272" t="s">
        <v>178</v>
      </c>
    </row>
    <row r="543" s="2" customFormat="1" ht="37.8" customHeight="1">
      <c r="A543" s="41"/>
      <c r="B543" s="42"/>
      <c r="C543" s="214" t="s">
        <v>834</v>
      </c>
      <c r="D543" s="214" t="s">
        <v>179</v>
      </c>
      <c r="E543" s="215" t="s">
        <v>835</v>
      </c>
      <c r="F543" s="216" t="s">
        <v>836</v>
      </c>
      <c r="G543" s="217" t="s">
        <v>384</v>
      </c>
      <c r="H543" s="218">
        <v>195.49700000000001</v>
      </c>
      <c r="I543" s="219"/>
      <c r="J543" s="220">
        <f>ROUND(I543*H543,2)</f>
        <v>0</v>
      </c>
      <c r="K543" s="216" t="s">
        <v>368</v>
      </c>
      <c r="L543" s="47"/>
      <c r="M543" s="221" t="s">
        <v>21</v>
      </c>
      <c r="N543" s="222" t="s">
        <v>43</v>
      </c>
      <c r="O543" s="87"/>
      <c r="P543" s="223">
        <f>O543*H543</f>
        <v>0</v>
      </c>
      <c r="Q543" s="223">
        <v>0</v>
      </c>
      <c r="R543" s="223">
        <f>Q543*H543</f>
        <v>0</v>
      </c>
      <c r="S543" s="223">
        <v>0</v>
      </c>
      <c r="T543" s="224">
        <f>S543*H543</f>
        <v>0</v>
      </c>
      <c r="U543" s="41"/>
      <c r="V543" s="41"/>
      <c r="W543" s="41"/>
      <c r="X543" s="41"/>
      <c r="Y543" s="41"/>
      <c r="Z543" s="41"/>
      <c r="AA543" s="41"/>
      <c r="AB543" s="41"/>
      <c r="AC543" s="41"/>
      <c r="AD543" s="41"/>
      <c r="AE543" s="41"/>
      <c r="AR543" s="225" t="s">
        <v>97</v>
      </c>
      <c r="AT543" s="225" t="s">
        <v>179</v>
      </c>
      <c r="AU543" s="225" t="s">
        <v>81</v>
      </c>
      <c r="AY543" s="20" t="s">
        <v>178</v>
      </c>
      <c r="BE543" s="226">
        <f>IF(N543="základní",J543,0)</f>
        <v>0</v>
      </c>
      <c r="BF543" s="226">
        <f>IF(N543="snížená",J543,0)</f>
        <v>0</v>
      </c>
      <c r="BG543" s="226">
        <f>IF(N543="zákl. přenesená",J543,0)</f>
        <v>0</v>
      </c>
      <c r="BH543" s="226">
        <f>IF(N543="sníž. přenesená",J543,0)</f>
        <v>0</v>
      </c>
      <c r="BI543" s="226">
        <f>IF(N543="nulová",J543,0)</f>
        <v>0</v>
      </c>
      <c r="BJ543" s="20" t="s">
        <v>79</v>
      </c>
      <c r="BK543" s="226">
        <f>ROUND(I543*H543,2)</f>
        <v>0</v>
      </c>
      <c r="BL543" s="20" t="s">
        <v>97</v>
      </c>
      <c r="BM543" s="225" t="s">
        <v>837</v>
      </c>
    </row>
    <row r="544" s="2" customFormat="1">
      <c r="A544" s="41"/>
      <c r="B544" s="42"/>
      <c r="C544" s="43"/>
      <c r="D544" s="235" t="s">
        <v>370</v>
      </c>
      <c r="E544" s="43"/>
      <c r="F544" s="236" t="s">
        <v>838</v>
      </c>
      <c r="G544" s="43"/>
      <c r="H544" s="43"/>
      <c r="I544" s="237"/>
      <c r="J544" s="43"/>
      <c r="K544" s="43"/>
      <c r="L544" s="47"/>
      <c r="M544" s="238"/>
      <c r="N544" s="239"/>
      <c r="O544" s="87"/>
      <c r="P544" s="87"/>
      <c r="Q544" s="87"/>
      <c r="R544" s="87"/>
      <c r="S544" s="87"/>
      <c r="T544" s="88"/>
      <c r="U544" s="41"/>
      <c r="V544" s="41"/>
      <c r="W544" s="41"/>
      <c r="X544" s="41"/>
      <c r="Y544" s="41"/>
      <c r="Z544" s="41"/>
      <c r="AA544" s="41"/>
      <c r="AB544" s="41"/>
      <c r="AC544" s="41"/>
      <c r="AD544" s="41"/>
      <c r="AE544" s="41"/>
      <c r="AT544" s="20" t="s">
        <v>370</v>
      </c>
      <c r="AU544" s="20" t="s">
        <v>81</v>
      </c>
    </row>
    <row r="545" s="14" customFormat="1">
      <c r="A545" s="14"/>
      <c r="B545" s="251"/>
      <c r="C545" s="252"/>
      <c r="D545" s="242" t="s">
        <v>372</v>
      </c>
      <c r="E545" s="253" t="s">
        <v>21</v>
      </c>
      <c r="F545" s="254" t="s">
        <v>839</v>
      </c>
      <c r="G545" s="252"/>
      <c r="H545" s="255">
        <v>195.49700000000001</v>
      </c>
      <c r="I545" s="256"/>
      <c r="J545" s="252"/>
      <c r="K545" s="252"/>
      <c r="L545" s="257"/>
      <c r="M545" s="258"/>
      <c r="N545" s="259"/>
      <c r="O545" s="259"/>
      <c r="P545" s="259"/>
      <c r="Q545" s="259"/>
      <c r="R545" s="259"/>
      <c r="S545" s="259"/>
      <c r="T545" s="260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T545" s="261" t="s">
        <v>372</v>
      </c>
      <c r="AU545" s="261" t="s">
        <v>81</v>
      </c>
      <c r="AV545" s="14" t="s">
        <v>81</v>
      </c>
      <c r="AW545" s="14" t="s">
        <v>34</v>
      </c>
      <c r="AX545" s="14" t="s">
        <v>79</v>
      </c>
      <c r="AY545" s="261" t="s">
        <v>178</v>
      </c>
    </row>
    <row r="546" s="2" customFormat="1" ht="37.8" customHeight="1">
      <c r="A546" s="41"/>
      <c r="B546" s="42"/>
      <c r="C546" s="214" t="s">
        <v>840</v>
      </c>
      <c r="D546" s="214" t="s">
        <v>179</v>
      </c>
      <c r="E546" s="215" t="s">
        <v>841</v>
      </c>
      <c r="F546" s="216" t="s">
        <v>842</v>
      </c>
      <c r="G546" s="217" t="s">
        <v>692</v>
      </c>
      <c r="H546" s="218">
        <v>4.0369999999999999</v>
      </c>
      <c r="I546" s="219"/>
      <c r="J546" s="220">
        <f>ROUND(I546*H546,2)</f>
        <v>0</v>
      </c>
      <c r="K546" s="216" t="s">
        <v>368</v>
      </c>
      <c r="L546" s="47"/>
      <c r="M546" s="221" t="s">
        <v>21</v>
      </c>
      <c r="N546" s="222" t="s">
        <v>43</v>
      </c>
      <c r="O546" s="87"/>
      <c r="P546" s="223">
        <f>O546*H546</f>
        <v>0</v>
      </c>
      <c r="Q546" s="223">
        <v>1.06277</v>
      </c>
      <c r="R546" s="223">
        <f>Q546*H546</f>
        <v>4.29040249</v>
      </c>
      <c r="S546" s="223">
        <v>0</v>
      </c>
      <c r="T546" s="224">
        <f>S546*H546</f>
        <v>0</v>
      </c>
      <c r="U546" s="41"/>
      <c r="V546" s="41"/>
      <c r="W546" s="41"/>
      <c r="X546" s="41"/>
      <c r="Y546" s="41"/>
      <c r="Z546" s="41"/>
      <c r="AA546" s="41"/>
      <c r="AB546" s="41"/>
      <c r="AC546" s="41"/>
      <c r="AD546" s="41"/>
      <c r="AE546" s="41"/>
      <c r="AR546" s="225" t="s">
        <v>97</v>
      </c>
      <c r="AT546" s="225" t="s">
        <v>179</v>
      </c>
      <c r="AU546" s="225" t="s">
        <v>81</v>
      </c>
      <c r="AY546" s="20" t="s">
        <v>178</v>
      </c>
      <c r="BE546" s="226">
        <f>IF(N546="základní",J546,0)</f>
        <v>0</v>
      </c>
      <c r="BF546" s="226">
        <f>IF(N546="snížená",J546,0)</f>
        <v>0</v>
      </c>
      <c r="BG546" s="226">
        <f>IF(N546="zákl. přenesená",J546,0)</f>
        <v>0</v>
      </c>
      <c r="BH546" s="226">
        <f>IF(N546="sníž. přenesená",J546,0)</f>
        <v>0</v>
      </c>
      <c r="BI546" s="226">
        <f>IF(N546="nulová",J546,0)</f>
        <v>0</v>
      </c>
      <c r="BJ546" s="20" t="s">
        <v>79</v>
      </c>
      <c r="BK546" s="226">
        <f>ROUND(I546*H546,2)</f>
        <v>0</v>
      </c>
      <c r="BL546" s="20" t="s">
        <v>97</v>
      </c>
      <c r="BM546" s="225" t="s">
        <v>843</v>
      </c>
    </row>
    <row r="547" s="2" customFormat="1">
      <c r="A547" s="41"/>
      <c r="B547" s="42"/>
      <c r="C547" s="43"/>
      <c r="D547" s="235" t="s">
        <v>370</v>
      </c>
      <c r="E547" s="43"/>
      <c r="F547" s="236" t="s">
        <v>844</v>
      </c>
      <c r="G547" s="43"/>
      <c r="H547" s="43"/>
      <c r="I547" s="237"/>
      <c r="J547" s="43"/>
      <c r="K547" s="43"/>
      <c r="L547" s="47"/>
      <c r="M547" s="238"/>
      <c r="N547" s="239"/>
      <c r="O547" s="87"/>
      <c r="P547" s="87"/>
      <c r="Q547" s="87"/>
      <c r="R547" s="87"/>
      <c r="S547" s="87"/>
      <c r="T547" s="88"/>
      <c r="U547" s="41"/>
      <c r="V547" s="41"/>
      <c r="W547" s="41"/>
      <c r="X547" s="41"/>
      <c r="Y547" s="41"/>
      <c r="Z547" s="41"/>
      <c r="AA547" s="41"/>
      <c r="AB547" s="41"/>
      <c r="AC547" s="41"/>
      <c r="AD547" s="41"/>
      <c r="AE547" s="41"/>
      <c r="AT547" s="20" t="s">
        <v>370</v>
      </c>
      <c r="AU547" s="20" t="s">
        <v>81</v>
      </c>
    </row>
    <row r="548" s="14" customFormat="1">
      <c r="A548" s="14"/>
      <c r="B548" s="251"/>
      <c r="C548" s="252"/>
      <c r="D548" s="242" t="s">
        <v>372</v>
      </c>
      <c r="E548" s="253" t="s">
        <v>21</v>
      </c>
      <c r="F548" s="254" t="s">
        <v>845</v>
      </c>
      <c r="G548" s="252"/>
      <c r="H548" s="255">
        <v>4.016</v>
      </c>
      <c r="I548" s="256"/>
      <c r="J548" s="252"/>
      <c r="K548" s="252"/>
      <c r="L548" s="257"/>
      <c r="M548" s="258"/>
      <c r="N548" s="259"/>
      <c r="O548" s="259"/>
      <c r="P548" s="259"/>
      <c r="Q548" s="259"/>
      <c r="R548" s="259"/>
      <c r="S548" s="259"/>
      <c r="T548" s="260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T548" s="261" t="s">
        <v>372</v>
      </c>
      <c r="AU548" s="261" t="s">
        <v>81</v>
      </c>
      <c r="AV548" s="14" t="s">
        <v>81</v>
      </c>
      <c r="AW548" s="14" t="s">
        <v>34</v>
      </c>
      <c r="AX548" s="14" t="s">
        <v>72</v>
      </c>
      <c r="AY548" s="261" t="s">
        <v>178</v>
      </c>
    </row>
    <row r="549" s="14" customFormat="1">
      <c r="A549" s="14"/>
      <c r="B549" s="251"/>
      <c r="C549" s="252"/>
      <c r="D549" s="242" t="s">
        <v>372</v>
      </c>
      <c r="E549" s="253" t="s">
        <v>21</v>
      </c>
      <c r="F549" s="254" t="s">
        <v>846</v>
      </c>
      <c r="G549" s="252"/>
      <c r="H549" s="255">
        <v>0.002</v>
      </c>
      <c r="I549" s="256"/>
      <c r="J549" s="252"/>
      <c r="K549" s="252"/>
      <c r="L549" s="257"/>
      <c r="M549" s="258"/>
      <c r="N549" s="259"/>
      <c r="O549" s="259"/>
      <c r="P549" s="259"/>
      <c r="Q549" s="259"/>
      <c r="R549" s="259"/>
      <c r="S549" s="259"/>
      <c r="T549" s="260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T549" s="261" t="s">
        <v>372</v>
      </c>
      <c r="AU549" s="261" t="s">
        <v>81</v>
      </c>
      <c r="AV549" s="14" t="s">
        <v>81</v>
      </c>
      <c r="AW549" s="14" t="s">
        <v>34</v>
      </c>
      <c r="AX549" s="14" t="s">
        <v>72</v>
      </c>
      <c r="AY549" s="261" t="s">
        <v>178</v>
      </c>
    </row>
    <row r="550" s="14" customFormat="1">
      <c r="A550" s="14"/>
      <c r="B550" s="251"/>
      <c r="C550" s="252"/>
      <c r="D550" s="242" t="s">
        <v>372</v>
      </c>
      <c r="E550" s="253" t="s">
        <v>21</v>
      </c>
      <c r="F550" s="254" t="s">
        <v>847</v>
      </c>
      <c r="G550" s="252"/>
      <c r="H550" s="255">
        <v>0.019</v>
      </c>
      <c r="I550" s="256"/>
      <c r="J550" s="252"/>
      <c r="K550" s="252"/>
      <c r="L550" s="257"/>
      <c r="M550" s="258"/>
      <c r="N550" s="259"/>
      <c r="O550" s="259"/>
      <c r="P550" s="259"/>
      <c r="Q550" s="259"/>
      <c r="R550" s="259"/>
      <c r="S550" s="259"/>
      <c r="T550" s="260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T550" s="261" t="s">
        <v>372</v>
      </c>
      <c r="AU550" s="261" t="s">
        <v>81</v>
      </c>
      <c r="AV550" s="14" t="s">
        <v>81</v>
      </c>
      <c r="AW550" s="14" t="s">
        <v>34</v>
      </c>
      <c r="AX550" s="14" t="s">
        <v>72</v>
      </c>
      <c r="AY550" s="261" t="s">
        <v>178</v>
      </c>
    </row>
    <row r="551" s="15" customFormat="1">
      <c r="A551" s="15"/>
      <c r="B551" s="262"/>
      <c r="C551" s="263"/>
      <c r="D551" s="242" t="s">
        <v>372</v>
      </c>
      <c r="E551" s="264" t="s">
        <v>21</v>
      </c>
      <c r="F551" s="265" t="s">
        <v>399</v>
      </c>
      <c r="G551" s="263"/>
      <c r="H551" s="266">
        <v>4.0369999999999999</v>
      </c>
      <c r="I551" s="267"/>
      <c r="J551" s="263"/>
      <c r="K551" s="263"/>
      <c r="L551" s="268"/>
      <c r="M551" s="269"/>
      <c r="N551" s="270"/>
      <c r="O551" s="270"/>
      <c r="P551" s="270"/>
      <c r="Q551" s="270"/>
      <c r="R551" s="270"/>
      <c r="S551" s="270"/>
      <c r="T551" s="271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T551" s="272" t="s">
        <v>372</v>
      </c>
      <c r="AU551" s="272" t="s">
        <v>81</v>
      </c>
      <c r="AV551" s="15" t="s">
        <v>97</v>
      </c>
      <c r="AW551" s="15" t="s">
        <v>34</v>
      </c>
      <c r="AX551" s="15" t="s">
        <v>79</v>
      </c>
      <c r="AY551" s="272" t="s">
        <v>178</v>
      </c>
    </row>
    <row r="552" s="2" customFormat="1" ht="37.8" customHeight="1">
      <c r="A552" s="41"/>
      <c r="B552" s="42"/>
      <c r="C552" s="214" t="s">
        <v>848</v>
      </c>
      <c r="D552" s="214" t="s">
        <v>179</v>
      </c>
      <c r="E552" s="215" t="s">
        <v>849</v>
      </c>
      <c r="F552" s="216" t="s">
        <v>850</v>
      </c>
      <c r="G552" s="217" t="s">
        <v>384</v>
      </c>
      <c r="H552" s="218">
        <v>15.472</v>
      </c>
      <c r="I552" s="219"/>
      <c r="J552" s="220">
        <f>ROUND(I552*H552,2)</f>
        <v>0</v>
      </c>
      <c r="K552" s="216" t="s">
        <v>368</v>
      </c>
      <c r="L552" s="47"/>
      <c r="M552" s="221" t="s">
        <v>21</v>
      </c>
      <c r="N552" s="222" t="s">
        <v>43</v>
      </c>
      <c r="O552" s="87"/>
      <c r="P552" s="223">
        <f>O552*H552</f>
        <v>0</v>
      </c>
      <c r="Q552" s="223">
        <v>0.17818000000000001</v>
      </c>
      <c r="R552" s="223">
        <f>Q552*H552</f>
        <v>2.7568009600000001</v>
      </c>
      <c r="S552" s="223">
        <v>0</v>
      </c>
      <c r="T552" s="224">
        <f>S552*H552</f>
        <v>0</v>
      </c>
      <c r="U552" s="41"/>
      <c r="V552" s="41"/>
      <c r="W552" s="41"/>
      <c r="X552" s="41"/>
      <c r="Y552" s="41"/>
      <c r="Z552" s="41"/>
      <c r="AA552" s="41"/>
      <c r="AB552" s="41"/>
      <c r="AC552" s="41"/>
      <c r="AD552" s="41"/>
      <c r="AE552" s="41"/>
      <c r="AR552" s="225" t="s">
        <v>97</v>
      </c>
      <c r="AT552" s="225" t="s">
        <v>179</v>
      </c>
      <c r="AU552" s="225" t="s">
        <v>81</v>
      </c>
      <c r="AY552" s="20" t="s">
        <v>178</v>
      </c>
      <c r="BE552" s="226">
        <f>IF(N552="základní",J552,0)</f>
        <v>0</v>
      </c>
      <c r="BF552" s="226">
        <f>IF(N552="snížená",J552,0)</f>
        <v>0</v>
      </c>
      <c r="BG552" s="226">
        <f>IF(N552="zákl. přenesená",J552,0)</f>
        <v>0</v>
      </c>
      <c r="BH552" s="226">
        <f>IF(N552="sníž. přenesená",J552,0)</f>
        <v>0</v>
      </c>
      <c r="BI552" s="226">
        <f>IF(N552="nulová",J552,0)</f>
        <v>0</v>
      </c>
      <c r="BJ552" s="20" t="s">
        <v>79</v>
      </c>
      <c r="BK552" s="226">
        <f>ROUND(I552*H552,2)</f>
        <v>0</v>
      </c>
      <c r="BL552" s="20" t="s">
        <v>97</v>
      </c>
      <c r="BM552" s="225" t="s">
        <v>851</v>
      </c>
    </row>
    <row r="553" s="2" customFormat="1">
      <c r="A553" s="41"/>
      <c r="B553" s="42"/>
      <c r="C553" s="43"/>
      <c r="D553" s="235" t="s">
        <v>370</v>
      </c>
      <c r="E553" s="43"/>
      <c r="F553" s="236" t="s">
        <v>852</v>
      </c>
      <c r="G553" s="43"/>
      <c r="H553" s="43"/>
      <c r="I553" s="237"/>
      <c r="J553" s="43"/>
      <c r="K553" s="43"/>
      <c r="L553" s="47"/>
      <c r="M553" s="238"/>
      <c r="N553" s="239"/>
      <c r="O553" s="87"/>
      <c r="P553" s="87"/>
      <c r="Q553" s="87"/>
      <c r="R553" s="87"/>
      <c r="S553" s="87"/>
      <c r="T553" s="88"/>
      <c r="U553" s="41"/>
      <c r="V553" s="41"/>
      <c r="W553" s="41"/>
      <c r="X553" s="41"/>
      <c r="Y553" s="41"/>
      <c r="Z553" s="41"/>
      <c r="AA553" s="41"/>
      <c r="AB553" s="41"/>
      <c r="AC553" s="41"/>
      <c r="AD553" s="41"/>
      <c r="AE553" s="41"/>
      <c r="AT553" s="20" t="s">
        <v>370</v>
      </c>
      <c r="AU553" s="20" t="s">
        <v>81</v>
      </c>
    </row>
    <row r="554" s="13" customFormat="1">
      <c r="A554" s="13"/>
      <c r="B554" s="240"/>
      <c r="C554" s="241"/>
      <c r="D554" s="242" t="s">
        <v>372</v>
      </c>
      <c r="E554" s="243" t="s">
        <v>21</v>
      </c>
      <c r="F554" s="244" t="s">
        <v>674</v>
      </c>
      <c r="G554" s="241"/>
      <c r="H554" s="243" t="s">
        <v>21</v>
      </c>
      <c r="I554" s="245"/>
      <c r="J554" s="241"/>
      <c r="K554" s="241"/>
      <c r="L554" s="246"/>
      <c r="M554" s="247"/>
      <c r="N554" s="248"/>
      <c r="O554" s="248"/>
      <c r="P554" s="248"/>
      <c r="Q554" s="248"/>
      <c r="R554" s="248"/>
      <c r="S554" s="248"/>
      <c r="T554" s="249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T554" s="250" t="s">
        <v>372</v>
      </c>
      <c r="AU554" s="250" t="s">
        <v>81</v>
      </c>
      <c r="AV554" s="13" t="s">
        <v>79</v>
      </c>
      <c r="AW554" s="13" t="s">
        <v>34</v>
      </c>
      <c r="AX554" s="13" t="s">
        <v>72</v>
      </c>
      <c r="AY554" s="250" t="s">
        <v>178</v>
      </c>
    </row>
    <row r="555" s="13" customFormat="1">
      <c r="A555" s="13"/>
      <c r="B555" s="240"/>
      <c r="C555" s="241"/>
      <c r="D555" s="242" t="s">
        <v>372</v>
      </c>
      <c r="E555" s="243" t="s">
        <v>21</v>
      </c>
      <c r="F555" s="244" t="s">
        <v>675</v>
      </c>
      <c r="G555" s="241"/>
      <c r="H555" s="243" t="s">
        <v>21</v>
      </c>
      <c r="I555" s="245"/>
      <c r="J555" s="241"/>
      <c r="K555" s="241"/>
      <c r="L555" s="246"/>
      <c r="M555" s="247"/>
      <c r="N555" s="248"/>
      <c r="O555" s="248"/>
      <c r="P555" s="248"/>
      <c r="Q555" s="248"/>
      <c r="R555" s="248"/>
      <c r="S555" s="248"/>
      <c r="T555" s="249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T555" s="250" t="s">
        <v>372</v>
      </c>
      <c r="AU555" s="250" t="s">
        <v>81</v>
      </c>
      <c r="AV555" s="13" t="s">
        <v>79</v>
      </c>
      <c r="AW555" s="13" t="s">
        <v>34</v>
      </c>
      <c r="AX555" s="13" t="s">
        <v>72</v>
      </c>
      <c r="AY555" s="250" t="s">
        <v>178</v>
      </c>
    </row>
    <row r="556" s="14" customFormat="1">
      <c r="A556" s="14"/>
      <c r="B556" s="251"/>
      <c r="C556" s="252"/>
      <c r="D556" s="242" t="s">
        <v>372</v>
      </c>
      <c r="E556" s="253" t="s">
        <v>21</v>
      </c>
      <c r="F556" s="254" t="s">
        <v>853</v>
      </c>
      <c r="G556" s="252"/>
      <c r="H556" s="255">
        <v>1.04</v>
      </c>
      <c r="I556" s="256"/>
      <c r="J556" s="252"/>
      <c r="K556" s="252"/>
      <c r="L556" s="257"/>
      <c r="M556" s="258"/>
      <c r="N556" s="259"/>
      <c r="O556" s="259"/>
      <c r="P556" s="259"/>
      <c r="Q556" s="259"/>
      <c r="R556" s="259"/>
      <c r="S556" s="259"/>
      <c r="T556" s="260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T556" s="261" t="s">
        <v>372</v>
      </c>
      <c r="AU556" s="261" t="s">
        <v>81</v>
      </c>
      <c r="AV556" s="14" t="s">
        <v>81</v>
      </c>
      <c r="AW556" s="14" t="s">
        <v>34</v>
      </c>
      <c r="AX556" s="14" t="s">
        <v>72</v>
      </c>
      <c r="AY556" s="261" t="s">
        <v>178</v>
      </c>
    </row>
    <row r="557" s="14" customFormat="1">
      <c r="A557" s="14"/>
      <c r="B557" s="251"/>
      <c r="C557" s="252"/>
      <c r="D557" s="242" t="s">
        <v>372</v>
      </c>
      <c r="E557" s="253" t="s">
        <v>21</v>
      </c>
      <c r="F557" s="254" t="s">
        <v>854</v>
      </c>
      <c r="G557" s="252"/>
      <c r="H557" s="255">
        <v>1.728</v>
      </c>
      <c r="I557" s="256"/>
      <c r="J557" s="252"/>
      <c r="K557" s="252"/>
      <c r="L557" s="257"/>
      <c r="M557" s="258"/>
      <c r="N557" s="259"/>
      <c r="O557" s="259"/>
      <c r="P557" s="259"/>
      <c r="Q557" s="259"/>
      <c r="R557" s="259"/>
      <c r="S557" s="259"/>
      <c r="T557" s="260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T557" s="261" t="s">
        <v>372</v>
      </c>
      <c r="AU557" s="261" t="s">
        <v>81</v>
      </c>
      <c r="AV557" s="14" t="s">
        <v>81</v>
      </c>
      <c r="AW557" s="14" t="s">
        <v>34</v>
      </c>
      <c r="AX557" s="14" t="s">
        <v>72</v>
      </c>
      <c r="AY557" s="261" t="s">
        <v>178</v>
      </c>
    </row>
    <row r="558" s="14" customFormat="1">
      <c r="A558" s="14"/>
      <c r="B558" s="251"/>
      <c r="C558" s="252"/>
      <c r="D558" s="242" t="s">
        <v>372</v>
      </c>
      <c r="E558" s="253" t="s">
        <v>21</v>
      </c>
      <c r="F558" s="254" t="s">
        <v>855</v>
      </c>
      <c r="G558" s="252"/>
      <c r="H558" s="255">
        <v>1.1200000000000001</v>
      </c>
      <c r="I558" s="256"/>
      <c r="J558" s="252"/>
      <c r="K558" s="252"/>
      <c r="L558" s="257"/>
      <c r="M558" s="258"/>
      <c r="N558" s="259"/>
      <c r="O558" s="259"/>
      <c r="P558" s="259"/>
      <c r="Q558" s="259"/>
      <c r="R558" s="259"/>
      <c r="S558" s="259"/>
      <c r="T558" s="260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T558" s="261" t="s">
        <v>372</v>
      </c>
      <c r="AU558" s="261" t="s">
        <v>81</v>
      </c>
      <c r="AV558" s="14" t="s">
        <v>81</v>
      </c>
      <c r="AW558" s="14" t="s">
        <v>34</v>
      </c>
      <c r="AX558" s="14" t="s">
        <v>72</v>
      </c>
      <c r="AY558" s="261" t="s">
        <v>178</v>
      </c>
    </row>
    <row r="559" s="14" customFormat="1">
      <c r="A559" s="14"/>
      <c r="B559" s="251"/>
      <c r="C559" s="252"/>
      <c r="D559" s="242" t="s">
        <v>372</v>
      </c>
      <c r="E559" s="253" t="s">
        <v>21</v>
      </c>
      <c r="F559" s="254" t="s">
        <v>856</v>
      </c>
      <c r="G559" s="252"/>
      <c r="H559" s="255">
        <v>8</v>
      </c>
      <c r="I559" s="256"/>
      <c r="J559" s="252"/>
      <c r="K559" s="252"/>
      <c r="L559" s="257"/>
      <c r="M559" s="258"/>
      <c r="N559" s="259"/>
      <c r="O559" s="259"/>
      <c r="P559" s="259"/>
      <c r="Q559" s="259"/>
      <c r="R559" s="259"/>
      <c r="S559" s="259"/>
      <c r="T559" s="260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T559" s="261" t="s">
        <v>372</v>
      </c>
      <c r="AU559" s="261" t="s">
        <v>81</v>
      </c>
      <c r="AV559" s="14" t="s">
        <v>81</v>
      </c>
      <c r="AW559" s="14" t="s">
        <v>34</v>
      </c>
      <c r="AX559" s="14" t="s">
        <v>72</v>
      </c>
      <c r="AY559" s="261" t="s">
        <v>178</v>
      </c>
    </row>
    <row r="560" s="14" customFormat="1">
      <c r="A560" s="14"/>
      <c r="B560" s="251"/>
      <c r="C560" s="252"/>
      <c r="D560" s="242" t="s">
        <v>372</v>
      </c>
      <c r="E560" s="253" t="s">
        <v>21</v>
      </c>
      <c r="F560" s="254" t="s">
        <v>857</v>
      </c>
      <c r="G560" s="252"/>
      <c r="H560" s="255">
        <v>3.5840000000000001</v>
      </c>
      <c r="I560" s="256"/>
      <c r="J560" s="252"/>
      <c r="K560" s="252"/>
      <c r="L560" s="257"/>
      <c r="M560" s="258"/>
      <c r="N560" s="259"/>
      <c r="O560" s="259"/>
      <c r="P560" s="259"/>
      <c r="Q560" s="259"/>
      <c r="R560" s="259"/>
      <c r="S560" s="259"/>
      <c r="T560" s="260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T560" s="261" t="s">
        <v>372</v>
      </c>
      <c r="AU560" s="261" t="s">
        <v>81</v>
      </c>
      <c r="AV560" s="14" t="s">
        <v>81</v>
      </c>
      <c r="AW560" s="14" t="s">
        <v>34</v>
      </c>
      <c r="AX560" s="14" t="s">
        <v>72</v>
      </c>
      <c r="AY560" s="261" t="s">
        <v>178</v>
      </c>
    </row>
    <row r="561" s="15" customFormat="1">
      <c r="A561" s="15"/>
      <c r="B561" s="262"/>
      <c r="C561" s="263"/>
      <c r="D561" s="242" t="s">
        <v>372</v>
      </c>
      <c r="E561" s="264" t="s">
        <v>21</v>
      </c>
      <c r="F561" s="265" t="s">
        <v>399</v>
      </c>
      <c r="G561" s="263"/>
      <c r="H561" s="266">
        <v>15.472</v>
      </c>
      <c r="I561" s="267"/>
      <c r="J561" s="263"/>
      <c r="K561" s="263"/>
      <c r="L561" s="268"/>
      <c r="M561" s="269"/>
      <c r="N561" s="270"/>
      <c r="O561" s="270"/>
      <c r="P561" s="270"/>
      <c r="Q561" s="270"/>
      <c r="R561" s="270"/>
      <c r="S561" s="270"/>
      <c r="T561" s="271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T561" s="272" t="s">
        <v>372</v>
      </c>
      <c r="AU561" s="272" t="s">
        <v>81</v>
      </c>
      <c r="AV561" s="15" t="s">
        <v>97</v>
      </c>
      <c r="AW561" s="15" t="s">
        <v>34</v>
      </c>
      <c r="AX561" s="15" t="s">
        <v>79</v>
      </c>
      <c r="AY561" s="272" t="s">
        <v>178</v>
      </c>
    </row>
    <row r="562" s="2" customFormat="1" ht="37.8" customHeight="1">
      <c r="A562" s="41"/>
      <c r="B562" s="42"/>
      <c r="C562" s="214" t="s">
        <v>858</v>
      </c>
      <c r="D562" s="214" t="s">
        <v>179</v>
      </c>
      <c r="E562" s="215" t="s">
        <v>859</v>
      </c>
      <c r="F562" s="216" t="s">
        <v>860</v>
      </c>
      <c r="G562" s="217" t="s">
        <v>384</v>
      </c>
      <c r="H562" s="218">
        <v>8.1880000000000006</v>
      </c>
      <c r="I562" s="219"/>
      <c r="J562" s="220">
        <f>ROUND(I562*H562,2)</f>
        <v>0</v>
      </c>
      <c r="K562" s="216" t="s">
        <v>368</v>
      </c>
      <c r="L562" s="47"/>
      <c r="M562" s="221" t="s">
        <v>21</v>
      </c>
      <c r="N562" s="222" t="s">
        <v>43</v>
      </c>
      <c r="O562" s="87"/>
      <c r="P562" s="223">
        <f>O562*H562</f>
        <v>0</v>
      </c>
      <c r="Q562" s="223">
        <v>0.083409999999999998</v>
      </c>
      <c r="R562" s="223">
        <f>Q562*H562</f>
        <v>0.68296108</v>
      </c>
      <c r="S562" s="223">
        <v>0</v>
      </c>
      <c r="T562" s="224">
        <f>S562*H562</f>
        <v>0</v>
      </c>
      <c r="U562" s="41"/>
      <c r="V562" s="41"/>
      <c r="W562" s="41"/>
      <c r="X562" s="41"/>
      <c r="Y562" s="41"/>
      <c r="Z562" s="41"/>
      <c r="AA562" s="41"/>
      <c r="AB562" s="41"/>
      <c r="AC562" s="41"/>
      <c r="AD562" s="41"/>
      <c r="AE562" s="41"/>
      <c r="AR562" s="225" t="s">
        <v>97</v>
      </c>
      <c r="AT562" s="225" t="s">
        <v>179</v>
      </c>
      <c r="AU562" s="225" t="s">
        <v>81</v>
      </c>
      <c r="AY562" s="20" t="s">
        <v>178</v>
      </c>
      <c r="BE562" s="226">
        <f>IF(N562="základní",J562,0)</f>
        <v>0</v>
      </c>
      <c r="BF562" s="226">
        <f>IF(N562="snížená",J562,0)</f>
        <v>0</v>
      </c>
      <c r="BG562" s="226">
        <f>IF(N562="zákl. přenesená",J562,0)</f>
        <v>0</v>
      </c>
      <c r="BH562" s="226">
        <f>IF(N562="sníž. přenesená",J562,0)</f>
        <v>0</v>
      </c>
      <c r="BI562" s="226">
        <f>IF(N562="nulová",J562,0)</f>
        <v>0</v>
      </c>
      <c r="BJ562" s="20" t="s">
        <v>79</v>
      </c>
      <c r="BK562" s="226">
        <f>ROUND(I562*H562,2)</f>
        <v>0</v>
      </c>
      <c r="BL562" s="20" t="s">
        <v>97</v>
      </c>
      <c r="BM562" s="225" t="s">
        <v>861</v>
      </c>
    </row>
    <row r="563" s="2" customFormat="1">
      <c r="A563" s="41"/>
      <c r="B563" s="42"/>
      <c r="C563" s="43"/>
      <c r="D563" s="235" t="s">
        <v>370</v>
      </c>
      <c r="E563" s="43"/>
      <c r="F563" s="236" t="s">
        <v>862</v>
      </c>
      <c r="G563" s="43"/>
      <c r="H563" s="43"/>
      <c r="I563" s="237"/>
      <c r="J563" s="43"/>
      <c r="K563" s="43"/>
      <c r="L563" s="47"/>
      <c r="M563" s="238"/>
      <c r="N563" s="239"/>
      <c r="O563" s="87"/>
      <c r="P563" s="87"/>
      <c r="Q563" s="87"/>
      <c r="R563" s="87"/>
      <c r="S563" s="87"/>
      <c r="T563" s="88"/>
      <c r="U563" s="41"/>
      <c r="V563" s="41"/>
      <c r="W563" s="41"/>
      <c r="X563" s="41"/>
      <c r="Y563" s="41"/>
      <c r="Z563" s="41"/>
      <c r="AA563" s="41"/>
      <c r="AB563" s="41"/>
      <c r="AC563" s="41"/>
      <c r="AD563" s="41"/>
      <c r="AE563" s="41"/>
      <c r="AT563" s="20" t="s">
        <v>370</v>
      </c>
      <c r="AU563" s="20" t="s">
        <v>81</v>
      </c>
    </row>
    <row r="564" s="13" customFormat="1">
      <c r="A564" s="13"/>
      <c r="B564" s="240"/>
      <c r="C564" s="241"/>
      <c r="D564" s="242" t="s">
        <v>372</v>
      </c>
      <c r="E564" s="243" t="s">
        <v>21</v>
      </c>
      <c r="F564" s="244" t="s">
        <v>863</v>
      </c>
      <c r="G564" s="241"/>
      <c r="H564" s="243" t="s">
        <v>21</v>
      </c>
      <c r="I564" s="245"/>
      <c r="J564" s="241"/>
      <c r="K564" s="241"/>
      <c r="L564" s="246"/>
      <c r="M564" s="247"/>
      <c r="N564" s="248"/>
      <c r="O564" s="248"/>
      <c r="P564" s="248"/>
      <c r="Q564" s="248"/>
      <c r="R564" s="248"/>
      <c r="S564" s="248"/>
      <c r="T564" s="249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T564" s="250" t="s">
        <v>372</v>
      </c>
      <c r="AU564" s="250" t="s">
        <v>81</v>
      </c>
      <c r="AV564" s="13" t="s">
        <v>79</v>
      </c>
      <c r="AW564" s="13" t="s">
        <v>34</v>
      </c>
      <c r="AX564" s="13" t="s">
        <v>72</v>
      </c>
      <c r="AY564" s="250" t="s">
        <v>178</v>
      </c>
    </row>
    <row r="565" s="14" customFormat="1">
      <c r="A565" s="14"/>
      <c r="B565" s="251"/>
      <c r="C565" s="252"/>
      <c r="D565" s="242" t="s">
        <v>372</v>
      </c>
      <c r="E565" s="253" t="s">
        <v>21</v>
      </c>
      <c r="F565" s="254" t="s">
        <v>864</v>
      </c>
      <c r="G565" s="252"/>
      <c r="H565" s="255">
        <v>2.0939999999999999</v>
      </c>
      <c r="I565" s="256"/>
      <c r="J565" s="252"/>
      <c r="K565" s="252"/>
      <c r="L565" s="257"/>
      <c r="M565" s="258"/>
      <c r="N565" s="259"/>
      <c r="O565" s="259"/>
      <c r="P565" s="259"/>
      <c r="Q565" s="259"/>
      <c r="R565" s="259"/>
      <c r="S565" s="259"/>
      <c r="T565" s="260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T565" s="261" t="s">
        <v>372</v>
      </c>
      <c r="AU565" s="261" t="s">
        <v>81</v>
      </c>
      <c r="AV565" s="14" t="s">
        <v>81</v>
      </c>
      <c r="AW565" s="14" t="s">
        <v>34</v>
      </c>
      <c r="AX565" s="14" t="s">
        <v>72</v>
      </c>
      <c r="AY565" s="261" t="s">
        <v>178</v>
      </c>
    </row>
    <row r="566" s="14" customFormat="1">
      <c r="A566" s="14"/>
      <c r="B566" s="251"/>
      <c r="C566" s="252"/>
      <c r="D566" s="242" t="s">
        <v>372</v>
      </c>
      <c r="E566" s="253" t="s">
        <v>21</v>
      </c>
      <c r="F566" s="254" t="s">
        <v>865</v>
      </c>
      <c r="G566" s="252"/>
      <c r="H566" s="255">
        <v>1.5940000000000001</v>
      </c>
      <c r="I566" s="256"/>
      <c r="J566" s="252"/>
      <c r="K566" s="252"/>
      <c r="L566" s="257"/>
      <c r="M566" s="258"/>
      <c r="N566" s="259"/>
      <c r="O566" s="259"/>
      <c r="P566" s="259"/>
      <c r="Q566" s="259"/>
      <c r="R566" s="259"/>
      <c r="S566" s="259"/>
      <c r="T566" s="260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T566" s="261" t="s">
        <v>372</v>
      </c>
      <c r="AU566" s="261" t="s">
        <v>81</v>
      </c>
      <c r="AV566" s="14" t="s">
        <v>81</v>
      </c>
      <c r="AW566" s="14" t="s">
        <v>34</v>
      </c>
      <c r="AX566" s="14" t="s">
        <v>72</v>
      </c>
      <c r="AY566" s="261" t="s">
        <v>178</v>
      </c>
    </row>
    <row r="567" s="14" customFormat="1">
      <c r="A567" s="14"/>
      <c r="B567" s="251"/>
      <c r="C567" s="252"/>
      <c r="D567" s="242" t="s">
        <v>372</v>
      </c>
      <c r="E567" s="253" t="s">
        <v>21</v>
      </c>
      <c r="F567" s="254" t="s">
        <v>866</v>
      </c>
      <c r="G567" s="252"/>
      <c r="H567" s="255">
        <v>1.5</v>
      </c>
      <c r="I567" s="256"/>
      <c r="J567" s="252"/>
      <c r="K567" s="252"/>
      <c r="L567" s="257"/>
      <c r="M567" s="258"/>
      <c r="N567" s="259"/>
      <c r="O567" s="259"/>
      <c r="P567" s="259"/>
      <c r="Q567" s="259"/>
      <c r="R567" s="259"/>
      <c r="S567" s="259"/>
      <c r="T567" s="260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T567" s="261" t="s">
        <v>372</v>
      </c>
      <c r="AU567" s="261" t="s">
        <v>81</v>
      </c>
      <c r="AV567" s="14" t="s">
        <v>81</v>
      </c>
      <c r="AW567" s="14" t="s">
        <v>34</v>
      </c>
      <c r="AX567" s="14" t="s">
        <v>72</v>
      </c>
      <c r="AY567" s="261" t="s">
        <v>178</v>
      </c>
    </row>
    <row r="568" s="14" customFormat="1">
      <c r="A568" s="14"/>
      <c r="B568" s="251"/>
      <c r="C568" s="252"/>
      <c r="D568" s="242" t="s">
        <v>372</v>
      </c>
      <c r="E568" s="253" t="s">
        <v>21</v>
      </c>
      <c r="F568" s="254" t="s">
        <v>867</v>
      </c>
      <c r="G568" s="252"/>
      <c r="H568" s="255">
        <v>3</v>
      </c>
      <c r="I568" s="256"/>
      <c r="J568" s="252"/>
      <c r="K568" s="252"/>
      <c r="L568" s="257"/>
      <c r="M568" s="258"/>
      <c r="N568" s="259"/>
      <c r="O568" s="259"/>
      <c r="P568" s="259"/>
      <c r="Q568" s="259"/>
      <c r="R568" s="259"/>
      <c r="S568" s="259"/>
      <c r="T568" s="260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T568" s="261" t="s">
        <v>372</v>
      </c>
      <c r="AU568" s="261" t="s">
        <v>81</v>
      </c>
      <c r="AV568" s="14" t="s">
        <v>81</v>
      </c>
      <c r="AW568" s="14" t="s">
        <v>34</v>
      </c>
      <c r="AX568" s="14" t="s">
        <v>72</v>
      </c>
      <c r="AY568" s="261" t="s">
        <v>178</v>
      </c>
    </row>
    <row r="569" s="15" customFormat="1">
      <c r="A569" s="15"/>
      <c r="B569" s="262"/>
      <c r="C569" s="263"/>
      <c r="D569" s="242" t="s">
        <v>372</v>
      </c>
      <c r="E569" s="264" t="s">
        <v>21</v>
      </c>
      <c r="F569" s="265" t="s">
        <v>399</v>
      </c>
      <c r="G569" s="263"/>
      <c r="H569" s="266">
        <v>8.1880000000000006</v>
      </c>
      <c r="I569" s="267"/>
      <c r="J569" s="263"/>
      <c r="K569" s="263"/>
      <c r="L569" s="268"/>
      <c r="M569" s="269"/>
      <c r="N569" s="270"/>
      <c r="O569" s="270"/>
      <c r="P569" s="270"/>
      <c r="Q569" s="270"/>
      <c r="R569" s="270"/>
      <c r="S569" s="270"/>
      <c r="T569" s="271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T569" s="272" t="s">
        <v>372</v>
      </c>
      <c r="AU569" s="272" t="s">
        <v>81</v>
      </c>
      <c r="AV569" s="15" t="s">
        <v>97</v>
      </c>
      <c r="AW569" s="15" t="s">
        <v>34</v>
      </c>
      <c r="AX569" s="15" t="s">
        <v>79</v>
      </c>
      <c r="AY569" s="272" t="s">
        <v>178</v>
      </c>
    </row>
    <row r="570" s="2" customFormat="1" ht="24.15" customHeight="1">
      <c r="A570" s="41"/>
      <c r="B570" s="42"/>
      <c r="C570" s="214" t="s">
        <v>868</v>
      </c>
      <c r="D570" s="214" t="s">
        <v>179</v>
      </c>
      <c r="E570" s="215" t="s">
        <v>869</v>
      </c>
      <c r="F570" s="216" t="s">
        <v>870</v>
      </c>
      <c r="G570" s="217" t="s">
        <v>546</v>
      </c>
      <c r="H570" s="218">
        <v>4</v>
      </c>
      <c r="I570" s="219"/>
      <c r="J570" s="220">
        <f>ROUND(I570*H570,2)</f>
        <v>0</v>
      </c>
      <c r="K570" s="216" t="s">
        <v>393</v>
      </c>
      <c r="L570" s="47"/>
      <c r="M570" s="221" t="s">
        <v>21</v>
      </c>
      <c r="N570" s="222" t="s">
        <v>43</v>
      </c>
      <c r="O570" s="87"/>
      <c r="P570" s="223">
        <f>O570*H570</f>
        <v>0</v>
      </c>
      <c r="Q570" s="223">
        <v>0.10745</v>
      </c>
      <c r="R570" s="223">
        <f>Q570*H570</f>
        <v>0.42980000000000002</v>
      </c>
      <c r="S570" s="223">
        <v>0</v>
      </c>
      <c r="T570" s="224">
        <f>S570*H570</f>
        <v>0</v>
      </c>
      <c r="U570" s="41"/>
      <c r="V570" s="41"/>
      <c r="W570" s="41"/>
      <c r="X570" s="41"/>
      <c r="Y570" s="41"/>
      <c r="Z570" s="41"/>
      <c r="AA570" s="41"/>
      <c r="AB570" s="41"/>
      <c r="AC570" s="41"/>
      <c r="AD570" s="41"/>
      <c r="AE570" s="41"/>
      <c r="AR570" s="225" t="s">
        <v>97</v>
      </c>
      <c r="AT570" s="225" t="s">
        <v>179</v>
      </c>
      <c r="AU570" s="225" t="s">
        <v>81</v>
      </c>
      <c r="AY570" s="20" t="s">
        <v>178</v>
      </c>
      <c r="BE570" s="226">
        <f>IF(N570="základní",J570,0)</f>
        <v>0</v>
      </c>
      <c r="BF570" s="226">
        <f>IF(N570="snížená",J570,0)</f>
        <v>0</v>
      </c>
      <c r="BG570" s="226">
        <f>IF(N570="zákl. přenesená",J570,0)</f>
        <v>0</v>
      </c>
      <c r="BH570" s="226">
        <f>IF(N570="sníž. přenesená",J570,0)</f>
        <v>0</v>
      </c>
      <c r="BI570" s="226">
        <f>IF(N570="nulová",J570,0)</f>
        <v>0</v>
      </c>
      <c r="BJ570" s="20" t="s">
        <v>79</v>
      </c>
      <c r="BK570" s="226">
        <f>ROUND(I570*H570,2)</f>
        <v>0</v>
      </c>
      <c r="BL570" s="20" t="s">
        <v>97</v>
      </c>
      <c r="BM570" s="225" t="s">
        <v>871</v>
      </c>
    </row>
    <row r="571" s="13" customFormat="1">
      <c r="A571" s="13"/>
      <c r="B571" s="240"/>
      <c r="C571" s="241"/>
      <c r="D571" s="242" t="s">
        <v>372</v>
      </c>
      <c r="E571" s="243" t="s">
        <v>21</v>
      </c>
      <c r="F571" s="244" t="s">
        <v>872</v>
      </c>
      <c r="G571" s="241"/>
      <c r="H571" s="243" t="s">
        <v>21</v>
      </c>
      <c r="I571" s="245"/>
      <c r="J571" s="241"/>
      <c r="K571" s="241"/>
      <c r="L571" s="246"/>
      <c r="M571" s="247"/>
      <c r="N571" s="248"/>
      <c r="O571" s="248"/>
      <c r="P571" s="248"/>
      <c r="Q571" s="248"/>
      <c r="R571" s="248"/>
      <c r="S571" s="248"/>
      <c r="T571" s="249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T571" s="250" t="s">
        <v>372</v>
      </c>
      <c r="AU571" s="250" t="s">
        <v>81</v>
      </c>
      <c r="AV571" s="13" t="s">
        <v>79</v>
      </c>
      <c r="AW571" s="13" t="s">
        <v>34</v>
      </c>
      <c r="AX571" s="13" t="s">
        <v>72</v>
      </c>
      <c r="AY571" s="250" t="s">
        <v>178</v>
      </c>
    </row>
    <row r="572" s="14" customFormat="1">
      <c r="A572" s="14"/>
      <c r="B572" s="251"/>
      <c r="C572" s="252"/>
      <c r="D572" s="242" t="s">
        <v>372</v>
      </c>
      <c r="E572" s="253" t="s">
        <v>21</v>
      </c>
      <c r="F572" s="254" t="s">
        <v>873</v>
      </c>
      <c r="G572" s="252"/>
      <c r="H572" s="255">
        <v>4</v>
      </c>
      <c r="I572" s="256"/>
      <c r="J572" s="252"/>
      <c r="K572" s="252"/>
      <c r="L572" s="257"/>
      <c r="M572" s="258"/>
      <c r="N572" s="259"/>
      <c r="O572" s="259"/>
      <c r="P572" s="259"/>
      <c r="Q572" s="259"/>
      <c r="R572" s="259"/>
      <c r="S572" s="259"/>
      <c r="T572" s="260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T572" s="261" t="s">
        <v>372</v>
      </c>
      <c r="AU572" s="261" t="s">
        <v>81</v>
      </c>
      <c r="AV572" s="14" t="s">
        <v>81</v>
      </c>
      <c r="AW572" s="14" t="s">
        <v>34</v>
      </c>
      <c r="AX572" s="14" t="s">
        <v>79</v>
      </c>
      <c r="AY572" s="261" t="s">
        <v>178</v>
      </c>
    </row>
    <row r="573" s="2" customFormat="1" ht="24.15" customHeight="1">
      <c r="A573" s="41"/>
      <c r="B573" s="42"/>
      <c r="C573" s="214" t="s">
        <v>874</v>
      </c>
      <c r="D573" s="214" t="s">
        <v>179</v>
      </c>
      <c r="E573" s="215" t="s">
        <v>875</v>
      </c>
      <c r="F573" s="216" t="s">
        <v>876</v>
      </c>
      <c r="G573" s="217" t="s">
        <v>546</v>
      </c>
      <c r="H573" s="218">
        <v>3</v>
      </c>
      <c r="I573" s="219"/>
      <c r="J573" s="220">
        <f>ROUND(I573*H573,2)</f>
        <v>0</v>
      </c>
      <c r="K573" s="216" t="s">
        <v>393</v>
      </c>
      <c r="L573" s="47"/>
      <c r="M573" s="221" t="s">
        <v>21</v>
      </c>
      <c r="N573" s="222" t="s">
        <v>43</v>
      </c>
      <c r="O573" s="87"/>
      <c r="P573" s="223">
        <f>O573*H573</f>
        <v>0</v>
      </c>
      <c r="Q573" s="223">
        <v>0.10745</v>
      </c>
      <c r="R573" s="223">
        <f>Q573*H573</f>
        <v>0.32235000000000003</v>
      </c>
      <c r="S573" s="223">
        <v>0</v>
      </c>
      <c r="T573" s="224">
        <f>S573*H573</f>
        <v>0</v>
      </c>
      <c r="U573" s="41"/>
      <c r="V573" s="41"/>
      <c r="W573" s="41"/>
      <c r="X573" s="41"/>
      <c r="Y573" s="41"/>
      <c r="Z573" s="41"/>
      <c r="AA573" s="41"/>
      <c r="AB573" s="41"/>
      <c r="AC573" s="41"/>
      <c r="AD573" s="41"/>
      <c r="AE573" s="41"/>
      <c r="AR573" s="225" t="s">
        <v>97</v>
      </c>
      <c r="AT573" s="225" t="s">
        <v>179</v>
      </c>
      <c r="AU573" s="225" t="s">
        <v>81</v>
      </c>
      <c r="AY573" s="20" t="s">
        <v>178</v>
      </c>
      <c r="BE573" s="226">
        <f>IF(N573="základní",J573,0)</f>
        <v>0</v>
      </c>
      <c r="BF573" s="226">
        <f>IF(N573="snížená",J573,0)</f>
        <v>0</v>
      </c>
      <c r="BG573" s="226">
        <f>IF(N573="zákl. přenesená",J573,0)</f>
        <v>0</v>
      </c>
      <c r="BH573" s="226">
        <f>IF(N573="sníž. přenesená",J573,0)</f>
        <v>0</v>
      </c>
      <c r="BI573" s="226">
        <f>IF(N573="nulová",J573,0)</f>
        <v>0</v>
      </c>
      <c r="BJ573" s="20" t="s">
        <v>79</v>
      </c>
      <c r="BK573" s="226">
        <f>ROUND(I573*H573,2)</f>
        <v>0</v>
      </c>
      <c r="BL573" s="20" t="s">
        <v>97</v>
      </c>
      <c r="BM573" s="225" t="s">
        <v>877</v>
      </c>
    </row>
    <row r="574" s="13" customFormat="1">
      <c r="A574" s="13"/>
      <c r="B574" s="240"/>
      <c r="C574" s="241"/>
      <c r="D574" s="242" t="s">
        <v>372</v>
      </c>
      <c r="E574" s="243" t="s">
        <v>21</v>
      </c>
      <c r="F574" s="244" t="s">
        <v>872</v>
      </c>
      <c r="G574" s="241"/>
      <c r="H574" s="243" t="s">
        <v>21</v>
      </c>
      <c r="I574" s="245"/>
      <c r="J574" s="241"/>
      <c r="K574" s="241"/>
      <c r="L574" s="246"/>
      <c r="M574" s="247"/>
      <c r="N574" s="248"/>
      <c r="O574" s="248"/>
      <c r="P574" s="248"/>
      <c r="Q574" s="248"/>
      <c r="R574" s="248"/>
      <c r="S574" s="248"/>
      <c r="T574" s="249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T574" s="250" t="s">
        <v>372</v>
      </c>
      <c r="AU574" s="250" t="s">
        <v>81</v>
      </c>
      <c r="AV574" s="13" t="s">
        <v>79</v>
      </c>
      <c r="AW574" s="13" t="s">
        <v>34</v>
      </c>
      <c r="AX574" s="13" t="s">
        <v>72</v>
      </c>
      <c r="AY574" s="250" t="s">
        <v>178</v>
      </c>
    </row>
    <row r="575" s="14" customFormat="1">
      <c r="A575" s="14"/>
      <c r="B575" s="251"/>
      <c r="C575" s="252"/>
      <c r="D575" s="242" t="s">
        <v>372</v>
      </c>
      <c r="E575" s="253" t="s">
        <v>21</v>
      </c>
      <c r="F575" s="254" t="s">
        <v>878</v>
      </c>
      <c r="G575" s="252"/>
      <c r="H575" s="255">
        <v>3</v>
      </c>
      <c r="I575" s="256"/>
      <c r="J575" s="252"/>
      <c r="K575" s="252"/>
      <c r="L575" s="257"/>
      <c r="M575" s="258"/>
      <c r="N575" s="259"/>
      <c r="O575" s="259"/>
      <c r="P575" s="259"/>
      <c r="Q575" s="259"/>
      <c r="R575" s="259"/>
      <c r="S575" s="259"/>
      <c r="T575" s="260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T575" s="261" t="s">
        <v>372</v>
      </c>
      <c r="AU575" s="261" t="s">
        <v>81</v>
      </c>
      <c r="AV575" s="14" t="s">
        <v>81</v>
      </c>
      <c r="AW575" s="14" t="s">
        <v>34</v>
      </c>
      <c r="AX575" s="14" t="s">
        <v>79</v>
      </c>
      <c r="AY575" s="261" t="s">
        <v>178</v>
      </c>
    </row>
    <row r="576" s="12" customFormat="1" ht="22.8" customHeight="1">
      <c r="A576" s="12"/>
      <c r="B576" s="200"/>
      <c r="C576" s="201"/>
      <c r="D576" s="202" t="s">
        <v>71</v>
      </c>
      <c r="E576" s="227" t="s">
        <v>834</v>
      </c>
      <c r="F576" s="227" t="s">
        <v>879</v>
      </c>
      <c r="G576" s="201"/>
      <c r="H576" s="201"/>
      <c r="I576" s="204"/>
      <c r="J576" s="228">
        <f>BK576</f>
        <v>0</v>
      </c>
      <c r="K576" s="201"/>
      <c r="L576" s="206"/>
      <c r="M576" s="207"/>
      <c r="N576" s="208"/>
      <c r="O576" s="208"/>
      <c r="P576" s="209">
        <f>SUM(P577:P728)</f>
        <v>0</v>
      </c>
      <c r="Q576" s="208"/>
      <c r="R576" s="209">
        <f>SUM(R577:R728)</f>
        <v>50.554480219999995</v>
      </c>
      <c r="S576" s="208"/>
      <c r="T576" s="210">
        <f>SUM(T577:T728)</f>
        <v>0.026858760000000002</v>
      </c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R576" s="211" t="s">
        <v>79</v>
      </c>
      <c r="AT576" s="212" t="s">
        <v>71</v>
      </c>
      <c r="AU576" s="212" t="s">
        <v>79</v>
      </c>
      <c r="AY576" s="211" t="s">
        <v>178</v>
      </c>
      <c r="BK576" s="213">
        <f>SUM(BK577:BK728)</f>
        <v>0</v>
      </c>
    </row>
    <row r="577" s="2" customFormat="1" ht="78" customHeight="1">
      <c r="A577" s="41"/>
      <c r="B577" s="42"/>
      <c r="C577" s="214" t="s">
        <v>880</v>
      </c>
      <c r="D577" s="214" t="s">
        <v>179</v>
      </c>
      <c r="E577" s="215" t="s">
        <v>881</v>
      </c>
      <c r="F577" s="216" t="s">
        <v>882</v>
      </c>
      <c r="G577" s="217" t="s">
        <v>384</v>
      </c>
      <c r="H577" s="218">
        <v>41.042000000000002</v>
      </c>
      <c r="I577" s="219"/>
      <c r="J577" s="220">
        <f>ROUND(I577*H577,2)</f>
        <v>0</v>
      </c>
      <c r="K577" s="216" t="s">
        <v>368</v>
      </c>
      <c r="L577" s="47"/>
      <c r="M577" s="221" t="s">
        <v>21</v>
      </c>
      <c r="N577" s="222" t="s">
        <v>43</v>
      </c>
      <c r="O577" s="87"/>
      <c r="P577" s="223">
        <f>O577*H577</f>
        <v>0</v>
      </c>
      <c r="Q577" s="223">
        <v>0.011350000000000001</v>
      </c>
      <c r="R577" s="223">
        <f>Q577*H577</f>
        <v>0.46582670000000004</v>
      </c>
      <c r="S577" s="223">
        <v>0</v>
      </c>
      <c r="T577" s="224">
        <f>S577*H577</f>
        <v>0</v>
      </c>
      <c r="U577" s="41"/>
      <c r="V577" s="41"/>
      <c r="W577" s="41"/>
      <c r="X577" s="41"/>
      <c r="Y577" s="41"/>
      <c r="Z577" s="41"/>
      <c r="AA577" s="41"/>
      <c r="AB577" s="41"/>
      <c r="AC577" s="41"/>
      <c r="AD577" s="41"/>
      <c r="AE577" s="41"/>
      <c r="AR577" s="225" t="s">
        <v>97</v>
      </c>
      <c r="AT577" s="225" t="s">
        <v>179</v>
      </c>
      <c r="AU577" s="225" t="s">
        <v>81</v>
      </c>
      <c r="AY577" s="20" t="s">
        <v>178</v>
      </c>
      <c r="BE577" s="226">
        <f>IF(N577="základní",J577,0)</f>
        <v>0</v>
      </c>
      <c r="BF577" s="226">
        <f>IF(N577="snížená",J577,0)</f>
        <v>0</v>
      </c>
      <c r="BG577" s="226">
        <f>IF(N577="zákl. přenesená",J577,0)</f>
        <v>0</v>
      </c>
      <c r="BH577" s="226">
        <f>IF(N577="sníž. přenesená",J577,0)</f>
        <v>0</v>
      </c>
      <c r="BI577" s="226">
        <f>IF(N577="nulová",J577,0)</f>
        <v>0</v>
      </c>
      <c r="BJ577" s="20" t="s">
        <v>79</v>
      </c>
      <c r="BK577" s="226">
        <f>ROUND(I577*H577,2)</f>
        <v>0</v>
      </c>
      <c r="BL577" s="20" t="s">
        <v>97</v>
      </c>
      <c r="BM577" s="225" t="s">
        <v>883</v>
      </c>
    </row>
    <row r="578" s="2" customFormat="1">
      <c r="A578" s="41"/>
      <c r="B578" s="42"/>
      <c r="C578" s="43"/>
      <c r="D578" s="235" t="s">
        <v>370</v>
      </c>
      <c r="E578" s="43"/>
      <c r="F578" s="236" t="s">
        <v>884</v>
      </c>
      <c r="G578" s="43"/>
      <c r="H578" s="43"/>
      <c r="I578" s="237"/>
      <c r="J578" s="43"/>
      <c r="K578" s="43"/>
      <c r="L578" s="47"/>
      <c r="M578" s="238"/>
      <c r="N578" s="239"/>
      <c r="O578" s="87"/>
      <c r="P578" s="87"/>
      <c r="Q578" s="87"/>
      <c r="R578" s="87"/>
      <c r="S578" s="87"/>
      <c r="T578" s="88"/>
      <c r="U578" s="41"/>
      <c r="V578" s="41"/>
      <c r="W578" s="41"/>
      <c r="X578" s="41"/>
      <c r="Y578" s="41"/>
      <c r="Z578" s="41"/>
      <c r="AA578" s="41"/>
      <c r="AB578" s="41"/>
      <c r="AC578" s="41"/>
      <c r="AD578" s="41"/>
      <c r="AE578" s="41"/>
      <c r="AT578" s="20" t="s">
        <v>370</v>
      </c>
      <c r="AU578" s="20" t="s">
        <v>81</v>
      </c>
    </row>
    <row r="579" s="13" customFormat="1">
      <c r="A579" s="13"/>
      <c r="B579" s="240"/>
      <c r="C579" s="241"/>
      <c r="D579" s="242" t="s">
        <v>372</v>
      </c>
      <c r="E579" s="243" t="s">
        <v>21</v>
      </c>
      <c r="F579" s="244" t="s">
        <v>885</v>
      </c>
      <c r="G579" s="241"/>
      <c r="H579" s="243" t="s">
        <v>21</v>
      </c>
      <c r="I579" s="245"/>
      <c r="J579" s="241"/>
      <c r="K579" s="241"/>
      <c r="L579" s="246"/>
      <c r="M579" s="247"/>
      <c r="N579" s="248"/>
      <c r="O579" s="248"/>
      <c r="P579" s="248"/>
      <c r="Q579" s="248"/>
      <c r="R579" s="248"/>
      <c r="S579" s="248"/>
      <c r="T579" s="249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T579" s="250" t="s">
        <v>372</v>
      </c>
      <c r="AU579" s="250" t="s">
        <v>81</v>
      </c>
      <c r="AV579" s="13" t="s">
        <v>79</v>
      </c>
      <c r="AW579" s="13" t="s">
        <v>34</v>
      </c>
      <c r="AX579" s="13" t="s">
        <v>72</v>
      </c>
      <c r="AY579" s="250" t="s">
        <v>178</v>
      </c>
    </row>
    <row r="580" s="14" customFormat="1">
      <c r="A580" s="14"/>
      <c r="B580" s="251"/>
      <c r="C580" s="252"/>
      <c r="D580" s="242" t="s">
        <v>372</v>
      </c>
      <c r="E580" s="253" t="s">
        <v>21</v>
      </c>
      <c r="F580" s="254" t="s">
        <v>886</v>
      </c>
      <c r="G580" s="252"/>
      <c r="H580" s="255">
        <v>43.133000000000003</v>
      </c>
      <c r="I580" s="256"/>
      <c r="J580" s="252"/>
      <c r="K580" s="252"/>
      <c r="L580" s="257"/>
      <c r="M580" s="258"/>
      <c r="N580" s="259"/>
      <c r="O580" s="259"/>
      <c r="P580" s="259"/>
      <c r="Q580" s="259"/>
      <c r="R580" s="259"/>
      <c r="S580" s="259"/>
      <c r="T580" s="260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T580" s="261" t="s">
        <v>372</v>
      </c>
      <c r="AU580" s="261" t="s">
        <v>81</v>
      </c>
      <c r="AV580" s="14" t="s">
        <v>81</v>
      </c>
      <c r="AW580" s="14" t="s">
        <v>34</v>
      </c>
      <c r="AX580" s="14" t="s">
        <v>72</v>
      </c>
      <c r="AY580" s="261" t="s">
        <v>178</v>
      </c>
    </row>
    <row r="581" s="14" customFormat="1">
      <c r="A581" s="14"/>
      <c r="B581" s="251"/>
      <c r="C581" s="252"/>
      <c r="D581" s="242" t="s">
        <v>372</v>
      </c>
      <c r="E581" s="253" t="s">
        <v>21</v>
      </c>
      <c r="F581" s="254" t="s">
        <v>887</v>
      </c>
      <c r="G581" s="252"/>
      <c r="H581" s="255">
        <v>-2.0910000000000002</v>
      </c>
      <c r="I581" s="256"/>
      <c r="J581" s="252"/>
      <c r="K581" s="252"/>
      <c r="L581" s="257"/>
      <c r="M581" s="258"/>
      <c r="N581" s="259"/>
      <c r="O581" s="259"/>
      <c r="P581" s="259"/>
      <c r="Q581" s="259"/>
      <c r="R581" s="259"/>
      <c r="S581" s="259"/>
      <c r="T581" s="260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T581" s="261" t="s">
        <v>372</v>
      </c>
      <c r="AU581" s="261" t="s">
        <v>81</v>
      </c>
      <c r="AV581" s="14" t="s">
        <v>81</v>
      </c>
      <c r="AW581" s="14" t="s">
        <v>34</v>
      </c>
      <c r="AX581" s="14" t="s">
        <v>72</v>
      </c>
      <c r="AY581" s="261" t="s">
        <v>178</v>
      </c>
    </row>
    <row r="582" s="15" customFormat="1">
      <c r="A582" s="15"/>
      <c r="B582" s="262"/>
      <c r="C582" s="263"/>
      <c r="D582" s="242" t="s">
        <v>372</v>
      </c>
      <c r="E582" s="264" t="s">
        <v>21</v>
      </c>
      <c r="F582" s="265" t="s">
        <v>399</v>
      </c>
      <c r="G582" s="263"/>
      <c r="H582" s="266">
        <v>41.042000000000002</v>
      </c>
      <c r="I582" s="267"/>
      <c r="J582" s="263"/>
      <c r="K582" s="263"/>
      <c r="L582" s="268"/>
      <c r="M582" s="269"/>
      <c r="N582" s="270"/>
      <c r="O582" s="270"/>
      <c r="P582" s="270"/>
      <c r="Q582" s="270"/>
      <c r="R582" s="270"/>
      <c r="S582" s="270"/>
      <c r="T582" s="271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T582" s="272" t="s">
        <v>372</v>
      </c>
      <c r="AU582" s="272" t="s">
        <v>81</v>
      </c>
      <c r="AV582" s="15" t="s">
        <v>97</v>
      </c>
      <c r="AW582" s="15" t="s">
        <v>34</v>
      </c>
      <c r="AX582" s="15" t="s">
        <v>79</v>
      </c>
      <c r="AY582" s="272" t="s">
        <v>178</v>
      </c>
    </row>
    <row r="583" s="2" customFormat="1" ht="49.05" customHeight="1">
      <c r="A583" s="41"/>
      <c r="B583" s="42"/>
      <c r="C583" s="284" t="s">
        <v>888</v>
      </c>
      <c r="D583" s="284" t="s">
        <v>543</v>
      </c>
      <c r="E583" s="285" t="s">
        <v>889</v>
      </c>
      <c r="F583" s="286" t="s">
        <v>890</v>
      </c>
      <c r="G583" s="287" t="s">
        <v>384</v>
      </c>
      <c r="H583" s="288">
        <v>43.094000000000001</v>
      </c>
      <c r="I583" s="289"/>
      <c r="J583" s="290">
        <f>ROUND(I583*H583,2)</f>
        <v>0</v>
      </c>
      <c r="K583" s="286" t="s">
        <v>21</v>
      </c>
      <c r="L583" s="291"/>
      <c r="M583" s="292" t="s">
        <v>21</v>
      </c>
      <c r="N583" s="293" t="s">
        <v>43</v>
      </c>
      <c r="O583" s="87"/>
      <c r="P583" s="223">
        <f>O583*H583</f>
        <v>0</v>
      </c>
      <c r="Q583" s="223">
        <v>0.0030000000000000001</v>
      </c>
      <c r="R583" s="223">
        <f>Q583*H583</f>
        <v>0.12928200000000001</v>
      </c>
      <c r="S583" s="223">
        <v>0</v>
      </c>
      <c r="T583" s="224">
        <f>S583*H583</f>
        <v>0</v>
      </c>
      <c r="U583" s="41"/>
      <c r="V583" s="41"/>
      <c r="W583" s="41"/>
      <c r="X583" s="41"/>
      <c r="Y583" s="41"/>
      <c r="Z583" s="41"/>
      <c r="AA583" s="41"/>
      <c r="AB583" s="41"/>
      <c r="AC583" s="41"/>
      <c r="AD583" s="41"/>
      <c r="AE583" s="41"/>
      <c r="AR583" s="225" t="s">
        <v>219</v>
      </c>
      <c r="AT583" s="225" t="s">
        <v>543</v>
      </c>
      <c r="AU583" s="225" t="s">
        <v>81</v>
      </c>
      <c r="AY583" s="20" t="s">
        <v>178</v>
      </c>
      <c r="BE583" s="226">
        <f>IF(N583="základní",J583,0)</f>
        <v>0</v>
      </c>
      <c r="BF583" s="226">
        <f>IF(N583="snížená",J583,0)</f>
        <v>0</v>
      </c>
      <c r="BG583" s="226">
        <f>IF(N583="zákl. přenesená",J583,0)</f>
        <v>0</v>
      </c>
      <c r="BH583" s="226">
        <f>IF(N583="sníž. přenesená",J583,0)</f>
        <v>0</v>
      </c>
      <c r="BI583" s="226">
        <f>IF(N583="nulová",J583,0)</f>
        <v>0</v>
      </c>
      <c r="BJ583" s="20" t="s">
        <v>79</v>
      </c>
      <c r="BK583" s="226">
        <f>ROUND(I583*H583,2)</f>
        <v>0</v>
      </c>
      <c r="BL583" s="20" t="s">
        <v>97</v>
      </c>
      <c r="BM583" s="225" t="s">
        <v>891</v>
      </c>
    </row>
    <row r="584" s="14" customFormat="1">
      <c r="A584" s="14"/>
      <c r="B584" s="251"/>
      <c r="C584" s="252"/>
      <c r="D584" s="242" t="s">
        <v>372</v>
      </c>
      <c r="E584" s="252"/>
      <c r="F584" s="254" t="s">
        <v>892</v>
      </c>
      <c r="G584" s="252"/>
      <c r="H584" s="255">
        <v>43.094000000000001</v>
      </c>
      <c r="I584" s="256"/>
      <c r="J584" s="252"/>
      <c r="K584" s="252"/>
      <c r="L584" s="257"/>
      <c r="M584" s="258"/>
      <c r="N584" s="259"/>
      <c r="O584" s="259"/>
      <c r="P584" s="259"/>
      <c r="Q584" s="259"/>
      <c r="R584" s="259"/>
      <c r="S584" s="259"/>
      <c r="T584" s="260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T584" s="261" t="s">
        <v>372</v>
      </c>
      <c r="AU584" s="261" t="s">
        <v>81</v>
      </c>
      <c r="AV584" s="14" t="s">
        <v>81</v>
      </c>
      <c r="AW584" s="14" t="s">
        <v>4</v>
      </c>
      <c r="AX584" s="14" t="s">
        <v>79</v>
      </c>
      <c r="AY584" s="261" t="s">
        <v>178</v>
      </c>
    </row>
    <row r="585" s="2" customFormat="1" ht="37.8" customHeight="1">
      <c r="A585" s="41"/>
      <c r="B585" s="42"/>
      <c r="C585" s="214" t="s">
        <v>893</v>
      </c>
      <c r="D585" s="214" t="s">
        <v>179</v>
      </c>
      <c r="E585" s="215" t="s">
        <v>894</v>
      </c>
      <c r="F585" s="216" t="s">
        <v>895</v>
      </c>
      <c r="G585" s="217" t="s">
        <v>384</v>
      </c>
      <c r="H585" s="218">
        <v>343.08300000000003</v>
      </c>
      <c r="I585" s="219"/>
      <c r="J585" s="220">
        <f>ROUND(I585*H585,2)</f>
        <v>0</v>
      </c>
      <c r="K585" s="216" t="s">
        <v>368</v>
      </c>
      <c r="L585" s="47"/>
      <c r="M585" s="221" t="s">
        <v>21</v>
      </c>
      <c r="N585" s="222" t="s">
        <v>43</v>
      </c>
      <c r="O585" s="87"/>
      <c r="P585" s="223">
        <f>O585*H585</f>
        <v>0</v>
      </c>
      <c r="Q585" s="223">
        <v>0</v>
      </c>
      <c r="R585" s="223">
        <f>Q585*H585</f>
        <v>0</v>
      </c>
      <c r="S585" s="223">
        <v>0</v>
      </c>
      <c r="T585" s="224">
        <f>S585*H585</f>
        <v>0</v>
      </c>
      <c r="U585" s="41"/>
      <c r="V585" s="41"/>
      <c r="W585" s="41"/>
      <c r="X585" s="41"/>
      <c r="Y585" s="41"/>
      <c r="Z585" s="41"/>
      <c r="AA585" s="41"/>
      <c r="AB585" s="41"/>
      <c r="AC585" s="41"/>
      <c r="AD585" s="41"/>
      <c r="AE585" s="41"/>
      <c r="AR585" s="225" t="s">
        <v>97</v>
      </c>
      <c r="AT585" s="225" t="s">
        <v>179</v>
      </c>
      <c r="AU585" s="225" t="s">
        <v>81</v>
      </c>
      <c r="AY585" s="20" t="s">
        <v>178</v>
      </c>
      <c r="BE585" s="226">
        <f>IF(N585="základní",J585,0)</f>
        <v>0</v>
      </c>
      <c r="BF585" s="226">
        <f>IF(N585="snížená",J585,0)</f>
        <v>0</v>
      </c>
      <c r="BG585" s="226">
        <f>IF(N585="zákl. přenesená",J585,0)</f>
        <v>0</v>
      </c>
      <c r="BH585" s="226">
        <f>IF(N585="sníž. přenesená",J585,0)</f>
        <v>0</v>
      </c>
      <c r="BI585" s="226">
        <f>IF(N585="nulová",J585,0)</f>
        <v>0</v>
      </c>
      <c r="BJ585" s="20" t="s">
        <v>79</v>
      </c>
      <c r="BK585" s="226">
        <f>ROUND(I585*H585,2)</f>
        <v>0</v>
      </c>
      <c r="BL585" s="20" t="s">
        <v>97</v>
      </c>
      <c r="BM585" s="225" t="s">
        <v>896</v>
      </c>
    </row>
    <row r="586" s="2" customFormat="1">
      <c r="A586" s="41"/>
      <c r="B586" s="42"/>
      <c r="C586" s="43"/>
      <c r="D586" s="235" t="s">
        <v>370</v>
      </c>
      <c r="E586" s="43"/>
      <c r="F586" s="236" t="s">
        <v>897</v>
      </c>
      <c r="G586" s="43"/>
      <c r="H586" s="43"/>
      <c r="I586" s="237"/>
      <c r="J586" s="43"/>
      <c r="K586" s="43"/>
      <c r="L586" s="47"/>
      <c r="M586" s="238"/>
      <c r="N586" s="239"/>
      <c r="O586" s="87"/>
      <c r="P586" s="87"/>
      <c r="Q586" s="87"/>
      <c r="R586" s="87"/>
      <c r="S586" s="87"/>
      <c r="T586" s="88"/>
      <c r="U586" s="41"/>
      <c r="V586" s="41"/>
      <c r="W586" s="41"/>
      <c r="X586" s="41"/>
      <c r="Y586" s="41"/>
      <c r="Z586" s="41"/>
      <c r="AA586" s="41"/>
      <c r="AB586" s="41"/>
      <c r="AC586" s="41"/>
      <c r="AD586" s="41"/>
      <c r="AE586" s="41"/>
      <c r="AT586" s="20" t="s">
        <v>370</v>
      </c>
      <c r="AU586" s="20" t="s">
        <v>81</v>
      </c>
    </row>
    <row r="587" s="13" customFormat="1">
      <c r="A587" s="13"/>
      <c r="B587" s="240"/>
      <c r="C587" s="241"/>
      <c r="D587" s="242" t="s">
        <v>372</v>
      </c>
      <c r="E587" s="243" t="s">
        <v>21</v>
      </c>
      <c r="F587" s="244" t="s">
        <v>674</v>
      </c>
      <c r="G587" s="241"/>
      <c r="H587" s="243" t="s">
        <v>21</v>
      </c>
      <c r="I587" s="245"/>
      <c r="J587" s="241"/>
      <c r="K587" s="241"/>
      <c r="L587" s="246"/>
      <c r="M587" s="247"/>
      <c r="N587" s="248"/>
      <c r="O587" s="248"/>
      <c r="P587" s="248"/>
      <c r="Q587" s="248"/>
      <c r="R587" s="248"/>
      <c r="S587" s="248"/>
      <c r="T587" s="249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T587" s="250" t="s">
        <v>372</v>
      </c>
      <c r="AU587" s="250" t="s">
        <v>81</v>
      </c>
      <c r="AV587" s="13" t="s">
        <v>79</v>
      </c>
      <c r="AW587" s="13" t="s">
        <v>34</v>
      </c>
      <c r="AX587" s="13" t="s">
        <v>72</v>
      </c>
      <c r="AY587" s="250" t="s">
        <v>178</v>
      </c>
    </row>
    <row r="588" s="14" customFormat="1">
      <c r="A588" s="14"/>
      <c r="B588" s="251"/>
      <c r="C588" s="252"/>
      <c r="D588" s="242" t="s">
        <v>372</v>
      </c>
      <c r="E588" s="253" t="s">
        <v>21</v>
      </c>
      <c r="F588" s="254" t="s">
        <v>898</v>
      </c>
      <c r="G588" s="252"/>
      <c r="H588" s="255">
        <v>343.08300000000003</v>
      </c>
      <c r="I588" s="256"/>
      <c r="J588" s="252"/>
      <c r="K588" s="252"/>
      <c r="L588" s="257"/>
      <c r="M588" s="258"/>
      <c r="N588" s="259"/>
      <c r="O588" s="259"/>
      <c r="P588" s="259"/>
      <c r="Q588" s="259"/>
      <c r="R588" s="259"/>
      <c r="S588" s="259"/>
      <c r="T588" s="260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T588" s="261" t="s">
        <v>372</v>
      </c>
      <c r="AU588" s="261" t="s">
        <v>81</v>
      </c>
      <c r="AV588" s="14" t="s">
        <v>81</v>
      </c>
      <c r="AW588" s="14" t="s">
        <v>34</v>
      </c>
      <c r="AX588" s="14" t="s">
        <v>79</v>
      </c>
      <c r="AY588" s="261" t="s">
        <v>178</v>
      </c>
    </row>
    <row r="589" s="2" customFormat="1" ht="24.15" customHeight="1">
      <c r="A589" s="41"/>
      <c r="B589" s="42"/>
      <c r="C589" s="214" t="s">
        <v>899</v>
      </c>
      <c r="D589" s="214" t="s">
        <v>179</v>
      </c>
      <c r="E589" s="215" t="s">
        <v>900</v>
      </c>
      <c r="F589" s="216" t="s">
        <v>901</v>
      </c>
      <c r="G589" s="217" t="s">
        <v>384</v>
      </c>
      <c r="H589" s="218">
        <v>332.91500000000002</v>
      </c>
      <c r="I589" s="219"/>
      <c r="J589" s="220">
        <f>ROUND(I589*H589,2)</f>
        <v>0</v>
      </c>
      <c r="K589" s="216" t="s">
        <v>368</v>
      </c>
      <c r="L589" s="47"/>
      <c r="M589" s="221" t="s">
        <v>21</v>
      </c>
      <c r="N589" s="222" t="s">
        <v>43</v>
      </c>
      <c r="O589" s="87"/>
      <c r="P589" s="223">
        <f>O589*H589</f>
        <v>0</v>
      </c>
      <c r="Q589" s="223">
        <v>0.0025000000000000001</v>
      </c>
      <c r="R589" s="223">
        <f>Q589*H589</f>
        <v>0.83228750000000007</v>
      </c>
      <c r="S589" s="223">
        <v>0</v>
      </c>
      <c r="T589" s="224">
        <f>S589*H589</f>
        <v>0</v>
      </c>
      <c r="U589" s="41"/>
      <c r="V589" s="41"/>
      <c r="W589" s="41"/>
      <c r="X589" s="41"/>
      <c r="Y589" s="41"/>
      <c r="Z589" s="41"/>
      <c r="AA589" s="41"/>
      <c r="AB589" s="41"/>
      <c r="AC589" s="41"/>
      <c r="AD589" s="41"/>
      <c r="AE589" s="41"/>
      <c r="AR589" s="225" t="s">
        <v>97</v>
      </c>
      <c r="AT589" s="225" t="s">
        <v>179</v>
      </c>
      <c r="AU589" s="225" t="s">
        <v>81</v>
      </c>
      <c r="AY589" s="20" t="s">
        <v>178</v>
      </c>
      <c r="BE589" s="226">
        <f>IF(N589="základní",J589,0)</f>
        <v>0</v>
      </c>
      <c r="BF589" s="226">
        <f>IF(N589="snížená",J589,0)</f>
        <v>0</v>
      </c>
      <c r="BG589" s="226">
        <f>IF(N589="zákl. přenesená",J589,0)</f>
        <v>0</v>
      </c>
      <c r="BH589" s="226">
        <f>IF(N589="sníž. přenesená",J589,0)</f>
        <v>0</v>
      </c>
      <c r="BI589" s="226">
        <f>IF(N589="nulová",J589,0)</f>
        <v>0</v>
      </c>
      <c r="BJ589" s="20" t="s">
        <v>79</v>
      </c>
      <c r="BK589" s="226">
        <f>ROUND(I589*H589,2)</f>
        <v>0</v>
      </c>
      <c r="BL589" s="20" t="s">
        <v>97</v>
      </c>
      <c r="BM589" s="225" t="s">
        <v>902</v>
      </c>
    </row>
    <row r="590" s="2" customFormat="1">
      <c r="A590" s="41"/>
      <c r="B590" s="42"/>
      <c r="C590" s="43"/>
      <c r="D590" s="235" t="s">
        <v>370</v>
      </c>
      <c r="E590" s="43"/>
      <c r="F590" s="236" t="s">
        <v>903</v>
      </c>
      <c r="G590" s="43"/>
      <c r="H590" s="43"/>
      <c r="I590" s="237"/>
      <c r="J590" s="43"/>
      <c r="K590" s="43"/>
      <c r="L590" s="47"/>
      <c r="M590" s="238"/>
      <c r="N590" s="239"/>
      <c r="O590" s="87"/>
      <c r="P590" s="87"/>
      <c r="Q590" s="87"/>
      <c r="R590" s="87"/>
      <c r="S590" s="87"/>
      <c r="T590" s="88"/>
      <c r="U590" s="41"/>
      <c r="V590" s="41"/>
      <c r="W590" s="41"/>
      <c r="X590" s="41"/>
      <c r="Y590" s="41"/>
      <c r="Z590" s="41"/>
      <c r="AA590" s="41"/>
      <c r="AB590" s="41"/>
      <c r="AC590" s="41"/>
      <c r="AD590" s="41"/>
      <c r="AE590" s="41"/>
      <c r="AT590" s="20" t="s">
        <v>370</v>
      </c>
      <c r="AU590" s="20" t="s">
        <v>81</v>
      </c>
    </row>
    <row r="591" s="13" customFormat="1">
      <c r="A591" s="13"/>
      <c r="B591" s="240"/>
      <c r="C591" s="241"/>
      <c r="D591" s="242" t="s">
        <v>372</v>
      </c>
      <c r="E591" s="243" t="s">
        <v>21</v>
      </c>
      <c r="F591" s="244" t="s">
        <v>904</v>
      </c>
      <c r="G591" s="241"/>
      <c r="H591" s="243" t="s">
        <v>21</v>
      </c>
      <c r="I591" s="245"/>
      <c r="J591" s="241"/>
      <c r="K591" s="241"/>
      <c r="L591" s="246"/>
      <c r="M591" s="247"/>
      <c r="N591" s="248"/>
      <c r="O591" s="248"/>
      <c r="P591" s="248"/>
      <c r="Q591" s="248"/>
      <c r="R591" s="248"/>
      <c r="S591" s="248"/>
      <c r="T591" s="249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T591" s="250" t="s">
        <v>372</v>
      </c>
      <c r="AU591" s="250" t="s">
        <v>81</v>
      </c>
      <c r="AV591" s="13" t="s">
        <v>79</v>
      </c>
      <c r="AW591" s="13" t="s">
        <v>34</v>
      </c>
      <c r="AX591" s="13" t="s">
        <v>72</v>
      </c>
      <c r="AY591" s="250" t="s">
        <v>178</v>
      </c>
    </row>
    <row r="592" s="14" customFormat="1">
      <c r="A592" s="14"/>
      <c r="B592" s="251"/>
      <c r="C592" s="252"/>
      <c r="D592" s="242" t="s">
        <v>372</v>
      </c>
      <c r="E592" s="253" t="s">
        <v>21</v>
      </c>
      <c r="F592" s="254" t="s">
        <v>905</v>
      </c>
      <c r="G592" s="252"/>
      <c r="H592" s="255">
        <v>296.65499999999997</v>
      </c>
      <c r="I592" s="256"/>
      <c r="J592" s="252"/>
      <c r="K592" s="252"/>
      <c r="L592" s="257"/>
      <c r="M592" s="258"/>
      <c r="N592" s="259"/>
      <c r="O592" s="259"/>
      <c r="P592" s="259"/>
      <c r="Q592" s="259"/>
      <c r="R592" s="259"/>
      <c r="S592" s="259"/>
      <c r="T592" s="260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T592" s="261" t="s">
        <v>372</v>
      </c>
      <c r="AU592" s="261" t="s">
        <v>81</v>
      </c>
      <c r="AV592" s="14" t="s">
        <v>81</v>
      </c>
      <c r="AW592" s="14" t="s">
        <v>34</v>
      </c>
      <c r="AX592" s="14" t="s">
        <v>72</v>
      </c>
      <c r="AY592" s="261" t="s">
        <v>178</v>
      </c>
    </row>
    <row r="593" s="14" customFormat="1">
      <c r="A593" s="14"/>
      <c r="B593" s="251"/>
      <c r="C593" s="252"/>
      <c r="D593" s="242" t="s">
        <v>372</v>
      </c>
      <c r="E593" s="253" t="s">
        <v>21</v>
      </c>
      <c r="F593" s="254" t="s">
        <v>906</v>
      </c>
      <c r="G593" s="252"/>
      <c r="H593" s="255">
        <v>36.259999999999998</v>
      </c>
      <c r="I593" s="256"/>
      <c r="J593" s="252"/>
      <c r="K593" s="252"/>
      <c r="L593" s="257"/>
      <c r="M593" s="258"/>
      <c r="N593" s="259"/>
      <c r="O593" s="259"/>
      <c r="P593" s="259"/>
      <c r="Q593" s="259"/>
      <c r="R593" s="259"/>
      <c r="S593" s="259"/>
      <c r="T593" s="260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T593" s="261" t="s">
        <v>372</v>
      </c>
      <c r="AU593" s="261" t="s">
        <v>81</v>
      </c>
      <c r="AV593" s="14" t="s">
        <v>81</v>
      </c>
      <c r="AW593" s="14" t="s">
        <v>34</v>
      </c>
      <c r="AX593" s="14" t="s">
        <v>72</v>
      </c>
      <c r="AY593" s="261" t="s">
        <v>178</v>
      </c>
    </row>
    <row r="594" s="15" customFormat="1">
      <c r="A594" s="15"/>
      <c r="B594" s="262"/>
      <c r="C594" s="263"/>
      <c r="D594" s="242" t="s">
        <v>372</v>
      </c>
      <c r="E594" s="264" t="s">
        <v>21</v>
      </c>
      <c r="F594" s="265" t="s">
        <v>399</v>
      </c>
      <c r="G594" s="263"/>
      <c r="H594" s="266">
        <v>332.91500000000002</v>
      </c>
      <c r="I594" s="267"/>
      <c r="J594" s="263"/>
      <c r="K594" s="263"/>
      <c r="L594" s="268"/>
      <c r="M594" s="269"/>
      <c r="N594" s="270"/>
      <c r="O594" s="270"/>
      <c r="P594" s="270"/>
      <c r="Q594" s="270"/>
      <c r="R594" s="270"/>
      <c r="S594" s="270"/>
      <c r="T594" s="271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T594" s="272" t="s">
        <v>372</v>
      </c>
      <c r="AU594" s="272" t="s">
        <v>81</v>
      </c>
      <c r="AV594" s="15" t="s">
        <v>97</v>
      </c>
      <c r="AW594" s="15" t="s">
        <v>34</v>
      </c>
      <c r="AX594" s="15" t="s">
        <v>79</v>
      </c>
      <c r="AY594" s="272" t="s">
        <v>178</v>
      </c>
    </row>
    <row r="595" s="2" customFormat="1" ht="44.25" customHeight="1">
      <c r="A595" s="41"/>
      <c r="B595" s="42"/>
      <c r="C595" s="214" t="s">
        <v>907</v>
      </c>
      <c r="D595" s="214" t="s">
        <v>179</v>
      </c>
      <c r="E595" s="215" t="s">
        <v>908</v>
      </c>
      <c r="F595" s="216" t="s">
        <v>909</v>
      </c>
      <c r="G595" s="217" t="s">
        <v>384</v>
      </c>
      <c r="H595" s="218">
        <v>36.259999999999998</v>
      </c>
      <c r="I595" s="219"/>
      <c r="J595" s="220">
        <f>ROUND(I595*H595,2)</f>
        <v>0</v>
      </c>
      <c r="K595" s="216" t="s">
        <v>368</v>
      </c>
      <c r="L595" s="47"/>
      <c r="M595" s="221" t="s">
        <v>21</v>
      </c>
      <c r="N595" s="222" t="s">
        <v>43</v>
      </c>
      <c r="O595" s="87"/>
      <c r="P595" s="223">
        <f>O595*H595</f>
        <v>0</v>
      </c>
      <c r="Q595" s="223">
        <v>0.00125</v>
      </c>
      <c r="R595" s="223">
        <f>Q595*H595</f>
        <v>0.045324999999999997</v>
      </c>
      <c r="S595" s="223">
        <v>0</v>
      </c>
      <c r="T595" s="224">
        <f>S595*H595</f>
        <v>0</v>
      </c>
      <c r="U595" s="41"/>
      <c r="V595" s="41"/>
      <c r="W595" s="41"/>
      <c r="X595" s="41"/>
      <c r="Y595" s="41"/>
      <c r="Z595" s="41"/>
      <c r="AA595" s="41"/>
      <c r="AB595" s="41"/>
      <c r="AC595" s="41"/>
      <c r="AD595" s="41"/>
      <c r="AE595" s="41"/>
      <c r="AR595" s="225" t="s">
        <v>97</v>
      </c>
      <c r="AT595" s="225" t="s">
        <v>179</v>
      </c>
      <c r="AU595" s="225" t="s">
        <v>81</v>
      </c>
      <c r="AY595" s="20" t="s">
        <v>178</v>
      </c>
      <c r="BE595" s="226">
        <f>IF(N595="základní",J595,0)</f>
        <v>0</v>
      </c>
      <c r="BF595" s="226">
        <f>IF(N595="snížená",J595,0)</f>
        <v>0</v>
      </c>
      <c r="BG595" s="226">
        <f>IF(N595="zákl. přenesená",J595,0)</f>
        <v>0</v>
      </c>
      <c r="BH595" s="226">
        <f>IF(N595="sníž. přenesená",J595,0)</f>
        <v>0</v>
      </c>
      <c r="BI595" s="226">
        <f>IF(N595="nulová",J595,0)</f>
        <v>0</v>
      </c>
      <c r="BJ595" s="20" t="s">
        <v>79</v>
      </c>
      <c r="BK595" s="226">
        <f>ROUND(I595*H595,2)</f>
        <v>0</v>
      </c>
      <c r="BL595" s="20" t="s">
        <v>97</v>
      </c>
      <c r="BM595" s="225" t="s">
        <v>910</v>
      </c>
    </row>
    <row r="596" s="2" customFormat="1">
      <c r="A596" s="41"/>
      <c r="B596" s="42"/>
      <c r="C596" s="43"/>
      <c r="D596" s="235" t="s">
        <v>370</v>
      </c>
      <c r="E596" s="43"/>
      <c r="F596" s="236" t="s">
        <v>911</v>
      </c>
      <c r="G596" s="43"/>
      <c r="H596" s="43"/>
      <c r="I596" s="237"/>
      <c r="J596" s="43"/>
      <c r="K596" s="43"/>
      <c r="L596" s="47"/>
      <c r="M596" s="238"/>
      <c r="N596" s="239"/>
      <c r="O596" s="87"/>
      <c r="P596" s="87"/>
      <c r="Q596" s="87"/>
      <c r="R596" s="87"/>
      <c r="S596" s="87"/>
      <c r="T596" s="88"/>
      <c r="U596" s="41"/>
      <c r="V596" s="41"/>
      <c r="W596" s="41"/>
      <c r="X596" s="41"/>
      <c r="Y596" s="41"/>
      <c r="Z596" s="41"/>
      <c r="AA596" s="41"/>
      <c r="AB596" s="41"/>
      <c r="AC596" s="41"/>
      <c r="AD596" s="41"/>
      <c r="AE596" s="41"/>
      <c r="AT596" s="20" t="s">
        <v>370</v>
      </c>
      <c r="AU596" s="20" t="s">
        <v>81</v>
      </c>
    </row>
    <row r="597" s="13" customFormat="1">
      <c r="A597" s="13"/>
      <c r="B597" s="240"/>
      <c r="C597" s="241"/>
      <c r="D597" s="242" t="s">
        <v>372</v>
      </c>
      <c r="E597" s="243" t="s">
        <v>21</v>
      </c>
      <c r="F597" s="244" t="s">
        <v>904</v>
      </c>
      <c r="G597" s="241"/>
      <c r="H597" s="243" t="s">
        <v>21</v>
      </c>
      <c r="I597" s="245"/>
      <c r="J597" s="241"/>
      <c r="K597" s="241"/>
      <c r="L597" s="246"/>
      <c r="M597" s="247"/>
      <c r="N597" s="248"/>
      <c r="O597" s="248"/>
      <c r="P597" s="248"/>
      <c r="Q597" s="248"/>
      <c r="R597" s="248"/>
      <c r="S597" s="248"/>
      <c r="T597" s="249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T597" s="250" t="s">
        <v>372</v>
      </c>
      <c r="AU597" s="250" t="s">
        <v>81</v>
      </c>
      <c r="AV597" s="13" t="s">
        <v>79</v>
      </c>
      <c r="AW597" s="13" t="s">
        <v>34</v>
      </c>
      <c r="AX597" s="13" t="s">
        <v>72</v>
      </c>
      <c r="AY597" s="250" t="s">
        <v>178</v>
      </c>
    </row>
    <row r="598" s="14" customFormat="1">
      <c r="A598" s="14"/>
      <c r="B598" s="251"/>
      <c r="C598" s="252"/>
      <c r="D598" s="242" t="s">
        <v>372</v>
      </c>
      <c r="E598" s="253" t="s">
        <v>21</v>
      </c>
      <c r="F598" s="254" t="s">
        <v>906</v>
      </c>
      <c r="G598" s="252"/>
      <c r="H598" s="255">
        <v>36.259999999999998</v>
      </c>
      <c r="I598" s="256"/>
      <c r="J598" s="252"/>
      <c r="K598" s="252"/>
      <c r="L598" s="257"/>
      <c r="M598" s="258"/>
      <c r="N598" s="259"/>
      <c r="O598" s="259"/>
      <c r="P598" s="259"/>
      <c r="Q598" s="259"/>
      <c r="R598" s="259"/>
      <c r="S598" s="259"/>
      <c r="T598" s="260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T598" s="261" t="s">
        <v>372</v>
      </c>
      <c r="AU598" s="261" t="s">
        <v>81</v>
      </c>
      <c r="AV598" s="14" t="s">
        <v>81</v>
      </c>
      <c r="AW598" s="14" t="s">
        <v>34</v>
      </c>
      <c r="AX598" s="14" t="s">
        <v>79</v>
      </c>
      <c r="AY598" s="261" t="s">
        <v>178</v>
      </c>
    </row>
    <row r="599" s="2" customFormat="1" ht="24.15" customHeight="1">
      <c r="A599" s="41"/>
      <c r="B599" s="42"/>
      <c r="C599" s="214" t="s">
        <v>912</v>
      </c>
      <c r="D599" s="214" t="s">
        <v>179</v>
      </c>
      <c r="E599" s="215" t="s">
        <v>913</v>
      </c>
      <c r="F599" s="216" t="s">
        <v>914</v>
      </c>
      <c r="G599" s="217" t="s">
        <v>384</v>
      </c>
      <c r="H599" s="218">
        <v>343.08300000000003</v>
      </c>
      <c r="I599" s="219"/>
      <c r="J599" s="220">
        <f>ROUND(I599*H599,2)</f>
        <v>0</v>
      </c>
      <c r="K599" s="216" t="s">
        <v>368</v>
      </c>
      <c r="L599" s="47"/>
      <c r="M599" s="221" t="s">
        <v>21</v>
      </c>
      <c r="N599" s="222" t="s">
        <v>43</v>
      </c>
      <c r="O599" s="87"/>
      <c r="P599" s="223">
        <f>O599*H599</f>
        <v>0</v>
      </c>
      <c r="Q599" s="223">
        <v>0.00025999999999999998</v>
      </c>
      <c r="R599" s="223">
        <f>Q599*H599</f>
        <v>0.089201580000000003</v>
      </c>
      <c r="S599" s="223">
        <v>0</v>
      </c>
      <c r="T599" s="224">
        <f>S599*H599</f>
        <v>0</v>
      </c>
      <c r="U599" s="41"/>
      <c r="V599" s="41"/>
      <c r="W599" s="41"/>
      <c r="X599" s="41"/>
      <c r="Y599" s="41"/>
      <c r="Z599" s="41"/>
      <c r="AA599" s="41"/>
      <c r="AB599" s="41"/>
      <c r="AC599" s="41"/>
      <c r="AD599" s="41"/>
      <c r="AE599" s="41"/>
      <c r="AR599" s="225" t="s">
        <v>97</v>
      </c>
      <c r="AT599" s="225" t="s">
        <v>179</v>
      </c>
      <c r="AU599" s="225" t="s">
        <v>81</v>
      </c>
      <c r="AY599" s="20" t="s">
        <v>178</v>
      </c>
      <c r="BE599" s="226">
        <f>IF(N599="základní",J599,0)</f>
        <v>0</v>
      </c>
      <c r="BF599" s="226">
        <f>IF(N599="snížená",J599,0)</f>
        <v>0</v>
      </c>
      <c r="BG599" s="226">
        <f>IF(N599="zákl. přenesená",J599,0)</f>
        <v>0</v>
      </c>
      <c r="BH599" s="226">
        <f>IF(N599="sníž. přenesená",J599,0)</f>
        <v>0</v>
      </c>
      <c r="BI599" s="226">
        <f>IF(N599="nulová",J599,0)</f>
        <v>0</v>
      </c>
      <c r="BJ599" s="20" t="s">
        <v>79</v>
      </c>
      <c r="BK599" s="226">
        <f>ROUND(I599*H599,2)</f>
        <v>0</v>
      </c>
      <c r="BL599" s="20" t="s">
        <v>97</v>
      </c>
      <c r="BM599" s="225" t="s">
        <v>915</v>
      </c>
    </row>
    <row r="600" s="2" customFormat="1">
      <c r="A600" s="41"/>
      <c r="B600" s="42"/>
      <c r="C600" s="43"/>
      <c r="D600" s="235" t="s">
        <v>370</v>
      </c>
      <c r="E600" s="43"/>
      <c r="F600" s="236" t="s">
        <v>916</v>
      </c>
      <c r="G600" s="43"/>
      <c r="H600" s="43"/>
      <c r="I600" s="237"/>
      <c r="J600" s="43"/>
      <c r="K600" s="43"/>
      <c r="L600" s="47"/>
      <c r="M600" s="238"/>
      <c r="N600" s="239"/>
      <c r="O600" s="87"/>
      <c r="P600" s="87"/>
      <c r="Q600" s="87"/>
      <c r="R600" s="87"/>
      <c r="S600" s="87"/>
      <c r="T600" s="88"/>
      <c r="U600" s="41"/>
      <c r="V600" s="41"/>
      <c r="W600" s="41"/>
      <c r="X600" s="41"/>
      <c r="Y600" s="41"/>
      <c r="Z600" s="41"/>
      <c r="AA600" s="41"/>
      <c r="AB600" s="41"/>
      <c r="AC600" s="41"/>
      <c r="AD600" s="41"/>
      <c r="AE600" s="41"/>
      <c r="AT600" s="20" t="s">
        <v>370</v>
      </c>
      <c r="AU600" s="20" t="s">
        <v>81</v>
      </c>
    </row>
    <row r="601" s="13" customFormat="1">
      <c r="A601" s="13"/>
      <c r="B601" s="240"/>
      <c r="C601" s="241"/>
      <c r="D601" s="242" t="s">
        <v>372</v>
      </c>
      <c r="E601" s="243" t="s">
        <v>21</v>
      </c>
      <c r="F601" s="244" t="s">
        <v>674</v>
      </c>
      <c r="G601" s="241"/>
      <c r="H601" s="243" t="s">
        <v>21</v>
      </c>
      <c r="I601" s="245"/>
      <c r="J601" s="241"/>
      <c r="K601" s="241"/>
      <c r="L601" s="246"/>
      <c r="M601" s="247"/>
      <c r="N601" s="248"/>
      <c r="O601" s="248"/>
      <c r="P601" s="248"/>
      <c r="Q601" s="248"/>
      <c r="R601" s="248"/>
      <c r="S601" s="248"/>
      <c r="T601" s="249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T601" s="250" t="s">
        <v>372</v>
      </c>
      <c r="AU601" s="250" t="s">
        <v>81</v>
      </c>
      <c r="AV601" s="13" t="s">
        <v>79</v>
      </c>
      <c r="AW601" s="13" t="s">
        <v>34</v>
      </c>
      <c r="AX601" s="13" t="s">
        <v>72</v>
      </c>
      <c r="AY601" s="250" t="s">
        <v>178</v>
      </c>
    </row>
    <row r="602" s="14" customFormat="1">
      <c r="A602" s="14"/>
      <c r="B602" s="251"/>
      <c r="C602" s="252"/>
      <c r="D602" s="242" t="s">
        <v>372</v>
      </c>
      <c r="E602" s="253" t="s">
        <v>21</v>
      </c>
      <c r="F602" s="254" t="s">
        <v>898</v>
      </c>
      <c r="G602" s="252"/>
      <c r="H602" s="255">
        <v>343.08300000000003</v>
      </c>
      <c r="I602" s="256"/>
      <c r="J602" s="252"/>
      <c r="K602" s="252"/>
      <c r="L602" s="257"/>
      <c r="M602" s="258"/>
      <c r="N602" s="259"/>
      <c r="O602" s="259"/>
      <c r="P602" s="259"/>
      <c r="Q602" s="259"/>
      <c r="R602" s="259"/>
      <c r="S602" s="259"/>
      <c r="T602" s="260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T602" s="261" t="s">
        <v>372</v>
      </c>
      <c r="AU602" s="261" t="s">
        <v>81</v>
      </c>
      <c r="AV602" s="14" t="s">
        <v>81</v>
      </c>
      <c r="AW602" s="14" t="s">
        <v>34</v>
      </c>
      <c r="AX602" s="14" t="s">
        <v>79</v>
      </c>
      <c r="AY602" s="261" t="s">
        <v>178</v>
      </c>
    </row>
    <row r="603" s="2" customFormat="1" ht="49.05" customHeight="1">
      <c r="A603" s="41"/>
      <c r="B603" s="42"/>
      <c r="C603" s="214" t="s">
        <v>917</v>
      </c>
      <c r="D603" s="214" t="s">
        <v>179</v>
      </c>
      <c r="E603" s="215" t="s">
        <v>918</v>
      </c>
      <c r="F603" s="216" t="s">
        <v>919</v>
      </c>
      <c r="G603" s="217" t="s">
        <v>384</v>
      </c>
      <c r="H603" s="218">
        <v>45.618000000000002</v>
      </c>
      <c r="I603" s="219"/>
      <c r="J603" s="220">
        <f>ROUND(I603*H603,2)</f>
        <v>0</v>
      </c>
      <c r="K603" s="216" t="s">
        <v>368</v>
      </c>
      <c r="L603" s="47"/>
      <c r="M603" s="221" t="s">
        <v>21</v>
      </c>
      <c r="N603" s="222" t="s">
        <v>43</v>
      </c>
      <c r="O603" s="87"/>
      <c r="P603" s="223">
        <f>O603*H603</f>
        <v>0</v>
      </c>
      <c r="Q603" s="223">
        <v>0.018380000000000001</v>
      </c>
      <c r="R603" s="223">
        <f>Q603*H603</f>
        <v>0.83845884000000004</v>
      </c>
      <c r="S603" s="223">
        <v>0</v>
      </c>
      <c r="T603" s="224">
        <f>S603*H603</f>
        <v>0</v>
      </c>
      <c r="U603" s="41"/>
      <c r="V603" s="41"/>
      <c r="W603" s="41"/>
      <c r="X603" s="41"/>
      <c r="Y603" s="41"/>
      <c r="Z603" s="41"/>
      <c r="AA603" s="41"/>
      <c r="AB603" s="41"/>
      <c r="AC603" s="41"/>
      <c r="AD603" s="41"/>
      <c r="AE603" s="41"/>
      <c r="AR603" s="225" t="s">
        <v>97</v>
      </c>
      <c r="AT603" s="225" t="s">
        <v>179</v>
      </c>
      <c r="AU603" s="225" t="s">
        <v>81</v>
      </c>
      <c r="AY603" s="20" t="s">
        <v>178</v>
      </c>
      <c r="BE603" s="226">
        <f>IF(N603="základní",J603,0)</f>
        <v>0</v>
      </c>
      <c r="BF603" s="226">
        <f>IF(N603="snížená",J603,0)</f>
        <v>0</v>
      </c>
      <c r="BG603" s="226">
        <f>IF(N603="zákl. přenesená",J603,0)</f>
        <v>0</v>
      </c>
      <c r="BH603" s="226">
        <f>IF(N603="sníž. přenesená",J603,0)</f>
        <v>0</v>
      </c>
      <c r="BI603" s="226">
        <f>IF(N603="nulová",J603,0)</f>
        <v>0</v>
      </c>
      <c r="BJ603" s="20" t="s">
        <v>79</v>
      </c>
      <c r="BK603" s="226">
        <f>ROUND(I603*H603,2)</f>
        <v>0</v>
      </c>
      <c r="BL603" s="20" t="s">
        <v>97</v>
      </c>
      <c r="BM603" s="225" t="s">
        <v>920</v>
      </c>
    </row>
    <row r="604" s="2" customFormat="1">
      <c r="A604" s="41"/>
      <c r="B604" s="42"/>
      <c r="C604" s="43"/>
      <c r="D604" s="235" t="s">
        <v>370</v>
      </c>
      <c r="E604" s="43"/>
      <c r="F604" s="236" t="s">
        <v>921</v>
      </c>
      <c r="G604" s="43"/>
      <c r="H604" s="43"/>
      <c r="I604" s="237"/>
      <c r="J604" s="43"/>
      <c r="K604" s="43"/>
      <c r="L604" s="47"/>
      <c r="M604" s="238"/>
      <c r="N604" s="239"/>
      <c r="O604" s="87"/>
      <c r="P604" s="87"/>
      <c r="Q604" s="87"/>
      <c r="R604" s="87"/>
      <c r="S604" s="87"/>
      <c r="T604" s="88"/>
      <c r="U604" s="41"/>
      <c r="V604" s="41"/>
      <c r="W604" s="41"/>
      <c r="X604" s="41"/>
      <c r="Y604" s="41"/>
      <c r="Z604" s="41"/>
      <c r="AA604" s="41"/>
      <c r="AB604" s="41"/>
      <c r="AC604" s="41"/>
      <c r="AD604" s="41"/>
      <c r="AE604" s="41"/>
      <c r="AT604" s="20" t="s">
        <v>370</v>
      </c>
      <c r="AU604" s="20" t="s">
        <v>81</v>
      </c>
    </row>
    <row r="605" s="13" customFormat="1">
      <c r="A605" s="13"/>
      <c r="B605" s="240"/>
      <c r="C605" s="241"/>
      <c r="D605" s="242" t="s">
        <v>372</v>
      </c>
      <c r="E605" s="243" t="s">
        <v>21</v>
      </c>
      <c r="F605" s="244" t="s">
        <v>769</v>
      </c>
      <c r="G605" s="241"/>
      <c r="H605" s="243" t="s">
        <v>21</v>
      </c>
      <c r="I605" s="245"/>
      <c r="J605" s="241"/>
      <c r="K605" s="241"/>
      <c r="L605" s="246"/>
      <c r="M605" s="247"/>
      <c r="N605" s="248"/>
      <c r="O605" s="248"/>
      <c r="P605" s="248"/>
      <c r="Q605" s="248"/>
      <c r="R605" s="248"/>
      <c r="S605" s="248"/>
      <c r="T605" s="249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T605" s="250" t="s">
        <v>372</v>
      </c>
      <c r="AU605" s="250" t="s">
        <v>81</v>
      </c>
      <c r="AV605" s="13" t="s">
        <v>79</v>
      </c>
      <c r="AW605" s="13" t="s">
        <v>34</v>
      </c>
      <c r="AX605" s="13" t="s">
        <v>72</v>
      </c>
      <c r="AY605" s="250" t="s">
        <v>178</v>
      </c>
    </row>
    <row r="606" s="14" customFormat="1">
      <c r="A606" s="14"/>
      <c r="B606" s="251"/>
      <c r="C606" s="252"/>
      <c r="D606" s="242" t="s">
        <v>372</v>
      </c>
      <c r="E606" s="253" t="s">
        <v>21</v>
      </c>
      <c r="F606" s="254" t="s">
        <v>922</v>
      </c>
      <c r="G606" s="252"/>
      <c r="H606" s="255">
        <v>2.4500000000000002</v>
      </c>
      <c r="I606" s="256"/>
      <c r="J606" s="252"/>
      <c r="K606" s="252"/>
      <c r="L606" s="257"/>
      <c r="M606" s="258"/>
      <c r="N606" s="259"/>
      <c r="O606" s="259"/>
      <c r="P606" s="259"/>
      <c r="Q606" s="259"/>
      <c r="R606" s="259"/>
      <c r="S606" s="259"/>
      <c r="T606" s="260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T606" s="261" t="s">
        <v>372</v>
      </c>
      <c r="AU606" s="261" t="s">
        <v>81</v>
      </c>
      <c r="AV606" s="14" t="s">
        <v>81</v>
      </c>
      <c r="AW606" s="14" t="s">
        <v>34</v>
      </c>
      <c r="AX606" s="14" t="s">
        <v>72</v>
      </c>
      <c r="AY606" s="261" t="s">
        <v>178</v>
      </c>
    </row>
    <row r="607" s="14" customFormat="1">
      <c r="A607" s="14"/>
      <c r="B607" s="251"/>
      <c r="C607" s="252"/>
      <c r="D607" s="242" t="s">
        <v>372</v>
      </c>
      <c r="E607" s="253" t="s">
        <v>21</v>
      </c>
      <c r="F607" s="254" t="s">
        <v>923</v>
      </c>
      <c r="G607" s="252"/>
      <c r="H607" s="255">
        <v>15.077999999999999</v>
      </c>
      <c r="I607" s="256"/>
      <c r="J607" s="252"/>
      <c r="K607" s="252"/>
      <c r="L607" s="257"/>
      <c r="M607" s="258"/>
      <c r="N607" s="259"/>
      <c r="O607" s="259"/>
      <c r="P607" s="259"/>
      <c r="Q607" s="259"/>
      <c r="R607" s="259"/>
      <c r="S607" s="259"/>
      <c r="T607" s="260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T607" s="261" t="s">
        <v>372</v>
      </c>
      <c r="AU607" s="261" t="s">
        <v>81</v>
      </c>
      <c r="AV607" s="14" t="s">
        <v>81</v>
      </c>
      <c r="AW607" s="14" t="s">
        <v>34</v>
      </c>
      <c r="AX607" s="14" t="s">
        <v>72</v>
      </c>
      <c r="AY607" s="261" t="s">
        <v>178</v>
      </c>
    </row>
    <row r="608" s="14" customFormat="1">
      <c r="A608" s="14"/>
      <c r="B608" s="251"/>
      <c r="C608" s="252"/>
      <c r="D608" s="242" t="s">
        <v>372</v>
      </c>
      <c r="E608" s="253" t="s">
        <v>21</v>
      </c>
      <c r="F608" s="254" t="s">
        <v>924</v>
      </c>
      <c r="G608" s="252"/>
      <c r="H608" s="255">
        <v>28.09</v>
      </c>
      <c r="I608" s="256"/>
      <c r="J608" s="252"/>
      <c r="K608" s="252"/>
      <c r="L608" s="257"/>
      <c r="M608" s="258"/>
      <c r="N608" s="259"/>
      <c r="O608" s="259"/>
      <c r="P608" s="259"/>
      <c r="Q608" s="259"/>
      <c r="R608" s="259"/>
      <c r="S608" s="259"/>
      <c r="T608" s="260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T608" s="261" t="s">
        <v>372</v>
      </c>
      <c r="AU608" s="261" t="s">
        <v>81</v>
      </c>
      <c r="AV608" s="14" t="s">
        <v>81</v>
      </c>
      <c r="AW608" s="14" t="s">
        <v>34</v>
      </c>
      <c r="AX608" s="14" t="s">
        <v>72</v>
      </c>
      <c r="AY608" s="261" t="s">
        <v>178</v>
      </c>
    </row>
    <row r="609" s="15" customFormat="1">
      <c r="A609" s="15"/>
      <c r="B609" s="262"/>
      <c r="C609" s="263"/>
      <c r="D609" s="242" t="s">
        <v>372</v>
      </c>
      <c r="E609" s="264" t="s">
        <v>21</v>
      </c>
      <c r="F609" s="265" t="s">
        <v>399</v>
      </c>
      <c r="G609" s="263"/>
      <c r="H609" s="266">
        <v>45.618000000000002</v>
      </c>
      <c r="I609" s="267"/>
      <c r="J609" s="263"/>
      <c r="K609" s="263"/>
      <c r="L609" s="268"/>
      <c r="M609" s="269"/>
      <c r="N609" s="270"/>
      <c r="O609" s="270"/>
      <c r="P609" s="270"/>
      <c r="Q609" s="270"/>
      <c r="R609" s="270"/>
      <c r="S609" s="270"/>
      <c r="T609" s="271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T609" s="272" t="s">
        <v>372</v>
      </c>
      <c r="AU609" s="272" t="s">
        <v>81</v>
      </c>
      <c r="AV609" s="15" t="s">
        <v>97</v>
      </c>
      <c r="AW609" s="15" t="s">
        <v>34</v>
      </c>
      <c r="AX609" s="15" t="s">
        <v>79</v>
      </c>
      <c r="AY609" s="272" t="s">
        <v>178</v>
      </c>
    </row>
    <row r="610" s="2" customFormat="1" ht="49.05" customHeight="1">
      <c r="A610" s="41"/>
      <c r="B610" s="42"/>
      <c r="C610" s="214" t="s">
        <v>925</v>
      </c>
      <c r="D610" s="214" t="s">
        <v>179</v>
      </c>
      <c r="E610" s="215" t="s">
        <v>926</v>
      </c>
      <c r="F610" s="216" t="s">
        <v>927</v>
      </c>
      <c r="G610" s="217" t="s">
        <v>384</v>
      </c>
      <c r="H610" s="218">
        <v>46.427999999999997</v>
      </c>
      <c r="I610" s="219"/>
      <c r="J610" s="220">
        <f>ROUND(I610*H610,2)</f>
        <v>0</v>
      </c>
      <c r="K610" s="216" t="s">
        <v>368</v>
      </c>
      <c r="L610" s="47"/>
      <c r="M610" s="221" t="s">
        <v>21</v>
      </c>
      <c r="N610" s="222" t="s">
        <v>43</v>
      </c>
      <c r="O610" s="87"/>
      <c r="P610" s="223">
        <f>O610*H610</f>
        <v>0</v>
      </c>
      <c r="Q610" s="223">
        <v>0.017330000000000002</v>
      </c>
      <c r="R610" s="223">
        <f>Q610*H610</f>
        <v>0.80459723999999999</v>
      </c>
      <c r="S610" s="223">
        <v>0</v>
      </c>
      <c r="T610" s="224">
        <f>S610*H610</f>
        <v>0</v>
      </c>
      <c r="U610" s="41"/>
      <c r="V610" s="41"/>
      <c r="W610" s="41"/>
      <c r="X610" s="41"/>
      <c r="Y610" s="41"/>
      <c r="Z610" s="41"/>
      <c r="AA610" s="41"/>
      <c r="AB610" s="41"/>
      <c r="AC610" s="41"/>
      <c r="AD610" s="41"/>
      <c r="AE610" s="41"/>
      <c r="AR610" s="225" t="s">
        <v>97</v>
      </c>
      <c r="AT610" s="225" t="s">
        <v>179</v>
      </c>
      <c r="AU610" s="225" t="s">
        <v>81</v>
      </c>
      <c r="AY610" s="20" t="s">
        <v>178</v>
      </c>
      <c r="BE610" s="226">
        <f>IF(N610="základní",J610,0)</f>
        <v>0</v>
      </c>
      <c r="BF610" s="226">
        <f>IF(N610="snížená",J610,0)</f>
        <v>0</v>
      </c>
      <c r="BG610" s="226">
        <f>IF(N610="zákl. přenesená",J610,0)</f>
        <v>0</v>
      </c>
      <c r="BH610" s="226">
        <f>IF(N610="sníž. přenesená",J610,0)</f>
        <v>0</v>
      </c>
      <c r="BI610" s="226">
        <f>IF(N610="nulová",J610,0)</f>
        <v>0</v>
      </c>
      <c r="BJ610" s="20" t="s">
        <v>79</v>
      </c>
      <c r="BK610" s="226">
        <f>ROUND(I610*H610,2)</f>
        <v>0</v>
      </c>
      <c r="BL610" s="20" t="s">
        <v>97</v>
      </c>
      <c r="BM610" s="225" t="s">
        <v>928</v>
      </c>
    </row>
    <row r="611" s="2" customFormat="1">
      <c r="A611" s="41"/>
      <c r="B611" s="42"/>
      <c r="C611" s="43"/>
      <c r="D611" s="235" t="s">
        <v>370</v>
      </c>
      <c r="E611" s="43"/>
      <c r="F611" s="236" t="s">
        <v>929</v>
      </c>
      <c r="G611" s="43"/>
      <c r="H611" s="43"/>
      <c r="I611" s="237"/>
      <c r="J611" s="43"/>
      <c r="K611" s="43"/>
      <c r="L611" s="47"/>
      <c r="M611" s="238"/>
      <c r="N611" s="239"/>
      <c r="O611" s="87"/>
      <c r="P611" s="87"/>
      <c r="Q611" s="87"/>
      <c r="R611" s="87"/>
      <c r="S611" s="87"/>
      <c r="T611" s="88"/>
      <c r="U611" s="41"/>
      <c r="V611" s="41"/>
      <c r="W611" s="41"/>
      <c r="X611" s="41"/>
      <c r="Y611" s="41"/>
      <c r="Z611" s="41"/>
      <c r="AA611" s="41"/>
      <c r="AB611" s="41"/>
      <c r="AC611" s="41"/>
      <c r="AD611" s="41"/>
      <c r="AE611" s="41"/>
      <c r="AT611" s="20" t="s">
        <v>370</v>
      </c>
      <c r="AU611" s="20" t="s">
        <v>81</v>
      </c>
    </row>
    <row r="612" s="13" customFormat="1">
      <c r="A612" s="13"/>
      <c r="B612" s="240"/>
      <c r="C612" s="241"/>
      <c r="D612" s="242" t="s">
        <v>372</v>
      </c>
      <c r="E612" s="243" t="s">
        <v>21</v>
      </c>
      <c r="F612" s="244" t="s">
        <v>674</v>
      </c>
      <c r="G612" s="241"/>
      <c r="H612" s="243" t="s">
        <v>21</v>
      </c>
      <c r="I612" s="245"/>
      <c r="J612" s="241"/>
      <c r="K612" s="241"/>
      <c r="L612" s="246"/>
      <c r="M612" s="247"/>
      <c r="N612" s="248"/>
      <c r="O612" s="248"/>
      <c r="P612" s="248"/>
      <c r="Q612" s="248"/>
      <c r="R612" s="248"/>
      <c r="S612" s="248"/>
      <c r="T612" s="249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T612" s="250" t="s">
        <v>372</v>
      </c>
      <c r="AU612" s="250" t="s">
        <v>81</v>
      </c>
      <c r="AV612" s="13" t="s">
        <v>79</v>
      </c>
      <c r="AW612" s="13" t="s">
        <v>34</v>
      </c>
      <c r="AX612" s="13" t="s">
        <v>72</v>
      </c>
      <c r="AY612" s="250" t="s">
        <v>178</v>
      </c>
    </row>
    <row r="613" s="14" customFormat="1">
      <c r="A613" s="14"/>
      <c r="B613" s="251"/>
      <c r="C613" s="252"/>
      <c r="D613" s="242" t="s">
        <v>372</v>
      </c>
      <c r="E613" s="253" t="s">
        <v>21</v>
      </c>
      <c r="F613" s="254" t="s">
        <v>922</v>
      </c>
      <c r="G613" s="252"/>
      <c r="H613" s="255">
        <v>2.4500000000000002</v>
      </c>
      <c r="I613" s="256"/>
      <c r="J613" s="252"/>
      <c r="K613" s="252"/>
      <c r="L613" s="257"/>
      <c r="M613" s="258"/>
      <c r="N613" s="259"/>
      <c r="O613" s="259"/>
      <c r="P613" s="259"/>
      <c r="Q613" s="259"/>
      <c r="R613" s="259"/>
      <c r="S613" s="259"/>
      <c r="T613" s="260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T613" s="261" t="s">
        <v>372</v>
      </c>
      <c r="AU613" s="261" t="s">
        <v>81</v>
      </c>
      <c r="AV613" s="14" t="s">
        <v>81</v>
      </c>
      <c r="AW613" s="14" t="s">
        <v>34</v>
      </c>
      <c r="AX613" s="14" t="s">
        <v>72</v>
      </c>
      <c r="AY613" s="261" t="s">
        <v>178</v>
      </c>
    </row>
    <row r="614" s="14" customFormat="1">
      <c r="A614" s="14"/>
      <c r="B614" s="251"/>
      <c r="C614" s="252"/>
      <c r="D614" s="242" t="s">
        <v>372</v>
      </c>
      <c r="E614" s="253" t="s">
        <v>21</v>
      </c>
      <c r="F614" s="254" t="s">
        <v>923</v>
      </c>
      <c r="G614" s="252"/>
      <c r="H614" s="255">
        <v>15.077999999999999</v>
      </c>
      <c r="I614" s="256"/>
      <c r="J614" s="252"/>
      <c r="K614" s="252"/>
      <c r="L614" s="257"/>
      <c r="M614" s="258"/>
      <c r="N614" s="259"/>
      <c r="O614" s="259"/>
      <c r="P614" s="259"/>
      <c r="Q614" s="259"/>
      <c r="R614" s="259"/>
      <c r="S614" s="259"/>
      <c r="T614" s="260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T614" s="261" t="s">
        <v>372</v>
      </c>
      <c r="AU614" s="261" t="s">
        <v>81</v>
      </c>
      <c r="AV614" s="14" t="s">
        <v>81</v>
      </c>
      <c r="AW614" s="14" t="s">
        <v>34</v>
      </c>
      <c r="AX614" s="14" t="s">
        <v>72</v>
      </c>
      <c r="AY614" s="261" t="s">
        <v>178</v>
      </c>
    </row>
    <row r="615" s="14" customFormat="1">
      <c r="A615" s="14"/>
      <c r="B615" s="251"/>
      <c r="C615" s="252"/>
      <c r="D615" s="242" t="s">
        <v>372</v>
      </c>
      <c r="E615" s="253" t="s">
        <v>21</v>
      </c>
      <c r="F615" s="254" t="s">
        <v>930</v>
      </c>
      <c r="G615" s="252"/>
      <c r="H615" s="255">
        <v>28.899999999999999</v>
      </c>
      <c r="I615" s="256"/>
      <c r="J615" s="252"/>
      <c r="K615" s="252"/>
      <c r="L615" s="257"/>
      <c r="M615" s="258"/>
      <c r="N615" s="259"/>
      <c r="O615" s="259"/>
      <c r="P615" s="259"/>
      <c r="Q615" s="259"/>
      <c r="R615" s="259"/>
      <c r="S615" s="259"/>
      <c r="T615" s="260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T615" s="261" t="s">
        <v>372</v>
      </c>
      <c r="AU615" s="261" t="s">
        <v>81</v>
      </c>
      <c r="AV615" s="14" t="s">
        <v>81</v>
      </c>
      <c r="AW615" s="14" t="s">
        <v>34</v>
      </c>
      <c r="AX615" s="14" t="s">
        <v>72</v>
      </c>
      <c r="AY615" s="261" t="s">
        <v>178</v>
      </c>
    </row>
    <row r="616" s="15" customFormat="1">
      <c r="A616" s="15"/>
      <c r="B616" s="262"/>
      <c r="C616" s="263"/>
      <c r="D616" s="242" t="s">
        <v>372</v>
      </c>
      <c r="E616" s="264" t="s">
        <v>21</v>
      </c>
      <c r="F616" s="265" t="s">
        <v>399</v>
      </c>
      <c r="G616" s="263"/>
      <c r="H616" s="266">
        <v>46.427999999999997</v>
      </c>
      <c r="I616" s="267"/>
      <c r="J616" s="263"/>
      <c r="K616" s="263"/>
      <c r="L616" s="268"/>
      <c r="M616" s="269"/>
      <c r="N616" s="270"/>
      <c r="O616" s="270"/>
      <c r="P616" s="270"/>
      <c r="Q616" s="270"/>
      <c r="R616" s="270"/>
      <c r="S616" s="270"/>
      <c r="T616" s="271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T616" s="272" t="s">
        <v>372</v>
      </c>
      <c r="AU616" s="272" t="s">
        <v>81</v>
      </c>
      <c r="AV616" s="15" t="s">
        <v>97</v>
      </c>
      <c r="AW616" s="15" t="s">
        <v>34</v>
      </c>
      <c r="AX616" s="15" t="s">
        <v>79</v>
      </c>
      <c r="AY616" s="272" t="s">
        <v>178</v>
      </c>
    </row>
    <row r="617" s="2" customFormat="1" ht="37.8" customHeight="1">
      <c r="A617" s="41"/>
      <c r="B617" s="42"/>
      <c r="C617" s="214" t="s">
        <v>931</v>
      </c>
      <c r="D617" s="214" t="s">
        <v>179</v>
      </c>
      <c r="E617" s="215" t="s">
        <v>932</v>
      </c>
      <c r="F617" s="216" t="s">
        <v>933</v>
      </c>
      <c r="G617" s="217" t="s">
        <v>384</v>
      </c>
      <c r="H617" s="218">
        <v>195.49700000000001</v>
      </c>
      <c r="I617" s="219"/>
      <c r="J617" s="220">
        <f>ROUND(I617*H617,2)</f>
        <v>0</v>
      </c>
      <c r="K617" s="216" t="s">
        <v>368</v>
      </c>
      <c r="L617" s="47"/>
      <c r="M617" s="221" t="s">
        <v>21</v>
      </c>
      <c r="N617" s="222" t="s">
        <v>43</v>
      </c>
      <c r="O617" s="87"/>
      <c r="P617" s="223">
        <f>O617*H617</f>
        <v>0</v>
      </c>
      <c r="Q617" s="223">
        <v>0</v>
      </c>
      <c r="R617" s="223">
        <f>Q617*H617</f>
        <v>0</v>
      </c>
      <c r="S617" s="223">
        <v>0</v>
      </c>
      <c r="T617" s="224">
        <f>S617*H617</f>
        <v>0</v>
      </c>
      <c r="U617" s="41"/>
      <c r="V617" s="41"/>
      <c r="W617" s="41"/>
      <c r="X617" s="41"/>
      <c r="Y617" s="41"/>
      <c r="Z617" s="41"/>
      <c r="AA617" s="41"/>
      <c r="AB617" s="41"/>
      <c r="AC617" s="41"/>
      <c r="AD617" s="41"/>
      <c r="AE617" s="41"/>
      <c r="AR617" s="225" t="s">
        <v>97</v>
      </c>
      <c r="AT617" s="225" t="s">
        <v>179</v>
      </c>
      <c r="AU617" s="225" t="s">
        <v>81</v>
      </c>
      <c r="AY617" s="20" t="s">
        <v>178</v>
      </c>
      <c r="BE617" s="226">
        <f>IF(N617="základní",J617,0)</f>
        <v>0</v>
      </c>
      <c r="BF617" s="226">
        <f>IF(N617="snížená",J617,0)</f>
        <v>0</v>
      </c>
      <c r="BG617" s="226">
        <f>IF(N617="zákl. přenesená",J617,0)</f>
        <v>0</v>
      </c>
      <c r="BH617" s="226">
        <f>IF(N617="sníž. přenesená",J617,0)</f>
        <v>0</v>
      </c>
      <c r="BI617" s="226">
        <f>IF(N617="nulová",J617,0)</f>
        <v>0</v>
      </c>
      <c r="BJ617" s="20" t="s">
        <v>79</v>
      </c>
      <c r="BK617" s="226">
        <f>ROUND(I617*H617,2)</f>
        <v>0</v>
      </c>
      <c r="BL617" s="20" t="s">
        <v>97</v>
      </c>
      <c r="BM617" s="225" t="s">
        <v>934</v>
      </c>
    </row>
    <row r="618" s="2" customFormat="1">
      <c r="A618" s="41"/>
      <c r="B618" s="42"/>
      <c r="C618" s="43"/>
      <c r="D618" s="235" t="s">
        <v>370</v>
      </c>
      <c r="E618" s="43"/>
      <c r="F618" s="236" t="s">
        <v>935</v>
      </c>
      <c r="G618" s="43"/>
      <c r="H618" s="43"/>
      <c r="I618" s="237"/>
      <c r="J618" s="43"/>
      <c r="K618" s="43"/>
      <c r="L618" s="47"/>
      <c r="M618" s="238"/>
      <c r="N618" s="239"/>
      <c r="O618" s="87"/>
      <c r="P618" s="87"/>
      <c r="Q618" s="87"/>
      <c r="R618" s="87"/>
      <c r="S618" s="87"/>
      <c r="T618" s="88"/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41"/>
      <c r="AT618" s="20" t="s">
        <v>370</v>
      </c>
      <c r="AU618" s="20" t="s">
        <v>81</v>
      </c>
    </row>
    <row r="619" s="13" customFormat="1">
      <c r="A619" s="13"/>
      <c r="B619" s="240"/>
      <c r="C619" s="241"/>
      <c r="D619" s="242" t="s">
        <v>372</v>
      </c>
      <c r="E619" s="243" t="s">
        <v>21</v>
      </c>
      <c r="F619" s="244" t="s">
        <v>936</v>
      </c>
      <c r="G619" s="241"/>
      <c r="H619" s="243" t="s">
        <v>21</v>
      </c>
      <c r="I619" s="245"/>
      <c r="J619" s="241"/>
      <c r="K619" s="241"/>
      <c r="L619" s="246"/>
      <c r="M619" s="247"/>
      <c r="N619" s="248"/>
      <c r="O619" s="248"/>
      <c r="P619" s="248"/>
      <c r="Q619" s="248"/>
      <c r="R619" s="248"/>
      <c r="S619" s="248"/>
      <c r="T619" s="249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T619" s="250" t="s">
        <v>372</v>
      </c>
      <c r="AU619" s="250" t="s">
        <v>81</v>
      </c>
      <c r="AV619" s="13" t="s">
        <v>79</v>
      </c>
      <c r="AW619" s="13" t="s">
        <v>34</v>
      </c>
      <c r="AX619" s="13" t="s">
        <v>72</v>
      </c>
      <c r="AY619" s="250" t="s">
        <v>178</v>
      </c>
    </row>
    <row r="620" s="13" customFormat="1">
      <c r="A620" s="13"/>
      <c r="B620" s="240"/>
      <c r="C620" s="241"/>
      <c r="D620" s="242" t="s">
        <v>372</v>
      </c>
      <c r="E620" s="243" t="s">
        <v>21</v>
      </c>
      <c r="F620" s="244" t="s">
        <v>769</v>
      </c>
      <c r="G620" s="241"/>
      <c r="H620" s="243" t="s">
        <v>21</v>
      </c>
      <c r="I620" s="245"/>
      <c r="J620" s="241"/>
      <c r="K620" s="241"/>
      <c r="L620" s="246"/>
      <c r="M620" s="247"/>
      <c r="N620" s="248"/>
      <c r="O620" s="248"/>
      <c r="P620" s="248"/>
      <c r="Q620" s="248"/>
      <c r="R620" s="248"/>
      <c r="S620" s="248"/>
      <c r="T620" s="249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T620" s="250" t="s">
        <v>372</v>
      </c>
      <c r="AU620" s="250" t="s">
        <v>81</v>
      </c>
      <c r="AV620" s="13" t="s">
        <v>79</v>
      </c>
      <c r="AW620" s="13" t="s">
        <v>34</v>
      </c>
      <c r="AX620" s="13" t="s">
        <v>72</v>
      </c>
      <c r="AY620" s="250" t="s">
        <v>178</v>
      </c>
    </row>
    <row r="621" s="14" customFormat="1">
      <c r="A621" s="14"/>
      <c r="B621" s="251"/>
      <c r="C621" s="252"/>
      <c r="D621" s="242" t="s">
        <v>372</v>
      </c>
      <c r="E621" s="253" t="s">
        <v>21</v>
      </c>
      <c r="F621" s="254" t="s">
        <v>828</v>
      </c>
      <c r="G621" s="252"/>
      <c r="H621" s="255">
        <v>52.393000000000001</v>
      </c>
      <c r="I621" s="256"/>
      <c r="J621" s="252"/>
      <c r="K621" s="252"/>
      <c r="L621" s="257"/>
      <c r="M621" s="258"/>
      <c r="N621" s="259"/>
      <c r="O621" s="259"/>
      <c r="P621" s="259"/>
      <c r="Q621" s="259"/>
      <c r="R621" s="259"/>
      <c r="S621" s="259"/>
      <c r="T621" s="260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T621" s="261" t="s">
        <v>372</v>
      </c>
      <c r="AU621" s="261" t="s">
        <v>81</v>
      </c>
      <c r="AV621" s="14" t="s">
        <v>81</v>
      </c>
      <c r="AW621" s="14" t="s">
        <v>34</v>
      </c>
      <c r="AX621" s="14" t="s">
        <v>72</v>
      </c>
      <c r="AY621" s="261" t="s">
        <v>178</v>
      </c>
    </row>
    <row r="622" s="14" customFormat="1">
      <c r="A622" s="14"/>
      <c r="B622" s="251"/>
      <c r="C622" s="252"/>
      <c r="D622" s="242" t="s">
        <v>372</v>
      </c>
      <c r="E622" s="253" t="s">
        <v>21</v>
      </c>
      <c r="F622" s="254" t="s">
        <v>829</v>
      </c>
      <c r="G622" s="252"/>
      <c r="H622" s="255">
        <v>59.823</v>
      </c>
      <c r="I622" s="256"/>
      <c r="J622" s="252"/>
      <c r="K622" s="252"/>
      <c r="L622" s="257"/>
      <c r="M622" s="258"/>
      <c r="N622" s="259"/>
      <c r="O622" s="259"/>
      <c r="P622" s="259"/>
      <c r="Q622" s="259"/>
      <c r="R622" s="259"/>
      <c r="S622" s="259"/>
      <c r="T622" s="260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T622" s="261" t="s">
        <v>372</v>
      </c>
      <c r="AU622" s="261" t="s">
        <v>81</v>
      </c>
      <c r="AV622" s="14" t="s">
        <v>81</v>
      </c>
      <c r="AW622" s="14" t="s">
        <v>34</v>
      </c>
      <c r="AX622" s="14" t="s">
        <v>72</v>
      </c>
      <c r="AY622" s="261" t="s">
        <v>178</v>
      </c>
    </row>
    <row r="623" s="14" customFormat="1">
      <c r="A623" s="14"/>
      <c r="B623" s="251"/>
      <c r="C623" s="252"/>
      <c r="D623" s="242" t="s">
        <v>372</v>
      </c>
      <c r="E623" s="253" t="s">
        <v>21</v>
      </c>
      <c r="F623" s="254" t="s">
        <v>830</v>
      </c>
      <c r="G623" s="252"/>
      <c r="H623" s="255">
        <v>16.454000000000001</v>
      </c>
      <c r="I623" s="256"/>
      <c r="J623" s="252"/>
      <c r="K623" s="252"/>
      <c r="L623" s="257"/>
      <c r="M623" s="258"/>
      <c r="N623" s="259"/>
      <c r="O623" s="259"/>
      <c r="P623" s="259"/>
      <c r="Q623" s="259"/>
      <c r="R623" s="259"/>
      <c r="S623" s="259"/>
      <c r="T623" s="260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T623" s="261" t="s">
        <v>372</v>
      </c>
      <c r="AU623" s="261" t="s">
        <v>81</v>
      </c>
      <c r="AV623" s="14" t="s">
        <v>81</v>
      </c>
      <c r="AW623" s="14" t="s">
        <v>34</v>
      </c>
      <c r="AX623" s="14" t="s">
        <v>72</v>
      </c>
      <c r="AY623" s="261" t="s">
        <v>178</v>
      </c>
    </row>
    <row r="624" s="14" customFormat="1">
      <c r="A624" s="14"/>
      <c r="B624" s="251"/>
      <c r="C624" s="252"/>
      <c r="D624" s="242" t="s">
        <v>372</v>
      </c>
      <c r="E624" s="253" t="s">
        <v>21</v>
      </c>
      <c r="F624" s="254" t="s">
        <v>831</v>
      </c>
      <c r="G624" s="252"/>
      <c r="H624" s="255">
        <v>45.841999999999999</v>
      </c>
      <c r="I624" s="256"/>
      <c r="J624" s="252"/>
      <c r="K624" s="252"/>
      <c r="L624" s="257"/>
      <c r="M624" s="258"/>
      <c r="N624" s="259"/>
      <c r="O624" s="259"/>
      <c r="P624" s="259"/>
      <c r="Q624" s="259"/>
      <c r="R624" s="259"/>
      <c r="S624" s="259"/>
      <c r="T624" s="260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T624" s="261" t="s">
        <v>372</v>
      </c>
      <c r="AU624" s="261" t="s">
        <v>81</v>
      </c>
      <c r="AV624" s="14" t="s">
        <v>81</v>
      </c>
      <c r="AW624" s="14" t="s">
        <v>34</v>
      </c>
      <c r="AX624" s="14" t="s">
        <v>72</v>
      </c>
      <c r="AY624" s="261" t="s">
        <v>178</v>
      </c>
    </row>
    <row r="625" s="14" customFormat="1">
      <c r="A625" s="14"/>
      <c r="B625" s="251"/>
      <c r="C625" s="252"/>
      <c r="D625" s="242" t="s">
        <v>372</v>
      </c>
      <c r="E625" s="253" t="s">
        <v>21</v>
      </c>
      <c r="F625" s="254" t="s">
        <v>832</v>
      </c>
      <c r="G625" s="252"/>
      <c r="H625" s="255">
        <v>-9.6709999999999994</v>
      </c>
      <c r="I625" s="256"/>
      <c r="J625" s="252"/>
      <c r="K625" s="252"/>
      <c r="L625" s="257"/>
      <c r="M625" s="258"/>
      <c r="N625" s="259"/>
      <c r="O625" s="259"/>
      <c r="P625" s="259"/>
      <c r="Q625" s="259"/>
      <c r="R625" s="259"/>
      <c r="S625" s="259"/>
      <c r="T625" s="260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T625" s="261" t="s">
        <v>372</v>
      </c>
      <c r="AU625" s="261" t="s">
        <v>81</v>
      </c>
      <c r="AV625" s="14" t="s">
        <v>81</v>
      </c>
      <c r="AW625" s="14" t="s">
        <v>34</v>
      </c>
      <c r="AX625" s="14" t="s">
        <v>72</v>
      </c>
      <c r="AY625" s="261" t="s">
        <v>178</v>
      </c>
    </row>
    <row r="626" s="14" customFormat="1">
      <c r="A626" s="14"/>
      <c r="B626" s="251"/>
      <c r="C626" s="252"/>
      <c r="D626" s="242" t="s">
        <v>372</v>
      </c>
      <c r="E626" s="253" t="s">
        <v>21</v>
      </c>
      <c r="F626" s="254" t="s">
        <v>833</v>
      </c>
      <c r="G626" s="252"/>
      <c r="H626" s="255">
        <v>30.655999999999999</v>
      </c>
      <c r="I626" s="256"/>
      <c r="J626" s="252"/>
      <c r="K626" s="252"/>
      <c r="L626" s="257"/>
      <c r="M626" s="258"/>
      <c r="N626" s="259"/>
      <c r="O626" s="259"/>
      <c r="P626" s="259"/>
      <c r="Q626" s="259"/>
      <c r="R626" s="259"/>
      <c r="S626" s="259"/>
      <c r="T626" s="260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T626" s="261" t="s">
        <v>372</v>
      </c>
      <c r="AU626" s="261" t="s">
        <v>81</v>
      </c>
      <c r="AV626" s="14" t="s">
        <v>81</v>
      </c>
      <c r="AW626" s="14" t="s">
        <v>34</v>
      </c>
      <c r="AX626" s="14" t="s">
        <v>72</v>
      </c>
      <c r="AY626" s="261" t="s">
        <v>178</v>
      </c>
    </row>
    <row r="627" s="15" customFormat="1">
      <c r="A627" s="15"/>
      <c r="B627" s="262"/>
      <c r="C627" s="263"/>
      <c r="D627" s="242" t="s">
        <v>372</v>
      </c>
      <c r="E627" s="264" t="s">
        <v>21</v>
      </c>
      <c r="F627" s="265" t="s">
        <v>399</v>
      </c>
      <c r="G627" s="263"/>
      <c r="H627" s="266">
        <v>195.49700000000001</v>
      </c>
      <c r="I627" s="267"/>
      <c r="J627" s="263"/>
      <c r="K627" s="263"/>
      <c r="L627" s="268"/>
      <c r="M627" s="269"/>
      <c r="N627" s="270"/>
      <c r="O627" s="270"/>
      <c r="P627" s="270"/>
      <c r="Q627" s="270"/>
      <c r="R627" s="270"/>
      <c r="S627" s="270"/>
      <c r="T627" s="271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T627" s="272" t="s">
        <v>372</v>
      </c>
      <c r="AU627" s="272" t="s">
        <v>81</v>
      </c>
      <c r="AV627" s="15" t="s">
        <v>97</v>
      </c>
      <c r="AW627" s="15" t="s">
        <v>34</v>
      </c>
      <c r="AX627" s="15" t="s">
        <v>79</v>
      </c>
      <c r="AY627" s="272" t="s">
        <v>178</v>
      </c>
    </row>
    <row r="628" s="2" customFormat="1" ht="49.05" customHeight="1">
      <c r="A628" s="41"/>
      <c r="B628" s="42"/>
      <c r="C628" s="214" t="s">
        <v>937</v>
      </c>
      <c r="D628" s="214" t="s">
        <v>179</v>
      </c>
      <c r="E628" s="215" t="s">
        <v>938</v>
      </c>
      <c r="F628" s="216" t="s">
        <v>939</v>
      </c>
      <c r="G628" s="217" t="s">
        <v>384</v>
      </c>
      <c r="H628" s="218">
        <v>5.8239999999999998</v>
      </c>
      <c r="I628" s="219"/>
      <c r="J628" s="220">
        <f>ROUND(I628*H628,2)</f>
        <v>0</v>
      </c>
      <c r="K628" s="216" t="s">
        <v>368</v>
      </c>
      <c r="L628" s="47"/>
      <c r="M628" s="221" t="s">
        <v>21</v>
      </c>
      <c r="N628" s="222" t="s">
        <v>43</v>
      </c>
      <c r="O628" s="87"/>
      <c r="P628" s="223">
        <f>O628*H628</f>
        <v>0</v>
      </c>
      <c r="Q628" s="223">
        <v>0.0063</v>
      </c>
      <c r="R628" s="223">
        <f>Q628*H628</f>
        <v>0.0366912</v>
      </c>
      <c r="S628" s="223">
        <v>0</v>
      </c>
      <c r="T628" s="224">
        <f>S628*H628</f>
        <v>0</v>
      </c>
      <c r="U628" s="41"/>
      <c r="V628" s="41"/>
      <c r="W628" s="41"/>
      <c r="X628" s="41"/>
      <c r="Y628" s="41"/>
      <c r="Z628" s="41"/>
      <c r="AA628" s="41"/>
      <c r="AB628" s="41"/>
      <c r="AC628" s="41"/>
      <c r="AD628" s="41"/>
      <c r="AE628" s="41"/>
      <c r="AR628" s="225" t="s">
        <v>97</v>
      </c>
      <c r="AT628" s="225" t="s">
        <v>179</v>
      </c>
      <c r="AU628" s="225" t="s">
        <v>81</v>
      </c>
      <c r="AY628" s="20" t="s">
        <v>178</v>
      </c>
      <c r="BE628" s="226">
        <f>IF(N628="základní",J628,0)</f>
        <v>0</v>
      </c>
      <c r="BF628" s="226">
        <f>IF(N628="snížená",J628,0)</f>
        <v>0</v>
      </c>
      <c r="BG628" s="226">
        <f>IF(N628="zákl. přenesená",J628,0)</f>
        <v>0</v>
      </c>
      <c r="BH628" s="226">
        <f>IF(N628="sníž. přenesená",J628,0)</f>
        <v>0</v>
      </c>
      <c r="BI628" s="226">
        <f>IF(N628="nulová",J628,0)</f>
        <v>0</v>
      </c>
      <c r="BJ628" s="20" t="s">
        <v>79</v>
      </c>
      <c r="BK628" s="226">
        <f>ROUND(I628*H628,2)</f>
        <v>0</v>
      </c>
      <c r="BL628" s="20" t="s">
        <v>97</v>
      </c>
      <c r="BM628" s="225" t="s">
        <v>940</v>
      </c>
    </row>
    <row r="629" s="2" customFormat="1">
      <c r="A629" s="41"/>
      <c r="B629" s="42"/>
      <c r="C629" s="43"/>
      <c r="D629" s="235" t="s">
        <v>370</v>
      </c>
      <c r="E629" s="43"/>
      <c r="F629" s="236" t="s">
        <v>941</v>
      </c>
      <c r="G629" s="43"/>
      <c r="H629" s="43"/>
      <c r="I629" s="237"/>
      <c r="J629" s="43"/>
      <c r="K629" s="43"/>
      <c r="L629" s="47"/>
      <c r="M629" s="238"/>
      <c r="N629" s="239"/>
      <c r="O629" s="87"/>
      <c r="P629" s="87"/>
      <c r="Q629" s="87"/>
      <c r="R629" s="87"/>
      <c r="S629" s="87"/>
      <c r="T629" s="88"/>
      <c r="U629" s="41"/>
      <c r="V629" s="41"/>
      <c r="W629" s="41"/>
      <c r="X629" s="41"/>
      <c r="Y629" s="41"/>
      <c r="Z629" s="41"/>
      <c r="AA629" s="41"/>
      <c r="AB629" s="41"/>
      <c r="AC629" s="41"/>
      <c r="AD629" s="41"/>
      <c r="AE629" s="41"/>
      <c r="AT629" s="20" t="s">
        <v>370</v>
      </c>
      <c r="AU629" s="20" t="s">
        <v>81</v>
      </c>
    </row>
    <row r="630" s="13" customFormat="1">
      <c r="A630" s="13"/>
      <c r="B630" s="240"/>
      <c r="C630" s="241"/>
      <c r="D630" s="242" t="s">
        <v>372</v>
      </c>
      <c r="E630" s="243" t="s">
        <v>21</v>
      </c>
      <c r="F630" s="244" t="s">
        <v>674</v>
      </c>
      <c r="G630" s="241"/>
      <c r="H630" s="243" t="s">
        <v>21</v>
      </c>
      <c r="I630" s="245"/>
      <c r="J630" s="241"/>
      <c r="K630" s="241"/>
      <c r="L630" s="246"/>
      <c r="M630" s="247"/>
      <c r="N630" s="248"/>
      <c r="O630" s="248"/>
      <c r="P630" s="248"/>
      <c r="Q630" s="248"/>
      <c r="R630" s="248"/>
      <c r="S630" s="248"/>
      <c r="T630" s="249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T630" s="250" t="s">
        <v>372</v>
      </c>
      <c r="AU630" s="250" t="s">
        <v>81</v>
      </c>
      <c r="AV630" s="13" t="s">
        <v>79</v>
      </c>
      <c r="AW630" s="13" t="s">
        <v>34</v>
      </c>
      <c r="AX630" s="13" t="s">
        <v>72</v>
      </c>
      <c r="AY630" s="250" t="s">
        <v>178</v>
      </c>
    </row>
    <row r="631" s="13" customFormat="1">
      <c r="A631" s="13"/>
      <c r="B631" s="240"/>
      <c r="C631" s="241"/>
      <c r="D631" s="242" t="s">
        <v>372</v>
      </c>
      <c r="E631" s="243" t="s">
        <v>21</v>
      </c>
      <c r="F631" s="244" t="s">
        <v>942</v>
      </c>
      <c r="G631" s="241"/>
      <c r="H631" s="243" t="s">
        <v>21</v>
      </c>
      <c r="I631" s="245"/>
      <c r="J631" s="241"/>
      <c r="K631" s="241"/>
      <c r="L631" s="246"/>
      <c r="M631" s="247"/>
      <c r="N631" s="248"/>
      <c r="O631" s="248"/>
      <c r="P631" s="248"/>
      <c r="Q631" s="248"/>
      <c r="R631" s="248"/>
      <c r="S631" s="248"/>
      <c r="T631" s="249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T631" s="250" t="s">
        <v>372</v>
      </c>
      <c r="AU631" s="250" t="s">
        <v>81</v>
      </c>
      <c r="AV631" s="13" t="s">
        <v>79</v>
      </c>
      <c r="AW631" s="13" t="s">
        <v>34</v>
      </c>
      <c r="AX631" s="13" t="s">
        <v>72</v>
      </c>
      <c r="AY631" s="250" t="s">
        <v>178</v>
      </c>
    </row>
    <row r="632" s="14" customFormat="1">
      <c r="A632" s="14"/>
      <c r="B632" s="251"/>
      <c r="C632" s="252"/>
      <c r="D632" s="242" t="s">
        <v>372</v>
      </c>
      <c r="E632" s="253" t="s">
        <v>21</v>
      </c>
      <c r="F632" s="254" t="s">
        <v>943</v>
      </c>
      <c r="G632" s="252"/>
      <c r="H632" s="255">
        <v>5.8239999999999998</v>
      </c>
      <c r="I632" s="256"/>
      <c r="J632" s="252"/>
      <c r="K632" s="252"/>
      <c r="L632" s="257"/>
      <c r="M632" s="258"/>
      <c r="N632" s="259"/>
      <c r="O632" s="259"/>
      <c r="P632" s="259"/>
      <c r="Q632" s="259"/>
      <c r="R632" s="259"/>
      <c r="S632" s="259"/>
      <c r="T632" s="260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T632" s="261" t="s">
        <v>372</v>
      </c>
      <c r="AU632" s="261" t="s">
        <v>81</v>
      </c>
      <c r="AV632" s="14" t="s">
        <v>81</v>
      </c>
      <c r="AW632" s="14" t="s">
        <v>34</v>
      </c>
      <c r="AX632" s="14" t="s">
        <v>79</v>
      </c>
      <c r="AY632" s="261" t="s">
        <v>178</v>
      </c>
    </row>
    <row r="633" s="2" customFormat="1" ht="24.15" customHeight="1">
      <c r="A633" s="41"/>
      <c r="B633" s="42"/>
      <c r="C633" s="214" t="s">
        <v>944</v>
      </c>
      <c r="D633" s="214" t="s">
        <v>179</v>
      </c>
      <c r="E633" s="215" t="s">
        <v>945</v>
      </c>
      <c r="F633" s="216" t="s">
        <v>946</v>
      </c>
      <c r="G633" s="217" t="s">
        <v>384</v>
      </c>
      <c r="H633" s="218">
        <v>19.608000000000001</v>
      </c>
      <c r="I633" s="219"/>
      <c r="J633" s="220">
        <f>ROUND(I633*H633,2)</f>
        <v>0</v>
      </c>
      <c r="K633" s="216" t="s">
        <v>393</v>
      </c>
      <c r="L633" s="47"/>
      <c r="M633" s="221" t="s">
        <v>21</v>
      </c>
      <c r="N633" s="222" t="s">
        <v>43</v>
      </c>
      <c r="O633" s="87"/>
      <c r="P633" s="223">
        <f>O633*H633</f>
        <v>0</v>
      </c>
      <c r="Q633" s="223">
        <v>0.00020000000000000001</v>
      </c>
      <c r="R633" s="223">
        <f>Q633*H633</f>
        <v>0.0039215999999999999</v>
      </c>
      <c r="S633" s="223">
        <v>0</v>
      </c>
      <c r="T633" s="224">
        <f>S633*H633</f>
        <v>0</v>
      </c>
      <c r="U633" s="41"/>
      <c r="V633" s="41"/>
      <c r="W633" s="41"/>
      <c r="X633" s="41"/>
      <c r="Y633" s="41"/>
      <c r="Z633" s="41"/>
      <c r="AA633" s="41"/>
      <c r="AB633" s="41"/>
      <c r="AC633" s="41"/>
      <c r="AD633" s="41"/>
      <c r="AE633" s="41"/>
      <c r="AR633" s="225" t="s">
        <v>97</v>
      </c>
      <c r="AT633" s="225" t="s">
        <v>179</v>
      </c>
      <c r="AU633" s="225" t="s">
        <v>81</v>
      </c>
      <c r="AY633" s="20" t="s">
        <v>178</v>
      </c>
      <c r="BE633" s="226">
        <f>IF(N633="základní",J633,0)</f>
        <v>0</v>
      </c>
      <c r="BF633" s="226">
        <f>IF(N633="snížená",J633,0)</f>
        <v>0</v>
      </c>
      <c r="BG633" s="226">
        <f>IF(N633="zákl. přenesená",J633,0)</f>
        <v>0</v>
      </c>
      <c r="BH633" s="226">
        <f>IF(N633="sníž. přenesená",J633,0)</f>
        <v>0</v>
      </c>
      <c r="BI633" s="226">
        <f>IF(N633="nulová",J633,0)</f>
        <v>0</v>
      </c>
      <c r="BJ633" s="20" t="s">
        <v>79</v>
      </c>
      <c r="BK633" s="226">
        <f>ROUND(I633*H633,2)</f>
        <v>0</v>
      </c>
      <c r="BL633" s="20" t="s">
        <v>97</v>
      </c>
      <c r="BM633" s="225" t="s">
        <v>947</v>
      </c>
    </row>
    <row r="634" s="13" customFormat="1">
      <c r="A634" s="13"/>
      <c r="B634" s="240"/>
      <c r="C634" s="241"/>
      <c r="D634" s="242" t="s">
        <v>372</v>
      </c>
      <c r="E634" s="243" t="s">
        <v>21</v>
      </c>
      <c r="F634" s="244" t="s">
        <v>948</v>
      </c>
      <c r="G634" s="241"/>
      <c r="H634" s="243" t="s">
        <v>21</v>
      </c>
      <c r="I634" s="245"/>
      <c r="J634" s="241"/>
      <c r="K634" s="241"/>
      <c r="L634" s="246"/>
      <c r="M634" s="247"/>
      <c r="N634" s="248"/>
      <c r="O634" s="248"/>
      <c r="P634" s="248"/>
      <c r="Q634" s="248"/>
      <c r="R634" s="248"/>
      <c r="S634" s="248"/>
      <c r="T634" s="249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T634" s="250" t="s">
        <v>372</v>
      </c>
      <c r="AU634" s="250" t="s">
        <v>81</v>
      </c>
      <c r="AV634" s="13" t="s">
        <v>79</v>
      </c>
      <c r="AW634" s="13" t="s">
        <v>34</v>
      </c>
      <c r="AX634" s="13" t="s">
        <v>72</v>
      </c>
      <c r="AY634" s="250" t="s">
        <v>178</v>
      </c>
    </row>
    <row r="635" s="14" customFormat="1">
      <c r="A635" s="14"/>
      <c r="B635" s="251"/>
      <c r="C635" s="252"/>
      <c r="D635" s="242" t="s">
        <v>372</v>
      </c>
      <c r="E635" s="253" t="s">
        <v>21</v>
      </c>
      <c r="F635" s="254" t="s">
        <v>949</v>
      </c>
      <c r="G635" s="252"/>
      <c r="H635" s="255">
        <v>19.608000000000001</v>
      </c>
      <c r="I635" s="256"/>
      <c r="J635" s="252"/>
      <c r="K635" s="252"/>
      <c r="L635" s="257"/>
      <c r="M635" s="258"/>
      <c r="N635" s="259"/>
      <c r="O635" s="259"/>
      <c r="P635" s="259"/>
      <c r="Q635" s="259"/>
      <c r="R635" s="259"/>
      <c r="S635" s="259"/>
      <c r="T635" s="260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T635" s="261" t="s">
        <v>372</v>
      </c>
      <c r="AU635" s="261" t="s">
        <v>81</v>
      </c>
      <c r="AV635" s="14" t="s">
        <v>81</v>
      </c>
      <c r="AW635" s="14" t="s">
        <v>34</v>
      </c>
      <c r="AX635" s="14" t="s">
        <v>79</v>
      </c>
      <c r="AY635" s="261" t="s">
        <v>178</v>
      </c>
    </row>
    <row r="636" s="2" customFormat="1" ht="33" customHeight="1">
      <c r="A636" s="41"/>
      <c r="B636" s="42"/>
      <c r="C636" s="214" t="s">
        <v>950</v>
      </c>
      <c r="D636" s="214" t="s">
        <v>179</v>
      </c>
      <c r="E636" s="215" t="s">
        <v>951</v>
      </c>
      <c r="F636" s="216" t="s">
        <v>952</v>
      </c>
      <c r="G636" s="217" t="s">
        <v>384</v>
      </c>
      <c r="H636" s="218">
        <v>1466.6569999999999</v>
      </c>
      <c r="I636" s="219"/>
      <c r="J636" s="220">
        <f>ROUND(I636*H636,2)</f>
        <v>0</v>
      </c>
      <c r="K636" s="216" t="s">
        <v>368</v>
      </c>
      <c r="L636" s="47"/>
      <c r="M636" s="221" t="s">
        <v>21</v>
      </c>
      <c r="N636" s="222" t="s">
        <v>43</v>
      </c>
      <c r="O636" s="87"/>
      <c r="P636" s="223">
        <f>O636*H636</f>
        <v>0</v>
      </c>
      <c r="Q636" s="223">
        <v>0.0073499999999999998</v>
      </c>
      <c r="R636" s="223">
        <f>Q636*H636</f>
        <v>10.779928949999999</v>
      </c>
      <c r="S636" s="223">
        <v>0</v>
      </c>
      <c r="T636" s="224">
        <f>S636*H636</f>
        <v>0</v>
      </c>
      <c r="U636" s="41"/>
      <c r="V636" s="41"/>
      <c r="W636" s="41"/>
      <c r="X636" s="41"/>
      <c r="Y636" s="41"/>
      <c r="Z636" s="41"/>
      <c r="AA636" s="41"/>
      <c r="AB636" s="41"/>
      <c r="AC636" s="41"/>
      <c r="AD636" s="41"/>
      <c r="AE636" s="41"/>
      <c r="AR636" s="225" t="s">
        <v>97</v>
      </c>
      <c r="AT636" s="225" t="s">
        <v>179</v>
      </c>
      <c r="AU636" s="225" t="s">
        <v>81</v>
      </c>
      <c r="AY636" s="20" t="s">
        <v>178</v>
      </c>
      <c r="BE636" s="226">
        <f>IF(N636="základní",J636,0)</f>
        <v>0</v>
      </c>
      <c r="BF636" s="226">
        <f>IF(N636="snížená",J636,0)</f>
        <v>0</v>
      </c>
      <c r="BG636" s="226">
        <f>IF(N636="zákl. přenesená",J636,0)</f>
        <v>0</v>
      </c>
      <c r="BH636" s="226">
        <f>IF(N636="sníž. přenesená",J636,0)</f>
        <v>0</v>
      </c>
      <c r="BI636" s="226">
        <f>IF(N636="nulová",J636,0)</f>
        <v>0</v>
      </c>
      <c r="BJ636" s="20" t="s">
        <v>79</v>
      </c>
      <c r="BK636" s="226">
        <f>ROUND(I636*H636,2)</f>
        <v>0</v>
      </c>
      <c r="BL636" s="20" t="s">
        <v>97</v>
      </c>
      <c r="BM636" s="225" t="s">
        <v>953</v>
      </c>
    </row>
    <row r="637" s="2" customFormat="1">
      <c r="A637" s="41"/>
      <c r="B637" s="42"/>
      <c r="C637" s="43"/>
      <c r="D637" s="235" t="s">
        <v>370</v>
      </c>
      <c r="E637" s="43"/>
      <c r="F637" s="236" t="s">
        <v>954</v>
      </c>
      <c r="G637" s="43"/>
      <c r="H637" s="43"/>
      <c r="I637" s="237"/>
      <c r="J637" s="43"/>
      <c r="K637" s="43"/>
      <c r="L637" s="47"/>
      <c r="M637" s="238"/>
      <c r="N637" s="239"/>
      <c r="O637" s="87"/>
      <c r="P637" s="87"/>
      <c r="Q637" s="87"/>
      <c r="R637" s="87"/>
      <c r="S637" s="87"/>
      <c r="T637" s="88"/>
      <c r="U637" s="41"/>
      <c r="V637" s="41"/>
      <c r="W637" s="41"/>
      <c r="X637" s="41"/>
      <c r="Y637" s="41"/>
      <c r="Z637" s="41"/>
      <c r="AA637" s="41"/>
      <c r="AB637" s="41"/>
      <c r="AC637" s="41"/>
      <c r="AD637" s="41"/>
      <c r="AE637" s="41"/>
      <c r="AT637" s="20" t="s">
        <v>370</v>
      </c>
      <c r="AU637" s="20" t="s">
        <v>81</v>
      </c>
    </row>
    <row r="638" s="13" customFormat="1">
      <c r="A638" s="13"/>
      <c r="B638" s="240"/>
      <c r="C638" s="241"/>
      <c r="D638" s="242" t="s">
        <v>372</v>
      </c>
      <c r="E638" s="243" t="s">
        <v>21</v>
      </c>
      <c r="F638" s="244" t="s">
        <v>674</v>
      </c>
      <c r="G638" s="241"/>
      <c r="H638" s="243" t="s">
        <v>21</v>
      </c>
      <c r="I638" s="245"/>
      <c r="J638" s="241"/>
      <c r="K638" s="241"/>
      <c r="L638" s="246"/>
      <c r="M638" s="247"/>
      <c r="N638" s="248"/>
      <c r="O638" s="248"/>
      <c r="P638" s="248"/>
      <c r="Q638" s="248"/>
      <c r="R638" s="248"/>
      <c r="S638" s="248"/>
      <c r="T638" s="249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T638" s="250" t="s">
        <v>372</v>
      </c>
      <c r="AU638" s="250" t="s">
        <v>81</v>
      </c>
      <c r="AV638" s="13" t="s">
        <v>79</v>
      </c>
      <c r="AW638" s="13" t="s">
        <v>34</v>
      </c>
      <c r="AX638" s="13" t="s">
        <v>72</v>
      </c>
      <c r="AY638" s="250" t="s">
        <v>178</v>
      </c>
    </row>
    <row r="639" s="14" customFormat="1">
      <c r="A639" s="14"/>
      <c r="B639" s="251"/>
      <c r="C639" s="252"/>
      <c r="D639" s="242" t="s">
        <v>372</v>
      </c>
      <c r="E639" s="253" t="s">
        <v>21</v>
      </c>
      <c r="F639" s="254" t="s">
        <v>955</v>
      </c>
      <c r="G639" s="252"/>
      <c r="H639" s="255">
        <v>62.133000000000003</v>
      </c>
      <c r="I639" s="256"/>
      <c r="J639" s="252"/>
      <c r="K639" s="252"/>
      <c r="L639" s="257"/>
      <c r="M639" s="258"/>
      <c r="N639" s="259"/>
      <c r="O639" s="259"/>
      <c r="P639" s="259"/>
      <c r="Q639" s="259"/>
      <c r="R639" s="259"/>
      <c r="S639" s="259"/>
      <c r="T639" s="260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T639" s="261" t="s">
        <v>372</v>
      </c>
      <c r="AU639" s="261" t="s">
        <v>81</v>
      </c>
      <c r="AV639" s="14" t="s">
        <v>81</v>
      </c>
      <c r="AW639" s="14" t="s">
        <v>34</v>
      </c>
      <c r="AX639" s="14" t="s">
        <v>72</v>
      </c>
      <c r="AY639" s="261" t="s">
        <v>178</v>
      </c>
    </row>
    <row r="640" s="14" customFormat="1">
      <c r="A640" s="14"/>
      <c r="B640" s="251"/>
      <c r="C640" s="252"/>
      <c r="D640" s="242" t="s">
        <v>372</v>
      </c>
      <c r="E640" s="253" t="s">
        <v>21</v>
      </c>
      <c r="F640" s="254" t="s">
        <v>956</v>
      </c>
      <c r="G640" s="252"/>
      <c r="H640" s="255">
        <v>65.052000000000007</v>
      </c>
      <c r="I640" s="256"/>
      <c r="J640" s="252"/>
      <c r="K640" s="252"/>
      <c r="L640" s="257"/>
      <c r="M640" s="258"/>
      <c r="N640" s="259"/>
      <c r="O640" s="259"/>
      <c r="P640" s="259"/>
      <c r="Q640" s="259"/>
      <c r="R640" s="259"/>
      <c r="S640" s="259"/>
      <c r="T640" s="260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T640" s="261" t="s">
        <v>372</v>
      </c>
      <c r="AU640" s="261" t="s">
        <v>81</v>
      </c>
      <c r="AV640" s="14" t="s">
        <v>81</v>
      </c>
      <c r="AW640" s="14" t="s">
        <v>34</v>
      </c>
      <c r="AX640" s="14" t="s">
        <v>72</v>
      </c>
      <c r="AY640" s="261" t="s">
        <v>178</v>
      </c>
    </row>
    <row r="641" s="14" customFormat="1">
      <c r="A641" s="14"/>
      <c r="B641" s="251"/>
      <c r="C641" s="252"/>
      <c r="D641" s="242" t="s">
        <v>372</v>
      </c>
      <c r="E641" s="253" t="s">
        <v>21</v>
      </c>
      <c r="F641" s="254" t="s">
        <v>957</v>
      </c>
      <c r="G641" s="252"/>
      <c r="H641" s="255">
        <v>16.263000000000002</v>
      </c>
      <c r="I641" s="256"/>
      <c r="J641" s="252"/>
      <c r="K641" s="252"/>
      <c r="L641" s="257"/>
      <c r="M641" s="258"/>
      <c r="N641" s="259"/>
      <c r="O641" s="259"/>
      <c r="P641" s="259"/>
      <c r="Q641" s="259"/>
      <c r="R641" s="259"/>
      <c r="S641" s="259"/>
      <c r="T641" s="260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T641" s="261" t="s">
        <v>372</v>
      </c>
      <c r="AU641" s="261" t="s">
        <v>81</v>
      </c>
      <c r="AV641" s="14" t="s">
        <v>81</v>
      </c>
      <c r="AW641" s="14" t="s">
        <v>34</v>
      </c>
      <c r="AX641" s="14" t="s">
        <v>72</v>
      </c>
      <c r="AY641" s="261" t="s">
        <v>178</v>
      </c>
    </row>
    <row r="642" s="14" customFormat="1">
      <c r="A642" s="14"/>
      <c r="B642" s="251"/>
      <c r="C642" s="252"/>
      <c r="D642" s="242" t="s">
        <v>372</v>
      </c>
      <c r="E642" s="253" t="s">
        <v>21</v>
      </c>
      <c r="F642" s="254" t="s">
        <v>958</v>
      </c>
      <c r="G642" s="252"/>
      <c r="H642" s="255">
        <v>78.605000000000004</v>
      </c>
      <c r="I642" s="256"/>
      <c r="J642" s="252"/>
      <c r="K642" s="252"/>
      <c r="L642" s="257"/>
      <c r="M642" s="258"/>
      <c r="N642" s="259"/>
      <c r="O642" s="259"/>
      <c r="P642" s="259"/>
      <c r="Q642" s="259"/>
      <c r="R642" s="259"/>
      <c r="S642" s="259"/>
      <c r="T642" s="260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T642" s="261" t="s">
        <v>372</v>
      </c>
      <c r="AU642" s="261" t="s">
        <v>81</v>
      </c>
      <c r="AV642" s="14" t="s">
        <v>81</v>
      </c>
      <c r="AW642" s="14" t="s">
        <v>34</v>
      </c>
      <c r="AX642" s="14" t="s">
        <v>72</v>
      </c>
      <c r="AY642" s="261" t="s">
        <v>178</v>
      </c>
    </row>
    <row r="643" s="14" customFormat="1">
      <c r="A643" s="14"/>
      <c r="B643" s="251"/>
      <c r="C643" s="252"/>
      <c r="D643" s="242" t="s">
        <v>372</v>
      </c>
      <c r="E643" s="253" t="s">
        <v>21</v>
      </c>
      <c r="F643" s="254" t="s">
        <v>959</v>
      </c>
      <c r="G643" s="252"/>
      <c r="H643" s="255">
        <v>19.599</v>
      </c>
      <c r="I643" s="256"/>
      <c r="J643" s="252"/>
      <c r="K643" s="252"/>
      <c r="L643" s="257"/>
      <c r="M643" s="258"/>
      <c r="N643" s="259"/>
      <c r="O643" s="259"/>
      <c r="P643" s="259"/>
      <c r="Q643" s="259"/>
      <c r="R643" s="259"/>
      <c r="S643" s="259"/>
      <c r="T643" s="260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T643" s="261" t="s">
        <v>372</v>
      </c>
      <c r="AU643" s="261" t="s">
        <v>81</v>
      </c>
      <c r="AV643" s="14" t="s">
        <v>81</v>
      </c>
      <c r="AW643" s="14" t="s">
        <v>34</v>
      </c>
      <c r="AX643" s="14" t="s">
        <v>72</v>
      </c>
      <c r="AY643" s="261" t="s">
        <v>178</v>
      </c>
    </row>
    <row r="644" s="14" customFormat="1">
      <c r="A644" s="14"/>
      <c r="B644" s="251"/>
      <c r="C644" s="252"/>
      <c r="D644" s="242" t="s">
        <v>372</v>
      </c>
      <c r="E644" s="253" t="s">
        <v>21</v>
      </c>
      <c r="F644" s="254" t="s">
        <v>960</v>
      </c>
      <c r="G644" s="252"/>
      <c r="H644" s="255">
        <v>19.681999999999999</v>
      </c>
      <c r="I644" s="256"/>
      <c r="J644" s="252"/>
      <c r="K644" s="252"/>
      <c r="L644" s="257"/>
      <c r="M644" s="258"/>
      <c r="N644" s="259"/>
      <c r="O644" s="259"/>
      <c r="P644" s="259"/>
      <c r="Q644" s="259"/>
      <c r="R644" s="259"/>
      <c r="S644" s="259"/>
      <c r="T644" s="260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T644" s="261" t="s">
        <v>372</v>
      </c>
      <c r="AU644" s="261" t="s">
        <v>81</v>
      </c>
      <c r="AV644" s="14" t="s">
        <v>81</v>
      </c>
      <c r="AW644" s="14" t="s">
        <v>34</v>
      </c>
      <c r="AX644" s="14" t="s">
        <v>72</v>
      </c>
      <c r="AY644" s="261" t="s">
        <v>178</v>
      </c>
    </row>
    <row r="645" s="14" customFormat="1">
      <c r="A645" s="14"/>
      <c r="B645" s="251"/>
      <c r="C645" s="252"/>
      <c r="D645" s="242" t="s">
        <v>372</v>
      </c>
      <c r="E645" s="253" t="s">
        <v>21</v>
      </c>
      <c r="F645" s="254" t="s">
        <v>961</v>
      </c>
      <c r="G645" s="252"/>
      <c r="H645" s="255">
        <v>30.358000000000001</v>
      </c>
      <c r="I645" s="256"/>
      <c r="J645" s="252"/>
      <c r="K645" s="252"/>
      <c r="L645" s="257"/>
      <c r="M645" s="258"/>
      <c r="N645" s="259"/>
      <c r="O645" s="259"/>
      <c r="P645" s="259"/>
      <c r="Q645" s="259"/>
      <c r="R645" s="259"/>
      <c r="S645" s="259"/>
      <c r="T645" s="260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T645" s="261" t="s">
        <v>372</v>
      </c>
      <c r="AU645" s="261" t="s">
        <v>81</v>
      </c>
      <c r="AV645" s="14" t="s">
        <v>81</v>
      </c>
      <c r="AW645" s="14" t="s">
        <v>34</v>
      </c>
      <c r="AX645" s="14" t="s">
        <v>72</v>
      </c>
      <c r="AY645" s="261" t="s">
        <v>178</v>
      </c>
    </row>
    <row r="646" s="14" customFormat="1">
      <c r="A646" s="14"/>
      <c r="B646" s="251"/>
      <c r="C646" s="252"/>
      <c r="D646" s="242" t="s">
        <v>372</v>
      </c>
      <c r="E646" s="253" t="s">
        <v>21</v>
      </c>
      <c r="F646" s="254" t="s">
        <v>962</v>
      </c>
      <c r="G646" s="252"/>
      <c r="H646" s="255">
        <v>53.667999999999999</v>
      </c>
      <c r="I646" s="256"/>
      <c r="J646" s="252"/>
      <c r="K646" s="252"/>
      <c r="L646" s="257"/>
      <c r="M646" s="258"/>
      <c r="N646" s="259"/>
      <c r="O646" s="259"/>
      <c r="P646" s="259"/>
      <c r="Q646" s="259"/>
      <c r="R646" s="259"/>
      <c r="S646" s="259"/>
      <c r="T646" s="260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T646" s="261" t="s">
        <v>372</v>
      </c>
      <c r="AU646" s="261" t="s">
        <v>81</v>
      </c>
      <c r="AV646" s="14" t="s">
        <v>81</v>
      </c>
      <c r="AW646" s="14" t="s">
        <v>34</v>
      </c>
      <c r="AX646" s="14" t="s">
        <v>72</v>
      </c>
      <c r="AY646" s="261" t="s">
        <v>178</v>
      </c>
    </row>
    <row r="647" s="14" customFormat="1">
      <c r="A647" s="14"/>
      <c r="B647" s="251"/>
      <c r="C647" s="252"/>
      <c r="D647" s="242" t="s">
        <v>372</v>
      </c>
      <c r="E647" s="253" t="s">
        <v>21</v>
      </c>
      <c r="F647" s="254" t="s">
        <v>963</v>
      </c>
      <c r="G647" s="252"/>
      <c r="H647" s="255">
        <v>74.393000000000001</v>
      </c>
      <c r="I647" s="256"/>
      <c r="J647" s="252"/>
      <c r="K647" s="252"/>
      <c r="L647" s="257"/>
      <c r="M647" s="258"/>
      <c r="N647" s="259"/>
      <c r="O647" s="259"/>
      <c r="P647" s="259"/>
      <c r="Q647" s="259"/>
      <c r="R647" s="259"/>
      <c r="S647" s="259"/>
      <c r="T647" s="260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T647" s="261" t="s">
        <v>372</v>
      </c>
      <c r="AU647" s="261" t="s">
        <v>81</v>
      </c>
      <c r="AV647" s="14" t="s">
        <v>81</v>
      </c>
      <c r="AW647" s="14" t="s">
        <v>34</v>
      </c>
      <c r="AX647" s="14" t="s">
        <v>72</v>
      </c>
      <c r="AY647" s="261" t="s">
        <v>178</v>
      </c>
    </row>
    <row r="648" s="14" customFormat="1">
      <c r="A648" s="14"/>
      <c r="B648" s="251"/>
      <c r="C648" s="252"/>
      <c r="D648" s="242" t="s">
        <v>372</v>
      </c>
      <c r="E648" s="253" t="s">
        <v>21</v>
      </c>
      <c r="F648" s="254" t="s">
        <v>964</v>
      </c>
      <c r="G648" s="252"/>
      <c r="H648" s="255">
        <v>22.100999999999999</v>
      </c>
      <c r="I648" s="256"/>
      <c r="J648" s="252"/>
      <c r="K648" s="252"/>
      <c r="L648" s="257"/>
      <c r="M648" s="258"/>
      <c r="N648" s="259"/>
      <c r="O648" s="259"/>
      <c r="P648" s="259"/>
      <c r="Q648" s="259"/>
      <c r="R648" s="259"/>
      <c r="S648" s="259"/>
      <c r="T648" s="260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T648" s="261" t="s">
        <v>372</v>
      </c>
      <c r="AU648" s="261" t="s">
        <v>81</v>
      </c>
      <c r="AV648" s="14" t="s">
        <v>81</v>
      </c>
      <c r="AW648" s="14" t="s">
        <v>34</v>
      </c>
      <c r="AX648" s="14" t="s">
        <v>72</v>
      </c>
      <c r="AY648" s="261" t="s">
        <v>178</v>
      </c>
    </row>
    <row r="649" s="14" customFormat="1">
      <c r="A649" s="14"/>
      <c r="B649" s="251"/>
      <c r="C649" s="252"/>
      <c r="D649" s="242" t="s">
        <v>372</v>
      </c>
      <c r="E649" s="253" t="s">
        <v>21</v>
      </c>
      <c r="F649" s="254" t="s">
        <v>965</v>
      </c>
      <c r="G649" s="252"/>
      <c r="H649" s="255">
        <v>20.015999999999998</v>
      </c>
      <c r="I649" s="256"/>
      <c r="J649" s="252"/>
      <c r="K649" s="252"/>
      <c r="L649" s="257"/>
      <c r="M649" s="258"/>
      <c r="N649" s="259"/>
      <c r="O649" s="259"/>
      <c r="P649" s="259"/>
      <c r="Q649" s="259"/>
      <c r="R649" s="259"/>
      <c r="S649" s="259"/>
      <c r="T649" s="260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T649" s="261" t="s">
        <v>372</v>
      </c>
      <c r="AU649" s="261" t="s">
        <v>81</v>
      </c>
      <c r="AV649" s="14" t="s">
        <v>81</v>
      </c>
      <c r="AW649" s="14" t="s">
        <v>34</v>
      </c>
      <c r="AX649" s="14" t="s">
        <v>72</v>
      </c>
      <c r="AY649" s="261" t="s">
        <v>178</v>
      </c>
    </row>
    <row r="650" s="14" customFormat="1">
      <c r="A650" s="14"/>
      <c r="B650" s="251"/>
      <c r="C650" s="252"/>
      <c r="D650" s="242" t="s">
        <v>372</v>
      </c>
      <c r="E650" s="253" t="s">
        <v>21</v>
      </c>
      <c r="F650" s="254" t="s">
        <v>966</v>
      </c>
      <c r="G650" s="252"/>
      <c r="H650" s="255">
        <v>22.100999999999999</v>
      </c>
      <c r="I650" s="256"/>
      <c r="J650" s="252"/>
      <c r="K650" s="252"/>
      <c r="L650" s="257"/>
      <c r="M650" s="258"/>
      <c r="N650" s="259"/>
      <c r="O650" s="259"/>
      <c r="P650" s="259"/>
      <c r="Q650" s="259"/>
      <c r="R650" s="259"/>
      <c r="S650" s="259"/>
      <c r="T650" s="260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T650" s="261" t="s">
        <v>372</v>
      </c>
      <c r="AU650" s="261" t="s">
        <v>81</v>
      </c>
      <c r="AV650" s="14" t="s">
        <v>81</v>
      </c>
      <c r="AW650" s="14" t="s">
        <v>34</v>
      </c>
      <c r="AX650" s="14" t="s">
        <v>72</v>
      </c>
      <c r="AY650" s="261" t="s">
        <v>178</v>
      </c>
    </row>
    <row r="651" s="14" customFormat="1">
      <c r="A651" s="14"/>
      <c r="B651" s="251"/>
      <c r="C651" s="252"/>
      <c r="D651" s="242" t="s">
        <v>372</v>
      </c>
      <c r="E651" s="253" t="s">
        <v>21</v>
      </c>
      <c r="F651" s="254" t="s">
        <v>967</v>
      </c>
      <c r="G651" s="252"/>
      <c r="H651" s="255">
        <v>21.391999999999999</v>
      </c>
      <c r="I651" s="256"/>
      <c r="J651" s="252"/>
      <c r="K651" s="252"/>
      <c r="L651" s="257"/>
      <c r="M651" s="258"/>
      <c r="N651" s="259"/>
      <c r="O651" s="259"/>
      <c r="P651" s="259"/>
      <c r="Q651" s="259"/>
      <c r="R651" s="259"/>
      <c r="S651" s="259"/>
      <c r="T651" s="260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T651" s="261" t="s">
        <v>372</v>
      </c>
      <c r="AU651" s="261" t="s">
        <v>81</v>
      </c>
      <c r="AV651" s="14" t="s">
        <v>81</v>
      </c>
      <c r="AW651" s="14" t="s">
        <v>34</v>
      </c>
      <c r="AX651" s="14" t="s">
        <v>72</v>
      </c>
      <c r="AY651" s="261" t="s">
        <v>178</v>
      </c>
    </row>
    <row r="652" s="14" customFormat="1">
      <c r="A652" s="14"/>
      <c r="B652" s="251"/>
      <c r="C652" s="252"/>
      <c r="D652" s="242" t="s">
        <v>372</v>
      </c>
      <c r="E652" s="253" t="s">
        <v>21</v>
      </c>
      <c r="F652" s="254" t="s">
        <v>968</v>
      </c>
      <c r="G652" s="252"/>
      <c r="H652" s="255">
        <v>38.780999999999999</v>
      </c>
      <c r="I652" s="256"/>
      <c r="J652" s="252"/>
      <c r="K652" s="252"/>
      <c r="L652" s="257"/>
      <c r="M652" s="258"/>
      <c r="N652" s="259"/>
      <c r="O652" s="259"/>
      <c r="P652" s="259"/>
      <c r="Q652" s="259"/>
      <c r="R652" s="259"/>
      <c r="S652" s="259"/>
      <c r="T652" s="260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T652" s="261" t="s">
        <v>372</v>
      </c>
      <c r="AU652" s="261" t="s">
        <v>81</v>
      </c>
      <c r="AV652" s="14" t="s">
        <v>81</v>
      </c>
      <c r="AW652" s="14" t="s">
        <v>34</v>
      </c>
      <c r="AX652" s="14" t="s">
        <v>72</v>
      </c>
      <c r="AY652" s="261" t="s">
        <v>178</v>
      </c>
    </row>
    <row r="653" s="14" customFormat="1">
      <c r="A653" s="14"/>
      <c r="B653" s="251"/>
      <c r="C653" s="252"/>
      <c r="D653" s="242" t="s">
        <v>372</v>
      </c>
      <c r="E653" s="253" t="s">
        <v>21</v>
      </c>
      <c r="F653" s="254" t="s">
        <v>969</v>
      </c>
      <c r="G653" s="252"/>
      <c r="H653" s="255">
        <v>22.518000000000001</v>
      </c>
      <c r="I653" s="256"/>
      <c r="J653" s="252"/>
      <c r="K653" s="252"/>
      <c r="L653" s="257"/>
      <c r="M653" s="258"/>
      <c r="N653" s="259"/>
      <c r="O653" s="259"/>
      <c r="P653" s="259"/>
      <c r="Q653" s="259"/>
      <c r="R653" s="259"/>
      <c r="S653" s="259"/>
      <c r="T653" s="260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T653" s="261" t="s">
        <v>372</v>
      </c>
      <c r="AU653" s="261" t="s">
        <v>81</v>
      </c>
      <c r="AV653" s="14" t="s">
        <v>81</v>
      </c>
      <c r="AW653" s="14" t="s">
        <v>34</v>
      </c>
      <c r="AX653" s="14" t="s">
        <v>72</v>
      </c>
      <c r="AY653" s="261" t="s">
        <v>178</v>
      </c>
    </row>
    <row r="654" s="14" customFormat="1">
      <c r="A654" s="14"/>
      <c r="B654" s="251"/>
      <c r="C654" s="252"/>
      <c r="D654" s="242" t="s">
        <v>372</v>
      </c>
      <c r="E654" s="253" t="s">
        <v>21</v>
      </c>
      <c r="F654" s="254" t="s">
        <v>970</v>
      </c>
      <c r="G654" s="252"/>
      <c r="H654" s="255">
        <v>266.04599999999999</v>
      </c>
      <c r="I654" s="256"/>
      <c r="J654" s="252"/>
      <c r="K654" s="252"/>
      <c r="L654" s="257"/>
      <c r="M654" s="258"/>
      <c r="N654" s="259"/>
      <c r="O654" s="259"/>
      <c r="P654" s="259"/>
      <c r="Q654" s="259"/>
      <c r="R654" s="259"/>
      <c r="S654" s="259"/>
      <c r="T654" s="260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T654" s="261" t="s">
        <v>372</v>
      </c>
      <c r="AU654" s="261" t="s">
        <v>81</v>
      </c>
      <c r="AV654" s="14" t="s">
        <v>81</v>
      </c>
      <c r="AW654" s="14" t="s">
        <v>34</v>
      </c>
      <c r="AX654" s="14" t="s">
        <v>72</v>
      </c>
      <c r="AY654" s="261" t="s">
        <v>178</v>
      </c>
    </row>
    <row r="655" s="14" customFormat="1">
      <c r="A655" s="14"/>
      <c r="B655" s="251"/>
      <c r="C655" s="252"/>
      <c r="D655" s="242" t="s">
        <v>372</v>
      </c>
      <c r="E655" s="253" t="s">
        <v>21</v>
      </c>
      <c r="F655" s="254" t="s">
        <v>971</v>
      </c>
      <c r="G655" s="252"/>
      <c r="H655" s="255">
        <v>86.319000000000003</v>
      </c>
      <c r="I655" s="256"/>
      <c r="J655" s="252"/>
      <c r="K655" s="252"/>
      <c r="L655" s="257"/>
      <c r="M655" s="258"/>
      <c r="N655" s="259"/>
      <c r="O655" s="259"/>
      <c r="P655" s="259"/>
      <c r="Q655" s="259"/>
      <c r="R655" s="259"/>
      <c r="S655" s="259"/>
      <c r="T655" s="260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T655" s="261" t="s">
        <v>372</v>
      </c>
      <c r="AU655" s="261" t="s">
        <v>81</v>
      </c>
      <c r="AV655" s="14" t="s">
        <v>81</v>
      </c>
      <c r="AW655" s="14" t="s">
        <v>34</v>
      </c>
      <c r="AX655" s="14" t="s">
        <v>72</v>
      </c>
      <c r="AY655" s="261" t="s">
        <v>178</v>
      </c>
    </row>
    <row r="656" s="14" customFormat="1">
      <c r="A656" s="14"/>
      <c r="B656" s="251"/>
      <c r="C656" s="252"/>
      <c r="D656" s="242" t="s">
        <v>372</v>
      </c>
      <c r="E656" s="253" t="s">
        <v>21</v>
      </c>
      <c r="F656" s="254" t="s">
        <v>972</v>
      </c>
      <c r="G656" s="252"/>
      <c r="H656" s="255">
        <v>81.731999999999999</v>
      </c>
      <c r="I656" s="256"/>
      <c r="J656" s="252"/>
      <c r="K656" s="252"/>
      <c r="L656" s="257"/>
      <c r="M656" s="258"/>
      <c r="N656" s="259"/>
      <c r="O656" s="259"/>
      <c r="P656" s="259"/>
      <c r="Q656" s="259"/>
      <c r="R656" s="259"/>
      <c r="S656" s="259"/>
      <c r="T656" s="260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T656" s="261" t="s">
        <v>372</v>
      </c>
      <c r="AU656" s="261" t="s">
        <v>81</v>
      </c>
      <c r="AV656" s="14" t="s">
        <v>81</v>
      </c>
      <c r="AW656" s="14" t="s">
        <v>34</v>
      </c>
      <c r="AX656" s="14" t="s">
        <v>72</v>
      </c>
      <c r="AY656" s="261" t="s">
        <v>178</v>
      </c>
    </row>
    <row r="657" s="14" customFormat="1">
      <c r="A657" s="14"/>
      <c r="B657" s="251"/>
      <c r="C657" s="252"/>
      <c r="D657" s="242" t="s">
        <v>372</v>
      </c>
      <c r="E657" s="253" t="s">
        <v>21</v>
      </c>
      <c r="F657" s="254" t="s">
        <v>973</v>
      </c>
      <c r="G657" s="252"/>
      <c r="H657" s="255">
        <v>69.221999999999994</v>
      </c>
      <c r="I657" s="256"/>
      <c r="J657" s="252"/>
      <c r="K657" s="252"/>
      <c r="L657" s="257"/>
      <c r="M657" s="258"/>
      <c r="N657" s="259"/>
      <c r="O657" s="259"/>
      <c r="P657" s="259"/>
      <c r="Q657" s="259"/>
      <c r="R657" s="259"/>
      <c r="S657" s="259"/>
      <c r="T657" s="260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T657" s="261" t="s">
        <v>372</v>
      </c>
      <c r="AU657" s="261" t="s">
        <v>81</v>
      </c>
      <c r="AV657" s="14" t="s">
        <v>81</v>
      </c>
      <c r="AW657" s="14" t="s">
        <v>34</v>
      </c>
      <c r="AX657" s="14" t="s">
        <v>72</v>
      </c>
      <c r="AY657" s="261" t="s">
        <v>178</v>
      </c>
    </row>
    <row r="658" s="14" customFormat="1">
      <c r="A658" s="14"/>
      <c r="B658" s="251"/>
      <c r="C658" s="252"/>
      <c r="D658" s="242" t="s">
        <v>372</v>
      </c>
      <c r="E658" s="253" t="s">
        <v>21</v>
      </c>
      <c r="F658" s="254" t="s">
        <v>974</v>
      </c>
      <c r="G658" s="252"/>
      <c r="H658" s="255">
        <v>67.137</v>
      </c>
      <c r="I658" s="256"/>
      <c r="J658" s="252"/>
      <c r="K658" s="252"/>
      <c r="L658" s="257"/>
      <c r="M658" s="258"/>
      <c r="N658" s="259"/>
      <c r="O658" s="259"/>
      <c r="P658" s="259"/>
      <c r="Q658" s="259"/>
      <c r="R658" s="259"/>
      <c r="S658" s="259"/>
      <c r="T658" s="260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T658" s="261" t="s">
        <v>372</v>
      </c>
      <c r="AU658" s="261" t="s">
        <v>81</v>
      </c>
      <c r="AV658" s="14" t="s">
        <v>81</v>
      </c>
      <c r="AW658" s="14" t="s">
        <v>34</v>
      </c>
      <c r="AX658" s="14" t="s">
        <v>72</v>
      </c>
      <c r="AY658" s="261" t="s">
        <v>178</v>
      </c>
    </row>
    <row r="659" s="14" customFormat="1">
      <c r="A659" s="14"/>
      <c r="B659" s="251"/>
      <c r="C659" s="252"/>
      <c r="D659" s="242" t="s">
        <v>372</v>
      </c>
      <c r="E659" s="253" t="s">
        <v>21</v>
      </c>
      <c r="F659" s="254" t="s">
        <v>975</v>
      </c>
      <c r="G659" s="252"/>
      <c r="H659" s="255">
        <v>49.414999999999999</v>
      </c>
      <c r="I659" s="256"/>
      <c r="J659" s="252"/>
      <c r="K659" s="252"/>
      <c r="L659" s="257"/>
      <c r="M659" s="258"/>
      <c r="N659" s="259"/>
      <c r="O659" s="259"/>
      <c r="P659" s="259"/>
      <c r="Q659" s="259"/>
      <c r="R659" s="259"/>
      <c r="S659" s="259"/>
      <c r="T659" s="260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T659" s="261" t="s">
        <v>372</v>
      </c>
      <c r="AU659" s="261" t="s">
        <v>81</v>
      </c>
      <c r="AV659" s="14" t="s">
        <v>81</v>
      </c>
      <c r="AW659" s="14" t="s">
        <v>34</v>
      </c>
      <c r="AX659" s="14" t="s">
        <v>72</v>
      </c>
      <c r="AY659" s="261" t="s">
        <v>178</v>
      </c>
    </row>
    <row r="660" s="14" customFormat="1">
      <c r="A660" s="14"/>
      <c r="B660" s="251"/>
      <c r="C660" s="252"/>
      <c r="D660" s="242" t="s">
        <v>372</v>
      </c>
      <c r="E660" s="253" t="s">
        <v>21</v>
      </c>
      <c r="F660" s="254" t="s">
        <v>976</v>
      </c>
      <c r="G660" s="252"/>
      <c r="H660" s="255">
        <v>49.414999999999999</v>
      </c>
      <c r="I660" s="256"/>
      <c r="J660" s="252"/>
      <c r="K660" s="252"/>
      <c r="L660" s="257"/>
      <c r="M660" s="258"/>
      <c r="N660" s="259"/>
      <c r="O660" s="259"/>
      <c r="P660" s="259"/>
      <c r="Q660" s="259"/>
      <c r="R660" s="259"/>
      <c r="S660" s="259"/>
      <c r="T660" s="260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T660" s="261" t="s">
        <v>372</v>
      </c>
      <c r="AU660" s="261" t="s">
        <v>81</v>
      </c>
      <c r="AV660" s="14" t="s">
        <v>81</v>
      </c>
      <c r="AW660" s="14" t="s">
        <v>34</v>
      </c>
      <c r="AX660" s="14" t="s">
        <v>72</v>
      </c>
      <c r="AY660" s="261" t="s">
        <v>178</v>
      </c>
    </row>
    <row r="661" s="14" customFormat="1">
      <c r="A661" s="14"/>
      <c r="B661" s="251"/>
      <c r="C661" s="252"/>
      <c r="D661" s="242" t="s">
        <v>372</v>
      </c>
      <c r="E661" s="253" t="s">
        <v>21</v>
      </c>
      <c r="F661" s="254" t="s">
        <v>977</v>
      </c>
      <c r="G661" s="252"/>
      <c r="H661" s="255">
        <v>49.414999999999999</v>
      </c>
      <c r="I661" s="256"/>
      <c r="J661" s="252"/>
      <c r="K661" s="252"/>
      <c r="L661" s="257"/>
      <c r="M661" s="258"/>
      <c r="N661" s="259"/>
      <c r="O661" s="259"/>
      <c r="P661" s="259"/>
      <c r="Q661" s="259"/>
      <c r="R661" s="259"/>
      <c r="S661" s="259"/>
      <c r="T661" s="260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T661" s="261" t="s">
        <v>372</v>
      </c>
      <c r="AU661" s="261" t="s">
        <v>81</v>
      </c>
      <c r="AV661" s="14" t="s">
        <v>81</v>
      </c>
      <c r="AW661" s="14" t="s">
        <v>34</v>
      </c>
      <c r="AX661" s="14" t="s">
        <v>72</v>
      </c>
      <c r="AY661" s="261" t="s">
        <v>178</v>
      </c>
    </row>
    <row r="662" s="14" customFormat="1">
      <c r="A662" s="14"/>
      <c r="B662" s="251"/>
      <c r="C662" s="252"/>
      <c r="D662" s="242" t="s">
        <v>372</v>
      </c>
      <c r="E662" s="253" t="s">
        <v>21</v>
      </c>
      <c r="F662" s="254" t="s">
        <v>978</v>
      </c>
      <c r="G662" s="252"/>
      <c r="H662" s="255">
        <v>49.414999999999999</v>
      </c>
      <c r="I662" s="256"/>
      <c r="J662" s="252"/>
      <c r="K662" s="252"/>
      <c r="L662" s="257"/>
      <c r="M662" s="258"/>
      <c r="N662" s="259"/>
      <c r="O662" s="259"/>
      <c r="P662" s="259"/>
      <c r="Q662" s="259"/>
      <c r="R662" s="259"/>
      <c r="S662" s="259"/>
      <c r="T662" s="260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T662" s="261" t="s">
        <v>372</v>
      </c>
      <c r="AU662" s="261" t="s">
        <v>81</v>
      </c>
      <c r="AV662" s="14" t="s">
        <v>81</v>
      </c>
      <c r="AW662" s="14" t="s">
        <v>34</v>
      </c>
      <c r="AX662" s="14" t="s">
        <v>72</v>
      </c>
      <c r="AY662" s="261" t="s">
        <v>178</v>
      </c>
    </row>
    <row r="663" s="14" customFormat="1">
      <c r="A663" s="14"/>
      <c r="B663" s="251"/>
      <c r="C663" s="252"/>
      <c r="D663" s="242" t="s">
        <v>372</v>
      </c>
      <c r="E663" s="253" t="s">
        <v>21</v>
      </c>
      <c r="F663" s="254" t="s">
        <v>979</v>
      </c>
      <c r="G663" s="252"/>
      <c r="H663" s="255">
        <v>37.863999999999997</v>
      </c>
      <c r="I663" s="256"/>
      <c r="J663" s="252"/>
      <c r="K663" s="252"/>
      <c r="L663" s="257"/>
      <c r="M663" s="258"/>
      <c r="N663" s="259"/>
      <c r="O663" s="259"/>
      <c r="P663" s="259"/>
      <c r="Q663" s="259"/>
      <c r="R663" s="259"/>
      <c r="S663" s="259"/>
      <c r="T663" s="260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T663" s="261" t="s">
        <v>372</v>
      </c>
      <c r="AU663" s="261" t="s">
        <v>81</v>
      </c>
      <c r="AV663" s="14" t="s">
        <v>81</v>
      </c>
      <c r="AW663" s="14" t="s">
        <v>34</v>
      </c>
      <c r="AX663" s="14" t="s">
        <v>72</v>
      </c>
      <c r="AY663" s="261" t="s">
        <v>178</v>
      </c>
    </row>
    <row r="664" s="14" customFormat="1">
      <c r="A664" s="14"/>
      <c r="B664" s="251"/>
      <c r="C664" s="252"/>
      <c r="D664" s="242" t="s">
        <v>372</v>
      </c>
      <c r="E664" s="253" t="s">
        <v>21</v>
      </c>
      <c r="F664" s="254" t="s">
        <v>980</v>
      </c>
      <c r="G664" s="252"/>
      <c r="H664" s="255">
        <v>34.652999999999999</v>
      </c>
      <c r="I664" s="256"/>
      <c r="J664" s="252"/>
      <c r="K664" s="252"/>
      <c r="L664" s="257"/>
      <c r="M664" s="258"/>
      <c r="N664" s="259"/>
      <c r="O664" s="259"/>
      <c r="P664" s="259"/>
      <c r="Q664" s="259"/>
      <c r="R664" s="259"/>
      <c r="S664" s="259"/>
      <c r="T664" s="260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T664" s="261" t="s">
        <v>372</v>
      </c>
      <c r="AU664" s="261" t="s">
        <v>81</v>
      </c>
      <c r="AV664" s="14" t="s">
        <v>81</v>
      </c>
      <c r="AW664" s="14" t="s">
        <v>34</v>
      </c>
      <c r="AX664" s="14" t="s">
        <v>72</v>
      </c>
      <c r="AY664" s="261" t="s">
        <v>178</v>
      </c>
    </row>
    <row r="665" s="14" customFormat="1">
      <c r="A665" s="14"/>
      <c r="B665" s="251"/>
      <c r="C665" s="252"/>
      <c r="D665" s="242" t="s">
        <v>372</v>
      </c>
      <c r="E665" s="253" t="s">
        <v>21</v>
      </c>
      <c r="F665" s="254" t="s">
        <v>981</v>
      </c>
      <c r="G665" s="252"/>
      <c r="H665" s="255">
        <v>41.700000000000003</v>
      </c>
      <c r="I665" s="256"/>
      <c r="J665" s="252"/>
      <c r="K665" s="252"/>
      <c r="L665" s="257"/>
      <c r="M665" s="258"/>
      <c r="N665" s="259"/>
      <c r="O665" s="259"/>
      <c r="P665" s="259"/>
      <c r="Q665" s="259"/>
      <c r="R665" s="259"/>
      <c r="S665" s="259"/>
      <c r="T665" s="260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T665" s="261" t="s">
        <v>372</v>
      </c>
      <c r="AU665" s="261" t="s">
        <v>81</v>
      </c>
      <c r="AV665" s="14" t="s">
        <v>81</v>
      </c>
      <c r="AW665" s="14" t="s">
        <v>34</v>
      </c>
      <c r="AX665" s="14" t="s">
        <v>72</v>
      </c>
      <c r="AY665" s="261" t="s">
        <v>178</v>
      </c>
    </row>
    <row r="666" s="14" customFormat="1">
      <c r="A666" s="14"/>
      <c r="B666" s="251"/>
      <c r="C666" s="252"/>
      <c r="D666" s="242" t="s">
        <v>372</v>
      </c>
      <c r="E666" s="253" t="s">
        <v>21</v>
      </c>
      <c r="F666" s="254" t="s">
        <v>982</v>
      </c>
      <c r="G666" s="252"/>
      <c r="H666" s="255">
        <v>90.072000000000003</v>
      </c>
      <c r="I666" s="256"/>
      <c r="J666" s="252"/>
      <c r="K666" s="252"/>
      <c r="L666" s="257"/>
      <c r="M666" s="258"/>
      <c r="N666" s="259"/>
      <c r="O666" s="259"/>
      <c r="P666" s="259"/>
      <c r="Q666" s="259"/>
      <c r="R666" s="259"/>
      <c r="S666" s="259"/>
      <c r="T666" s="260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T666" s="261" t="s">
        <v>372</v>
      </c>
      <c r="AU666" s="261" t="s">
        <v>81</v>
      </c>
      <c r="AV666" s="14" t="s">
        <v>81</v>
      </c>
      <c r="AW666" s="14" t="s">
        <v>34</v>
      </c>
      <c r="AX666" s="14" t="s">
        <v>72</v>
      </c>
      <c r="AY666" s="261" t="s">
        <v>178</v>
      </c>
    </row>
    <row r="667" s="16" customFormat="1">
      <c r="A667" s="16"/>
      <c r="B667" s="273"/>
      <c r="C667" s="274"/>
      <c r="D667" s="242" t="s">
        <v>372</v>
      </c>
      <c r="E667" s="275" t="s">
        <v>21</v>
      </c>
      <c r="F667" s="276" t="s">
        <v>407</v>
      </c>
      <c r="G667" s="274"/>
      <c r="H667" s="277">
        <v>1539.067</v>
      </c>
      <c r="I667" s="278"/>
      <c r="J667" s="274"/>
      <c r="K667" s="274"/>
      <c r="L667" s="279"/>
      <c r="M667" s="280"/>
      <c r="N667" s="281"/>
      <c r="O667" s="281"/>
      <c r="P667" s="281"/>
      <c r="Q667" s="281"/>
      <c r="R667" s="281"/>
      <c r="S667" s="281"/>
      <c r="T667" s="282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T667" s="283" t="s">
        <v>372</v>
      </c>
      <c r="AU667" s="283" t="s">
        <v>81</v>
      </c>
      <c r="AV667" s="16" t="s">
        <v>95</v>
      </c>
      <c r="AW667" s="16" t="s">
        <v>34</v>
      </c>
      <c r="AX667" s="16" t="s">
        <v>72</v>
      </c>
      <c r="AY667" s="283" t="s">
        <v>178</v>
      </c>
    </row>
    <row r="668" s="13" customFormat="1">
      <c r="A668" s="13"/>
      <c r="B668" s="240"/>
      <c r="C668" s="241"/>
      <c r="D668" s="242" t="s">
        <v>372</v>
      </c>
      <c r="E668" s="243" t="s">
        <v>21</v>
      </c>
      <c r="F668" s="244" t="s">
        <v>983</v>
      </c>
      <c r="G668" s="241"/>
      <c r="H668" s="243" t="s">
        <v>21</v>
      </c>
      <c r="I668" s="245"/>
      <c r="J668" s="241"/>
      <c r="K668" s="241"/>
      <c r="L668" s="246"/>
      <c r="M668" s="247"/>
      <c r="N668" s="248"/>
      <c r="O668" s="248"/>
      <c r="P668" s="248"/>
      <c r="Q668" s="248"/>
      <c r="R668" s="248"/>
      <c r="S668" s="248"/>
      <c r="T668" s="249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T668" s="250" t="s">
        <v>372</v>
      </c>
      <c r="AU668" s="250" t="s">
        <v>81</v>
      </c>
      <c r="AV668" s="13" t="s">
        <v>79</v>
      </c>
      <c r="AW668" s="13" t="s">
        <v>34</v>
      </c>
      <c r="AX668" s="13" t="s">
        <v>72</v>
      </c>
      <c r="AY668" s="250" t="s">
        <v>178</v>
      </c>
    </row>
    <row r="669" s="14" customFormat="1">
      <c r="A669" s="14"/>
      <c r="B669" s="251"/>
      <c r="C669" s="252"/>
      <c r="D669" s="242" t="s">
        <v>372</v>
      </c>
      <c r="E669" s="253" t="s">
        <v>21</v>
      </c>
      <c r="F669" s="254" t="s">
        <v>984</v>
      </c>
      <c r="G669" s="252"/>
      <c r="H669" s="255">
        <v>1.44</v>
      </c>
      <c r="I669" s="256"/>
      <c r="J669" s="252"/>
      <c r="K669" s="252"/>
      <c r="L669" s="257"/>
      <c r="M669" s="258"/>
      <c r="N669" s="259"/>
      <c r="O669" s="259"/>
      <c r="P669" s="259"/>
      <c r="Q669" s="259"/>
      <c r="R669" s="259"/>
      <c r="S669" s="259"/>
      <c r="T669" s="260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T669" s="261" t="s">
        <v>372</v>
      </c>
      <c r="AU669" s="261" t="s">
        <v>81</v>
      </c>
      <c r="AV669" s="14" t="s">
        <v>81</v>
      </c>
      <c r="AW669" s="14" t="s">
        <v>34</v>
      </c>
      <c r="AX669" s="14" t="s">
        <v>72</v>
      </c>
      <c r="AY669" s="261" t="s">
        <v>178</v>
      </c>
    </row>
    <row r="670" s="14" customFormat="1">
      <c r="A670" s="14"/>
      <c r="B670" s="251"/>
      <c r="C670" s="252"/>
      <c r="D670" s="242" t="s">
        <v>372</v>
      </c>
      <c r="E670" s="253" t="s">
        <v>21</v>
      </c>
      <c r="F670" s="254" t="s">
        <v>985</v>
      </c>
      <c r="G670" s="252"/>
      <c r="H670" s="255">
        <v>0.97499999999999998</v>
      </c>
      <c r="I670" s="256"/>
      <c r="J670" s="252"/>
      <c r="K670" s="252"/>
      <c r="L670" s="257"/>
      <c r="M670" s="258"/>
      <c r="N670" s="259"/>
      <c r="O670" s="259"/>
      <c r="P670" s="259"/>
      <c r="Q670" s="259"/>
      <c r="R670" s="259"/>
      <c r="S670" s="259"/>
      <c r="T670" s="260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T670" s="261" t="s">
        <v>372</v>
      </c>
      <c r="AU670" s="261" t="s">
        <v>81</v>
      </c>
      <c r="AV670" s="14" t="s">
        <v>81</v>
      </c>
      <c r="AW670" s="14" t="s">
        <v>34</v>
      </c>
      <c r="AX670" s="14" t="s">
        <v>72</v>
      </c>
      <c r="AY670" s="261" t="s">
        <v>178</v>
      </c>
    </row>
    <row r="671" s="14" customFormat="1">
      <c r="A671" s="14"/>
      <c r="B671" s="251"/>
      <c r="C671" s="252"/>
      <c r="D671" s="242" t="s">
        <v>372</v>
      </c>
      <c r="E671" s="253" t="s">
        <v>21</v>
      </c>
      <c r="F671" s="254" t="s">
        <v>986</v>
      </c>
      <c r="G671" s="252"/>
      <c r="H671" s="255">
        <v>1.125</v>
      </c>
      <c r="I671" s="256"/>
      <c r="J671" s="252"/>
      <c r="K671" s="252"/>
      <c r="L671" s="257"/>
      <c r="M671" s="258"/>
      <c r="N671" s="259"/>
      <c r="O671" s="259"/>
      <c r="P671" s="259"/>
      <c r="Q671" s="259"/>
      <c r="R671" s="259"/>
      <c r="S671" s="259"/>
      <c r="T671" s="260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T671" s="261" t="s">
        <v>372</v>
      </c>
      <c r="AU671" s="261" t="s">
        <v>81</v>
      </c>
      <c r="AV671" s="14" t="s">
        <v>81</v>
      </c>
      <c r="AW671" s="14" t="s">
        <v>34</v>
      </c>
      <c r="AX671" s="14" t="s">
        <v>72</v>
      </c>
      <c r="AY671" s="261" t="s">
        <v>178</v>
      </c>
    </row>
    <row r="672" s="14" customFormat="1">
      <c r="A672" s="14"/>
      <c r="B672" s="251"/>
      <c r="C672" s="252"/>
      <c r="D672" s="242" t="s">
        <v>372</v>
      </c>
      <c r="E672" s="253" t="s">
        <v>21</v>
      </c>
      <c r="F672" s="254" t="s">
        <v>987</v>
      </c>
      <c r="G672" s="252"/>
      <c r="H672" s="255">
        <v>8.7360000000000007</v>
      </c>
      <c r="I672" s="256"/>
      <c r="J672" s="252"/>
      <c r="K672" s="252"/>
      <c r="L672" s="257"/>
      <c r="M672" s="258"/>
      <c r="N672" s="259"/>
      <c r="O672" s="259"/>
      <c r="P672" s="259"/>
      <c r="Q672" s="259"/>
      <c r="R672" s="259"/>
      <c r="S672" s="259"/>
      <c r="T672" s="260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T672" s="261" t="s">
        <v>372</v>
      </c>
      <c r="AU672" s="261" t="s">
        <v>81</v>
      </c>
      <c r="AV672" s="14" t="s">
        <v>81</v>
      </c>
      <c r="AW672" s="14" t="s">
        <v>34</v>
      </c>
      <c r="AX672" s="14" t="s">
        <v>72</v>
      </c>
      <c r="AY672" s="261" t="s">
        <v>178</v>
      </c>
    </row>
    <row r="673" s="14" customFormat="1">
      <c r="A673" s="14"/>
      <c r="B673" s="251"/>
      <c r="C673" s="252"/>
      <c r="D673" s="242" t="s">
        <v>372</v>
      </c>
      <c r="E673" s="253" t="s">
        <v>21</v>
      </c>
      <c r="F673" s="254" t="s">
        <v>988</v>
      </c>
      <c r="G673" s="252"/>
      <c r="H673" s="255">
        <v>1.7250000000000001</v>
      </c>
      <c r="I673" s="256"/>
      <c r="J673" s="252"/>
      <c r="K673" s="252"/>
      <c r="L673" s="257"/>
      <c r="M673" s="258"/>
      <c r="N673" s="259"/>
      <c r="O673" s="259"/>
      <c r="P673" s="259"/>
      <c r="Q673" s="259"/>
      <c r="R673" s="259"/>
      <c r="S673" s="259"/>
      <c r="T673" s="260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T673" s="261" t="s">
        <v>372</v>
      </c>
      <c r="AU673" s="261" t="s">
        <v>81</v>
      </c>
      <c r="AV673" s="14" t="s">
        <v>81</v>
      </c>
      <c r="AW673" s="14" t="s">
        <v>34</v>
      </c>
      <c r="AX673" s="14" t="s">
        <v>72</v>
      </c>
      <c r="AY673" s="261" t="s">
        <v>178</v>
      </c>
    </row>
    <row r="674" s="14" customFormat="1">
      <c r="A674" s="14"/>
      <c r="B674" s="251"/>
      <c r="C674" s="252"/>
      <c r="D674" s="242" t="s">
        <v>372</v>
      </c>
      <c r="E674" s="253" t="s">
        <v>21</v>
      </c>
      <c r="F674" s="254" t="s">
        <v>989</v>
      </c>
      <c r="G674" s="252"/>
      <c r="H674" s="255">
        <v>3.2999999999999998</v>
      </c>
      <c r="I674" s="256"/>
      <c r="J674" s="252"/>
      <c r="K674" s="252"/>
      <c r="L674" s="257"/>
      <c r="M674" s="258"/>
      <c r="N674" s="259"/>
      <c r="O674" s="259"/>
      <c r="P674" s="259"/>
      <c r="Q674" s="259"/>
      <c r="R674" s="259"/>
      <c r="S674" s="259"/>
      <c r="T674" s="260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T674" s="261" t="s">
        <v>372</v>
      </c>
      <c r="AU674" s="261" t="s">
        <v>81</v>
      </c>
      <c r="AV674" s="14" t="s">
        <v>81</v>
      </c>
      <c r="AW674" s="14" t="s">
        <v>34</v>
      </c>
      <c r="AX674" s="14" t="s">
        <v>72</v>
      </c>
      <c r="AY674" s="261" t="s">
        <v>178</v>
      </c>
    </row>
    <row r="675" s="14" customFormat="1">
      <c r="A675" s="14"/>
      <c r="B675" s="251"/>
      <c r="C675" s="252"/>
      <c r="D675" s="242" t="s">
        <v>372</v>
      </c>
      <c r="E675" s="253" t="s">
        <v>21</v>
      </c>
      <c r="F675" s="254" t="s">
        <v>990</v>
      </c>
      <c r="G675" s="252"/>
      <c r="H675" s="255">
        <v>1.716</v>
      </c>
      <c r="I675" s="256"/>
      <c r="J675" s="252"/>
      <c r="K675" s="252"/>
      <c r="L675" s="257"/>
      <c r="M675" s="258"/>
      <c r="N675" s="259"/>
      <c r="O675" s="259"/>
      <c r="P675" s="259"/>
      <c r="Q675" s="259"/>
      <c r="R675" s="259"/>
      <c r="S675" s="259"/>
      <c r="T675" s="260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T675" s="261" t="s">
        <v>372</v>
      </c>
      <c r="AU675" s="261" t="s">
        <v>81</v>
      </c>
      <c r="AV675" s="14" t="s">
        <v>81</v>
      </c>
      <c r="AW675" s="14" t="s">
        <v>34</v>
      </c>
      <c r="AX675" s="14" t="s">
        <v>72</v>
      </c>
      <c r="AY675" s="261" t="s">
        <v>178</v>
      </c>
    </row>
    <row r="676" s="14" customFormat="1">
      <c r="A676" s="14"/>
      <c r="B676" s="251"/>
      <c r="C676" s="252"/>
      <c r="D676" s="242" t="s">
        <v>372</v>
      </c>
      <c r="E676" s="253" t="s">
        <v>21</v>
      </c>
      <c r="F676" s="254" t="s">
        <v>991</v>
      </c>
      <c r="G676" s="252"/>
      <c r="H676" s="255">
        <v>3.3180000000000001</v>
      </c>
      <c r="I676" s="256"/>
      <c r="J676" s="252"/>
      <c r="K676" s="252"/>
      <c r="L676" s="257"/>
      <c r="M676" s="258"/>
      <c r="N676" s="259"/>
      <c r="O676" s="259"/>
      <c r="P676" s="259"/>
      <c r="Q676" s="259"/>
      <c r="R676" s="259"/>
      <c r="S676" s="259"/>
      <c r="T676" s="260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T676" s="261" t="s">
        <v>372</v>
      </c>
      <c r="AU676" s="261" t="s">
        <v>81</v>
      </c>
      <c r="AV676" s="14" t="s">
        <v>81</v>
      </c>
      <c r="AW676" s="14" t="s">
        <v>34</v>
      </c>
      <c r="AX676" s="14" t="s">
        <v>72</v>
      </c>
      <c r="AY676" s="261" t="s">
        <v>178</v>
      </c>
    </row>
    <row r="677" s="14" customFormat="1">
      <c r="A677" s="14"/>
      <c r="B677" s="251"/>
      <c r="C677" s="252"/>
      <c r="D677" s="242" t="s">
        <v>372</v>
      </c>
      <c r="E677" s="253" t="s">
        <v>21</v>
      </c>
      <c r="F677" s="254" t="s">
        <v>992</v>
      </c>
      <c r="G677" s="252"/>
      <c r="H677" s="255">
        <v>2.109</v>
      </c>
      <c r="I677" s="256"/>
      <c r="J677" s="252"/>
      <c r="K677" s="252"/>
      <c r="L677" s="257"/>
      <c r="M677" s="258"/>
      <c r="N677" s="259"/>
      <c r="O677" s="259"/>
      <c r="P677" s="259"/>
      <c r="Q677" s="259"/>
      <c r="R677" s="259"/>
      <c r="S677" s="259"/>
      <c r="T677" s="260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T677" s="261" t="s">
        <v>372</v>
      </c>
      <c r="AU677" s="261" t="s">
        <v>81</v>
      </c>
      <c r="AV677" s="14" t="s">
        <v>81</v>
      </c>
      <c r="AW677" s="14" t="s">
        <v>34</v>
      </c>
      <c r="AX677" s="14" t="s">
        <v>72</v>
      </c>
      <c r="AY677" s="261" t="s">
        <v>178</v>
      </c>
    </row>
    <row r="678" s="14" customFormat="1">
      <c r="A678" s="14"/>
      <c r="B678" s="251"/>
      <c r="C678" s="252"/>
      <c r="D678" s="242" t="s">
        <v>372</v>
      </c>
      <c r="E678" s="253" t="s">
        <v>21</v>
      </c>
      <c r="F678" s="254" t="s">
        <v>993</v>
      </c>
      <c r="G678" s="252"/>
      <c r="H678" s="255">
        <v>5.4269999999999996</v>
      </c>
      <c r="I678" s="256"/>
      <c r="J678" s="252"/>
      <c r="K678" s="252"/>
      <c r="L678" s="257"/>
      <c r="M678" s="258"/>
      <c r="N678" s="259"/>
      <c r="O678" s="259"/>
      <c r="P678" s="259"/>
      <c r="Q678" s="259"/>
      <c r="R678" s="259"/>
      <c r="S678" s="259"/>
      <c r="T678" s="260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T678" s="261" t="s">
        <v>372</v>
      </c>
      <c r="AU678" s="261" t="s">
        <v>81</v>
      </c>
      <c r="AV678" s="14" t="s">
        <v>81</v>
      </c>
      <c r="AW678" s="14" t="s">
        <v>34</v>
      </c>
      <c r="AX678" s="14" t="s">
        <v>72</v>
      </c>
      <c r="AY678" s="261" t="s">
        <v>178</v>
      </c>
    </row>
    <row r="679" s="16" customFormat="1">
      <c r="A679" s="16"/>
      <c r="B679" s="273"/>
      <c r="C679" s="274"/>
      <c r="D679" s="242" t="s">
        <v>372</v>
      </c>
      <c r="E679" s="275" t="s">
        <v>21</v>
      </c>
      <c r="F679" s="276" t="s">
        <v>407</v>
      </c>
      <c r="G679" s="274"/>
      <c r="H679" s="277">
        <v>29.870999999999999</v>
      </c>
      <c r="I679" s="278"/>
      <c r="J679" s="274"/>
      <c r="K679" s="274"/>
      <c r="L679" s="279"/>
      <c r="M679" s="280"/>
      <c r="N679" s="281"/>
      <c r="O679" s="281"/>
      <c r="P679" s="281"/>
      <c r="Q679" s="281"/>
      <c r="R679" s="281"/>
      <c r="S679" s="281"/>
      <c r="T679" s="282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T679" s="283" t="s">
        <v>372</v>
      </c>
      <c r="AU679" s="283" t="s">
        <v>81</v>
      </c>
      <c r="AV679" s="16" t="s">
        <v>95</v>
      </c>
      <c r="AW679" s="16" t="s">
        <v>34</v>
      </c>
      <c r="AX679" s="16" t="s">
        <v>72</v>
      </c>
      <c r="AY679" s="283" t="s">
        <v>178</v>
      </c>
    </row>
    <row r="680" s="13" customFormat="1">
      <c r="A680" s="13"/>
      <c r="B680" s="240"/>
      <c r="C680" s="241"/>
      <c r="D680" s="242" t="s">
        <v>372</v>
      </c>
      <c r="E680" s="243" t="s">
        <v>21</v>
      </c>
      <c r="F680" s="244" t="s">
        <v>994</v>
      </c>
      <c r="G680" s="241"/>
      <c r="H680" s="243" t="s">
        <v>21</v>
      </c>
      <c r="I680" s="245"/>
      <c r="J680" s="241"/>
      <c r="K680" s="241"/>
      <c r="L680" s="246"/>
      <c r="M680" s="247"/>
      <c r="N680" s="248"/>
      <c r="O680" s="248"/>
      <c r="P680" s="248"/>
      <c r="Q680" s="248"/>
      <c r="R680" s="248"/>
      <c r="S680" s="248"/>
      <c r="T680" s="249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T680" s="250" t="s">
        <v>372</v>
      </c>
      <c r="AU680" s="250" t="s">
        <v>81</v>
      </c>
      <c r="AV680" s="13" t="s">
        <v>79</v>
      </c>
      <c r="AW680" s="13" t="s">
        <v>34</v>
      </c>
      <c r="AX680" s="13" t="s">
        <v>72</v>
      </c>
      <c r="AY680" s="250" t="s">
        <v>178</v>
      </c>
    </row>
    <row r="681" s="14" customFormat="1">
      <c r="A681" s="14"/>
      <c r="B681" s="251"/>
      <c r="C681" s="252"/>
      <c r="D681" s="242" t="s">
        <v>372</v>
      </c>
      <c r="E681" s="253" t="s">
        <v>21</v>
      </c>
      <c r="F681" s="254" t="s">
        <v>995</v>
      </c>
      <c r="G681" s="252"/>
      <c r="H681" s="255">
        <v>-7.7999999999999998</v>
      </c>
      <c r="I681" s="256"/>
      <c r="J681" s="252"/>
      <c r="K681" s="252"/>
      <c r="L681" s="257"/>
      <c r="M681" s="258"/>
      <c r="N681" s="259"/>
      <c r="O681" s="259"/>
      <c r="P681" s="259"/>
      <c r="Q681" s="259"/>
      <c r="R681" s="259"/>
      <c r="S681" s="259"/>
      <c r="T681" s="260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T681" s="261" t="s">
        <v>372</v>
      </c>
      <c r="AU681" s="261" t="s">
        <v>81</v>
      </c>
      <c r="AV681" s="14" t="s">
        <v>81</v>
      </c>
      <c r="AW681" s="14" t="s">
        <v>34</v>
      </c>
      <c r="AX681" s="14" t="s">
        <v>72</v>
      </c>
      <c r="AY681" s="261" t="s">
        <v>178</v>
      </c>
    </row>
    <row r="682" s="14" customFormat="1">
      <c r="A682" s="14"/>
      <c r="B682" s="251"/>
      <c r="C682" s="252"/>
      <c r="D682" s="242" t="s">
        <v>372</v>
      </c>
      <c r="E682" s="253" t="s">
        <v>21</v>
      </c>
      <c r="F682" s="254" t="s">
        <v>996</v>
      </c>
      <c r="G682" s="252"/>
      <c r="H682" s="255">
        <v>-24.513000000000002</v>
      </c>
      <c r="I682" s="256"/>
      <c r="J682" s="252"/>
      <c r="K682" s="252"/>
      <c r="L682" s="257"/>
      <c r="M682" s="258"/>
      <c r="N682" s="259"/>
      <c r="O682" s="259"/>
      <c r="P682" s="259"/>
      <c r="Q682" s="259"/>
      <c r="R682" s="259"/>
      <c r="S682" s="259"/>
      <c r="T682" s="260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T682" s="261" t="s">
        <v>372</v>
      </c>
      <c r="AU682" s="261" t="s">
        <v>81</v>
      </c>
      <c r="AV682" s="14" t="s">
        <v>81</v>
      </c>
      <c r="AW682" s="14" t="s">
        <v>34</v>
      </c>
      <c r="AX682" s="14" t="s">
        <v>72</v>
      </c>
      <c r="AY682" s="261" t="s">
        <v>178</v>
      </c>
    </row>
    <row r="683" s="14" customFormat="1">
      <c r="A683" s="14"/>
      <c r="B683" s="251"/>
      <c r="C683" s="252"/>
      <c r="D683" s="242" t="s">
        <v>372</v>
      </c>
      <c r="E683" s="253" t="s">
        <v>21</v>
      </c>
      <c r="F683" s="254" t="s">
        <v>997</v>
      </c>
      <c r="G683" s="252"/>
      <c r="H683" s="255">
        <v>-39.590000000000003</v>
      </c>
      <c r="I683" s="256"/>
      <c r="J683" s="252"/>
      <c r="K683" s="252"/>
      <c r="L683" s="257"/>
      <c r="M683" s="258"/>
      <c r="N683" s="259"/>
      <c r="O683" s="259"/>
      <c r="P683" s="259"/>
      <c r="Q683" s="259"/>
      <c r="R683" s="259"/>
      <c r="S683" s="259"/>
      <c r="T683" s="260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T683" s="261" t="s">
        <v>372</v>
      </c>
      <c r="AU683" s="261" t="s">
        <v>81</v>
      </c>
      <c r="AV683" s="14" t="s">
        <v>81</v>
      </c>
      <c r="AW683" s="14" t="s">
        <v>34</v>
      </c>
      <c r="AX683" s="14" t="s">
        <v>72</v>
      </c>
      <c r="AY683" s="261" t="s">
        <v>178</v>
      </c>
    </row>
    <row r="684" s="14" customFormat="1">
      <c r="A684" s="14"/>
      <c r="B684" s="251"/>
      <c r="C684" s="252"/>
      <c r="D684" s="242" t="s">
        <v>372</v>
      </c>
      <c r="E684" s="253" t="s">
        <v>21</v>
      </c>
      <c r="F684" s="254" t="s">
        <v>998</v>
      </c>
      <c r="G684" s="252"/>
      <c r="H684" s="255">
        <v>-30.378</v>
      </c>
      <c r="I684" s="256"/>
      <c r="J684" s="252"/>
      <c r="K684" s="252"/>
      <c r="L684" s="257"/>
      <c r="M684" s="258"/>
      <c r="N684" s="259"/>
      <c r="O684" s="259"/>
      <c r="P684" s="259"/>
      <c r="Q684" s="259"/>
      <c r="R684" s="259"/>
      <c r="S684" s="259"/>
      <c r="T684" s="260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T684" s="261" t="s">
        <v>372</v>
      </c>
      <c r="AU684" s="261" t="s">
        <v>81</v>
      </c>
      <c r="AV684" s="14" t="s">
        <v>81</v>
      </c>
      <c r="AW684" s="14" t="s">
        <v>34</v>
      </c>
      <c r="AX684" s="14" t="s">
        <v>72</v>
      </c>
      <c r="AY684" s="261" t="s">
        <v>178</v>
      </c>
    </row>
    <row r="685" s="16" customFormat="1">
      <c r="A685" s="16"/>
      <c r="B685" s="273"/>
      <c r="C685" s="274"/>
      <c r="D685" s="242" t="s">
        <v>372</v>
      </c>
      <c r="E685" s="275" t="s">
        <v>21</v>
      </c>
      <c r="F685" s="276" t="s">
        <v>407</v>
      </c>
      <c r="G685" s="274"/>
      <c r="H685" s="277">
        <v>-102.28100000000001</v>
      </c>
      <c r="I685" s="278"/>
      <c r="J685" s="274"/>
      <c r="K685" s="274"/>
      <c r="L685" s="279"/>
      <c r="M685" s="280"/>
      <c r="N685" s="281"/>
      <c r="O685" s="281"/>
      <c r="P685" s="281"/>
      <c r="Q685" s="281"/>
      <c r="R685" s="281"/>
      <c r="S685" s="281"/>
      <c r="T685" s="282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T685" s="283" t="s">
        <v>372</v>
      </c>
      <c r="AU685" s="283" t="s">
        <v>81</v>
      </c>
      <c r="AV685" s="16" t="s">
        <v>95</v>
      </c>
      <c r="AW685" s="16" t="s">
        <v>34</v>
      </c>
      <c r="AX685" s="16" t="s">
        <v>72</v>
      </c>
      <c r="AY685" s="283" t="s">
        <v>178</v>
      </c>
    </row>
    <row r="686" s="15" customFormat="1">
      <c r="A686" s="15"/>
      <c r="B686" s="262"/>
      <c r="C686" s="263"/>
      <c r="D686" s="242" t="s">
        <v>372</v>
      </c>
      <c r="E686" s="264" t="s">
        <v>21</v>
      </c>
      <c r="F686" s="265" t="s">
        <v>399</v>
      </c>
      <c r="G686" s="263"/>
      <c r="H686" s="266">
        <v>1466.6569999999999</v>
      </c>
      <c r="I686" s="267"/>
      <c r="J686" s="263"/>
      <c r="K686" s="263"/>
      <c r="L686" s="268"/>
      <c r="M686" s="269"/>
      <c r="N686" s="270"/>
      <c r="O686" s="270"/>
      <c r="P686" s="270"/>
      <c r="Q686" s="270"/>
      <c r="R686" s="270"/>
      <c r="S686" s="270"/>
      <c r="T686" s="271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T686" s="272" t="s">
        <v>372</v>
      </c>
      <c r="AU686" s="272" t="s">
        <v>81</v>
      </c>
      <c r="AV686" s="15" t="s">
        <v>97</v>
      </c>
      <c r="AW686" s="15" t="s">
        <v>34</v>
      </c>
      <c r="AX686" s="15" t="s">
        <v>79</v>
      </c>
      <c r="AY686" s="272" t="s">
        <v>178</v>
      </c>
    </row>
    <row r="687" s="2" customFormat="1" ht="24.15" customHeight="1">
      <c r="A687" s="41"/>
      <c r="B687" s="42"/>
      <c r="C687" s="214" t="s">
        <v>999</v>
      </c>
      <c r="D687" s="214" t="s">
        <v>179</v>
      </c>
      <c r="E687" s="215" t="s">
        <v>1000</v>
      </c>
      <c r="F687" s="216" t="s">
        <v>1001</v>
      </c>
      <c r="G687" s="217" t="s">
        <v>384</v>
      </c>
      <c r="H687" s="218">
        <v>195.49700000000001</v>
      </c>
      <c r="I687" s="219"/>
      <c r="J687" s="220">
        <f>ROUND(I687*H687,2)</f>
        <v>0</v>
      </c>
      <c r="K687" s="216" t="s">
        <v>368</v>
      </c>
      <c r="L687" s="47"/>
      <c r="M687" s="221" t="s">
        <v>21</v>
      </c>
      <c r="N687" s="222" t="s">
        <v>43</v>
      </c>
      <c r="O687" s="87"/>
      <c r="P687" s="223">
        <f>O687*H687</f>
        <v>0</v>
      </c>
      <c r="Q687" s="223">
        <v>0.00025999999999999998</v>
      </c>
      <c r="R687" s="223">
        <f>Q687*H687</f>
        <v>0.050829220000000001</v>
      </c>
      <c r="S687" s="223">
        <v>0</v>
      </c>
      <c r="T687" s="224">
        <f>S687*H687</f>
        <v>0</v>
      </c>
      <c r="U687" s="41"/>
      <c r="V687" s="41"/>
      <c r="W687" s="41"/>
      <c r="X687" s="41"/>
      <c r="Y687" s="41"/>
      <c r="Z687" s="41"/>
      <c r="AA687" s="41"/>
      <c r="AB687" s="41"/>
      <c r="AC687" s="41"/>
      <c r="AD687" s="41"/>
      <c r="AE687" s="41"/>
      <c r="AR687" s="225" t="s">
        <v>97</v>
      </c>
      <c r="AT687" s="225" t="s">
        <v>179</v>
      </c>
      <c r="AU687" s="225" t="s">
        <v>81</v>
      </c>
      <c r="AY687" s="20" t="s">
        <v>178</v>
      </c>
      <c r="BE687" s="226">
        <f>IF(N687="základní",J687,0)</f>
        <v>0</v>
      </c>
      <c r="BF687" s="226">
        <f>IF(N687="snížená",J687,0)</f>
        <v>0</v>
      </c>
      <c r="BG687" s="226">
        <f>IF(N687="zákl. přenesená",J687,0)</f>
        <v>0</v>
      </c>
      <c r="BH687" s="226">
        <f>IF(N687="sníž. přenesená",J687,0)</f>
        <v>0</v>
      </c>
      <c r="BI687" s="226">
        <f>IF(N687="nulová",J687,0)</f>
        <v>0</v>
      </c>
      <c r="BJ687" s="20" t="s">
        <v>79</v>
      </c>
      <c r="BK687" s="226">
        <f>ROUND(I687*H687,2)</f>
        <v>0</v>
      </c>
      <c r="BL687" s="20" t="s">
        <v>97</v>
      </c>
      <c r="BM687" s="225" t="s">
        <v>1002</v>
      </c>
    </row>
    <row r="688" s="2" customFormat="1">
      <c r="A688" s="41"/>
      <c r="B688" s="42"/>
      <c r="C688" s="43"/>
      <c r="D688" s="235" t="s">
        <v>370</v>
      </c>
      <c r="E688" s="43"/>
      <c r="F688" s="236" t="s">
        <v>1003</v>
      </c>
      <c r="G688" s="43"/>
      <c r="H688" s="43"/>
      <c r="I688" s="237"/>
      <c r="J688" s="43"/>
      <c r="K688" s="43"/>
      <c r="L688" s="47"/>
      <c r="M688" s="238"/>
      <c r="N688" s="239"/>
      <c r="O688" s="87"/>
      <c r="P688" s="87"/>
      <c r="Q688" s="87"/>
      <c r="R688" s="87"/>
      <c r="S688" s="87"/>
      <c r="T688" s="88"/>
      <c r="U688" s="41"/>
      <c r="V688" s="41"/>
      <c r="W688" s="41"/>
      <c r="X688" s="41"/>
      <c r="Y688" s="41"/>
      <c r="Z688" s="41"/>
      <c r="AA688" s="41"/>
      <c r="AB688" s="41"/>
      <c r="AC688" s="41"/>
      <c r="AD688" s="41"/>
      <c r="AE688" s="41"/>
      <c r="AT688" s="20" t="s">
        <v>370</v>
      </c>
      <c r="AU688" s="20" t="s">
        <v>81</v>
      </c>
    </row>
    <row r="689" s="13" customFormat="1">
      <c r="A689" s="13"/>
      <c r="B689" s="240"/>
      <c r="C689" s="241"/>
      <c r="D689" s="242" t="s">
        <v>372</v>
      </c>
      <c r="E689" s="243" t="s">
        <v>21</v>
      </c>
      <c r="F689" s="244" t="s">
        <v>674</v>
      </c>
      <c r="G689" s="241"/>
      <c r="H689" s="243" t="s">
        <v>21</v>
      </c>
      <c r="I689" s="245"/>
      <c r="J689" s="241"/>
      <c r="K689" s="241"/>
      <c r="L689" s="246"/>
      <c r="M689" s="247"/>
      <c r="N689" s="248"/>
      <c r="O689" s="248"/>
      <c r="P689" s="248"/>
      <c r="Q689" s="248"/>
      <c r="R689" s="248"/>
      <c r="S689" s="248"/>
      <c r="T689" s="249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T689" s="250" t="s">
        <v>372</v>
      </c>
      <c r="AU689" s="250" t="s">
        <v>81</v>
      </c>
      <c r="AV689" s="13" t="s">
        <v>79</v>
      </c>
      <c r="AW689" s="13" t="s">
        <v>34</v>
      </c>
      <c r="AX689" s="13" t="s">
        <v>72</v>
      </c>
      <c r="AY689" s="250" t="s">
        <v>178</v>
      </c>
    </row>
    <row r="690" s="13" customFormat="1">
      <c r="A690" s="13"/>
      <c r="B690" s="240"/>
      <c r="C690" s="241"/>
      <c r="D690" s="242" t="s">
        <v>372</v>
      </c>
      <c r="E690" s="243" t="s">
        <v>21</v>
      </c>
      <c r="F690" s="244" t="s">
        <v>1004</v>
      </c>
      <c r="G690" s="241"/>
      <c r="H690" s="243" t="s">
        <v>21</v>
      </c>
      <c r="I690" s="245"/>
      <c r="J690" s="241"/>
      <c r="K690" s="241"/>
      <c r="L690" s="246"/>
      <c r="M690" s="247"/>
      <c r="N690" s="248"/>
      <c r="O690" s="248"/>
      <c r="P690" s="248"/>
      <c r="Q690" s="248"/>
      <c r="R690" s="248"/>
      <c r="S690" s="248"/>
      <c r="T690" s="249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T690" s="250" t="s">
        <v>372</v>
      </c>
      <c r="AU690" s="250" t="s">
        <v>81</v>
      </c>
      <c r="AV690" s="13" t="s">
        <v>79</v>
      </c>
      <c r="AW690" s="13" t="s">
        <v>34</v>
      </c>
      <c r="AX690" s="13" t="s">
        <v>72</v>
      </c>
      <c r="AY690" s="250" t="s">
        <v>178</v>
      </c>
    </row>
    <row r="691" s="13" customFormat="1">
      <c r="A691" s="13"/>
      <c r="B691" s="240"/>
      <c r="C691" s="241"/>
      <c r="D691" s="242" t="s">
        <v>372</v>
      </c>
      <c r="E691" s="243" t="s">
        <v>21</v>
      </c>
      <c r="F691" s="244" t="s">
        <v>769</v>
      </c>
      <c r="G691" s="241"/>
      <c r="H691" s="243" t="s">
        <v>21</v>
      </c>
      <c r="I691" s="245"/>
      <c r="J691" s="241"/>
      <c r="K691" s="241"/>
      <c r="L691" s="246"/>
      <c r="M691" s="247"/>
      <c r="N691" s="248"/>
      <c r="O691" s="248"/>
      <c r="P691" s="248"/>
      <c r="Q691" s="248"/>
      <c r="R691" s="248"/>
      <c r="S691" s="248"/>
      <c r="T691" s="249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T691" s="250" t="s">
        <v>372</v>
      </c>
      <c r="AU691" s="250" t="s">
        <v>81</v>
      </c>
      <c r="AV691" s="13" t="s">
        <v>79</v>
      </c>
      <c r="AW691" s="13" t="s">
        <v>34</v>
      </c>
      <c r="AX691" s="13" t="s">
        <v>72</v>
      </c>
      <c r="AY691" s="250" t="s">
        <v>178</v>
      </c>
    </row>
    <row r="692" s="14" customFormat="1">
      <c r="A692" s="14"/>
      <c r="B692" s="251"/>
      <c r="C692" s="252"/>
      <c r="D692" s="242" t="s">
        <v>372</v>
      </c>
      <c r="E692" s="253" t="s">
        <v>21</v>
      </c>
      <c r="F692" s="254" t="s">
        <v>828</v>
      </c>
      <c r="G692" s="252"/>
      <c r="H692" s="255">
        <v>52.393000000000001</v>
      </c>
      <c r="I692" s="256"/>
      <c r="J692" s="252"/>
      <c r="K692" s="252"/>
      <c r="L692" s="257"/>
      <c r="M692" s="258"/>
      <c r="N692" s="259"/>
      <c r="O692" s="259"/>
      <c r="P692" s="259"/>
      <c r="Q692" s="259"/>
      <c r="R692" s="259"/>
      <c r="S692" s="259"/>
      <c r="T692" s="260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T692" s="261" t="s">
        <v>372</v>
      </c>
      <c r="AU692" s="261" t="s">
        <v>81</v>
      </c>
      <c r="AV692" s="14" t="s">
        <v>81</v>
      </c>
      <c r="AW692" s="14" t="s">
        <v>34</v>
      </c>
      <c r="AX692" s="14" t="s">
        <v>72</v>
      </c>
      <c r="AY692" s="261" t="s">
        <v>178</v>
      </c>
    </row>
    <row r="693" s="14" customFormat="1">
      <c r="A693" s="14"/>
      <c r="B693" s="251"/>
      <c r="C693" s="252"/>
      <c r="D693" s="242" t="s">
        <v>372</v>
      </c>
      <c r="E693" s="253" t="s">
        <v>21</v>
      </c>
      <c r="F693" s="254" t="s">
        <v>829</v>
      </c>
      <c r="G693" s="252"/>
      <c r="H693" s="255">
        <v>59.823</v>
      </c>
      <c r="I693" s="256"/>
      <c r="J693" s="252"/>
      <c r="K693" s="252"/>
      <c r="L693" s="257"/>
      <c r="M693" s="258"/>
      <c r="N693" s="259"/>
      <c r="O693" s="259"/>
      <c r="P693" s="259"/>
      <c r="Q693" s="259"/>
      <c r="R693" s="259"/>
      <c r="S693" s="259"/>
      <c r="T693" s="260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T693" s="261" t="s">
        <v>372</v>
      </c>
      <c r="AU693" s="261" t="s">
        <v>81</v>
      </c>
      <c r="AV693" s="14" t="s">
        <v>81</v>
      </c>
      <c r="AW693" s="14" t="s">
        <v>34</v>
      </c>
      <c r="AX693" s="14" t="s">
        <v>72</v>
      </c>
      <c r="AY693" s="261" t="s">
        <v>178</v>
      </c>
    </row>
    <row r="694" s="14" customFormat="1">
      <c r="A694" s="14"/>
      <c r="B694" s="251"/>
      <c r="C694" s="252"/>
      <c r="D694" s="242" t="s">
        <v>372</v>
      </c>
      <c r="E694" s="253" t="s">
        <v>21</v>
      </c>
      <c r="F694" s="254" t="s">
        <v>830</v>
      </c>
      <c r="G694" s="252"/>
      <c r="H694" s="255">
        <v>16.454000000000001</v>
      </c>
      <c r="I694" s="256"/>
      <c r="J694" s="252"/>
      <c r="K694" s="252"/>
      <c r="L694" s="257"/>
      <c r="M694" s="258"/>
      <c r="N694" s="259"/>
      <c r="O694" s="259"/>
      <c r="P694" s="259"/>
      <c r="Q694" s="259"/>
      <c r="R694" s="259"/>
      <c r="S694" s="259"/>
      <c r="T694" s="260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T694" s="261" t="s">
        <v>372</v>
      </c>
      <c r="AU694" s="261" t="s">
        <v>81</v>
      </c>
      <c r="AV694" s="14" t="s">
        <v>81</v>
      </c>
      <c r="AW694" s="14" t="s">
        <v>34</v>
      </c>
      <c r="AX694" s="14" t="s">
        <v>72</v>
      </c>
      <c r="AY694" s="261" t="s">
        <v>178</v>
      </c>
    </row>
    <row r="695" s="14" customFormat="1">
      <c r="A695" s="14"/>
      <c r="B695" s="251"/>
      <c r="C695" s="252"/>
      <c r="D695" s="242" t="s">
        <v>372</v>
      </c>
      <c r="E695" s="253" t="s">
        <v>21</v>
      </c>
      <c r="F695" s="254" t="s">
        <v>831</v>
      </c>
      <c r="G695" s="252"/>
      <c r="H695" s="255">
        <v>45.841999999999999</v>
      </c>
      <c r="I695" s="256"/>
      <c r="J695" s="252"/>
      <c r="K695" s="252"/>
      <c r="L695" s="257"/>
      <c r="M695" s="258"/>
      <c r="N695" s="259"/>
      <c r="O695" s="259"/>
      <c r="P695" s="259"/>
      <c r="Q695" s="259"/>
      <c r="R695" s="259"/>
      <c r="S695" s="259"/>
      <c r="T695" s="260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T695" s="261" t="s">
        <v>372</v>
      </c>
      <c r="AU695" s="261" t="s">
        <v>81</v>
      </c>
      <c r="AV695" s="14" t="s">
        <v>81</v>
      </c>
      <c r="AW695" s="14" t="s">
        <v>34</v>
      </c>
      <c r="AX695" s="14" t="s">
        <v>72</v>
      </c>
      <c r="AY695" s="261" t="s">
        <v>178</v>
      </c>
    </row>
    <row r="696" s="14" customFormat="1">
      <c r="A696" s="14"/>
      <c r="B696" s="251"/>
      <c r="C696" s="252"/>
      <c r="D696" s="242" t="s">
        <v>372</v>
      </c>
      <c r="E696" s="253" t="s">
        <v>21</v>
      </c>
      <c r="F696" s="254" t="s">
        <v>832</v>
      </c>
      <c r="G696" s="252"/>
      <c r="H696" s="255">
        <v>-9.6709999999999994</v>
      </c>
      <c r="I696" s="256"/>
      <c r="J696" s="252"/>
      <c r="K696" s="252"/>
      <c r="L696" s="257"/>
      <c r="M696" s="258"/>
      <c r="N696" s="259"/>
      <c r="O696" s="259"/>
      <c r="P696" s="259"/>
      <c r="Q696" s="259"/>
      <c r="R696" s="259"/>
      <c r="S696" s="259"/>
      <c r="T696" s="260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T696" s="261" t="s">
        <v>372</v>
      </c>
      <c r="AU696" s="261" t="s">
        <v>81</v>
      </c>
      <c r="AV696" s="14" t="s">
        <v>81</v>
      </c>
      <c r="AW696" s="14" t="s">
        <v>34</v>
      </c>
      <c r="AX696" s="14" t="s">
        <v>72</v>
      </c>
      <c r="AY696" s="261" t="s">
        <v>178</v>
      </c>
    </row>
    <row r="697" s="14" customFormat="1">
      <c r="A697" s="14"/>
      <c r="B697" s="251"/>
      <c r="C697" s="252"/>
      <c r="D697" s="242" t="s">
        <v>372</v>
      </c>
      <c r="E697" s="253" t="s">
        <v>21</v>
      </c>
      <c r="F697" s="254" t="s">
        <v>833</v>
      </c>
      <c r="G697" s="252"/>
      <c r="H697" s="255">
        <v>30.655999999999999</v>
      </c>
      <c r="I697" s="256"/>
      <c r="J697" s="252"/>
      <c r="K697" s="252"/>
      <c r="L697" s="257"/>
      <c r="M697" s="258"/>
      <c r="N697" s="259"/>
      <c r="O697" s="259"/>
      <c r="P697" s="259"/>
      <c r="Q697" s="259"/>
      <c r="R697" s="259"/>
      <c r="S697" s="259"/>
      <c r="T697" s="260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T697" s="261" t="s">
        <v>372</v>
      </c>
      <c r="AU697" s="261" t="s">
        <v>81</v>
      </c>
      <c r="AV697" s="14" t="s">
        <v>81</v>
      </c>
      <c r="AW697" s="14" t="s">
        <v>34</v>
      </c>
      <c r="AX697" s="14" t="s">
        <v>72</v>
      </c>
      <c r="AY697" s="261" t="s">
        <v>178</v>
      </c>
    </row>
    <row r="698" s="15" customFormat="1">
      <c r="A698" s="15"/>
      <c r="B698" s="262"/>
      <c r="C698" s="263"/>
      <c r="D698" s="242" t="s">
        <v>372</v>
      </c>
      <c r="E698" s="264" t="s">
        <v>21</v>
      </c>
      <c r="F698" s="265" t="s">
        <v>399</v>
      </c>
      <c r="G698" s="263"/>
      <c r="H698" s="266">
        <v>195.49700000000001</v>
      </c>
      <c r="I698" s="267"/>
      <c r="J698" s="263"/>
      <c r="K698" s="263"/>
      <c r="L698" s="268"/>
      <c r="M698" s="269"/>
      <c r="N698" s="270"/>
      <c r="O698" s="270"/>
      <c r="P698" s="270"/>
      <c r="Q698" s="270"/>
      <c r="R698" s="270"/>
      <c r="S698" s="270"/>
      <c r="T698" s="271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T698" s="272" t="s">
        <v>372</v>
      </c>
      <c r="AU698" s="272" t="s">
        <v>81</v>
      </c>
      <c r="AV698" s="15" t="s">
        <v>97</v>
      </c>
      <c r="AW698" s="15" t="s">
        <v>34</v>
      </c>
      <c r="AX698" s="15" t="s">
        <v>79</v>
      </c>
      <c r="AY698" s="272" t="s">
        <v>178</v>
      </c>
    </row>
    <row r="699" s="2" customFormat="1" ht="21.75" customHeight="1">
      <c r="A699" s="41"/>
      <c r="B699" s="42"/>
      <c r="C699" s="214" t="s">
        <v>1005</v>
      </c>
      <c r="D699" s="214" t="s">
        <v>179</v>
      </c>
      <c r="E699" s="215" t="s">
        <v>1006</v>
      </c>
      <c r="F699" s="216" t="s">
        <v>1007</v>
      </c>
      <c r="G699" s="217" t="s">
        <v>384</v>
      </c>
      <c r="H699" s="218">
        <v>58.917999999999999</v>
      </c>
      <c r="I699" s="219"/>
      <c r="J699" s="220">
        <f>ROUND(I699*H699,2)</f>
        <v>0</v>
      </c>
      <c r="K699" s="216" t="s">
        <v>368</v>
      </c>
      <c r="L699" s="47"/>
      <c r="M699" s="221" t="s">
        <v>21</v>
      </c>
      <c r="N699" s="222" t="s">
        <v>43</v>
      </c>
      <c r="O699" s="87"/>
      <c r="P699" s="223">
        <f>O699*H699</f>
        <v>0</v>
      </c>
      <c r="Q699" s="223">
        <v>0.056000000000000001</v>
      </c>
      <c r="R699" s="223">
        <f>Q699*H699</f>
        <v>3.2994080000000001</v>
      </c>
      <c r="S699" s="223">
        <v>0</v>
      </c>
      <c r="T699" s="224">
        <f>S699*H699</f>
        <v>0</v>
      </c>
      <c r="U699" s="41"/>
      <c r="V699" s="41"/>
      <c r="W699" s="41"/>
      <c r="X699" s="41"/>
      <c r="Y699" s="41"/>
      <c r="Z699" s="41"/>
      <c r="AA699" s="41"/>
      <c r="AB699" s="41"/>
      <c r="AC699" s="41"/>
      <c r="AD699" s="41"/>
      <c r="AE699" s="41"/>
      <c r="AR699" s="225" t="s">
        <v>97</v>
      </c>
      <c r="AT699" s="225" t="s">
        <v>179</v>
      </c>
      <c r="AU699" s="225" t="s">
        <v>81</v>
      </c>
      <c r="AY699" s="20" t="s">
        <v>178</v>
      </c>
      <c r="BE699" s="226">
        <f>IF(N699="základní",J699,0)</f>
        <v>0</v>
      </c>
      <c r="BF699" s="226">
        <f>IF(N699="snížená",J699,0)</f>
        <v>0</v>
      </c>
      <c r="BG699" s="226">
        <f>IF(N699="zákl. přenesená",J699,0)</f>
        <v>0</v>
      </c>
      <c r="BH699" s="226">
        <f>IF(N699="sníž. přenesená",J699,0)</f>
        <v>0</v>
      </c>
      <c r="BI699" s="226">
        <f>IF(N699="nulová",J699,0)</f>
        <v>0</v>
      </c>
      <c r="BJ699" s="20" t="s">
        <v>79</v>
      </c>
      <c r="BK699" s="226">
        <f>ROUND(I699*H699,2)</f>
        <v>0</v>
      </c>
      <c r="BL699" s="20" t="s">
        <v>97</v>
      </c>
      <c r="BM699" s="225" t="s">
        <v>1008</v>
      </c>
    </row>
    <row r="700" s="2" customFormat="1">
      <c r="A700" s="41"/>
      <c r="B700" s="42"/>
      <c r="C700" s="43"/>
      <c r="D700" s="235" t="s">
        <v>370</v>
      </c>
      <c r="E700" s="43"/>
      <c r="F700" s="236" t="s">
        <v>1009</v>
      </c>
      <c r="G700" s="43"/>
      <c r="H700" s="43"/>
      <c r="I700" s="237"/>
      <c r="J700" s="43"/>
      <c r="K700" s="43"/>
      <c r="L700" s="47"/>
      <c r="M700" s="238"/>
      <c r="N700" s="239"/>
      <c r="O700" s="87"/>
      <c r="P700" s="87"/>
      <c r="Q700" s="87"/>
      <c r="R700" s="87"/>
      <c r="S700" s="87"/>
      <c r="T700" s="88"/>
      <c r="U700" s="41"/>
      <c r="V700" s="41"/>
      <c r="W700" s="41"/>
      <c r="X700" s="41"/>
      <c r="Y700" s="41"/>
      <c r="Z700" s="41"/>
      <c r="AA700" s="41"/>
      <c r="AB700" s="41"/>
      <c r="AC700" s="41"/>
      <c r="AD700" s="41"/>
      <c r="AE700" s="41"/>
      <c r="AT700" s="20" t="s">
        <v>370</v>
      </c>
      <c r="AU700" s="20" t="s">
        <v>81</v>
      </c>
    </row>
    <row r="701" s="13" customFormat="1">
      <c r="A701" s="13"/>
      <c r="B701" s="240"/>
      <c r="C701" s="241"/>
      <c r="D701" s="242" t="s">
        <v>372</v>
      </c>
      <c r="E701" s="243" t="s">
        <v>21</v>
      </c>
      <c r="F701" s="244" t="s">
        <v>1010</v>
      </c>
      <c r="G701" s="241"/>
      <c r="H701" s="243" t="s">
        <v>21</v>
      </c>
      <c r="I701" s="245"/>
      <c r="J701" s="241"/>
      <c r="K701" s="241"/>
      <c r="L701" s="246"/>
      <c r="M701" s="247"/>
      <c r="N701" s="248"/>
      <c r="O701" s="248"/>
      <c r="P701" s="248"/>
      <c r="Q701" s="248"/>
      <c r="R701" s="248"/>
      <c r="S701" s="248"/>
      <c r="T701" s="249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T701" s="250" t="s">
        <v>372</v>
      </c>
      <c r="AU701" s="250" t="s">
        <v>81</v>
      </c>
      <c r="AV701" s="13" t="s">
        <v>79</v>
      </c>
      <c r="AW701" s="13" t="s">
        <v>34</v>
      </c>
      <c r="AX701" s="13" t="s">
        <v>72</v>
      </c>
      <c r="AY701" s="250" t="s">
        <v>178</v>
      </c>
    </row>
    <row r="702" s="14" customFormat="1">
      <c r="A702" s="14"/>
      <c r="B702" s="251"/>
      <c r="C702" s="252"/>
      <c r="D702" s="242" t="s">
        <v>372</v>
      </c>
      <c r="E702" s="253" t="s">
        <v>21</v>
      </c>
      <c r="F702" s="254" t="s">
        <v>1011</v>
      </c>
      <c r="G702" s="252"/>
      <c r="H702" s="255">
        <v>27.100000000000001</v>
      </c>
      <c r="I702" s="256"/>
      <c r="J702" s="252"/>
      <c r="K702" s="252"/>
      <c r="L702" s="257"/>
      <c r="M702" s="258"/>
      <c r="N702" s="259"/>
      <c r="O702" s="259"/>
      <c r="P702" s="259"/>
      <c r="Q702" s="259"/>
      <c r="R702" s="259"/>
      <c r="S702" s="259"/>
      <c r="T702" s="260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T702" s="261" t="s">
        <v>372</v>
      </c>
      <c r="AU702" s="261" t="s">
        <v>81</v>
      </c>
      <c r="AV702" s="14" t="s">
        <v>81</v>
      </c>
      <c r="AW702" s="14" t="s">
        <v>34</v>
      </c>
      <c r="AX702" s="14" t="s">
        <v>72</v>
      </c>
      <c r="AY702" s="261" t="s">
        <v>178</v>
      </c>
    </row>
    <row r="703" s="14" customFormat="1">
      <c r="A703" s="14"/>
      <c r="B703" s="251"/>
      <c r="C703" s="252"/>
      <c r="D703" s="242" t="s">
        <v>372</v>
      </c>
      <c r="E703" s="253" t="s">
        <v>21</v>
      </c>
      <c r="F703" s="254" t="s">
        <v>1012</v>
      </c>
      <c r="G703" s="252"/>
      <c r="H703" s="255">
        <v>31.818000000000001</v>
      </c>
      <c r="I703" s="256"/>
      <c r="J703" s="252"/>
      <c r="K703" s="252"/>
      <c r="L703" s="257"/>
      <c r="M703" s="258"/>
      <c r="N703" s="259"/>
      <c r="O703" s="259"/>
      <c r="P703" s="259"/>
      <c r="Q703" s="259"/>
      <c r="R703" s="259"/>
      <c r="S703" s="259"/>
      <c r="T703" s="260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T703" s="261" t="s">
        <v>372</v>
      </c>
      <c r="AU703" s="261" t="s">
        <v>81</v>
      </c>
      <c r="AV703" s="14" t="s">
        <v>81</v>
      </c>
      <c r="AW703" s="14" t="s">
        <v>34</v>
      </c>
      <c r="AX703" s="14" t="s">
        <v>72</v>
      </c>
      <c r="AY703" s="261" t="s">
        <v>178</v>
      </c>
    </row>
    <row r="704" s="15" customFormat="1">
      <c r="A704" s="15"/>
      <c r="B704" s="262"/>
      <c r="C704" s="263"/>
      <c r="D704" s="242" t="s">
        <v>372</v>
      </c>
      <c r="E704" s="264" t="s">
        <v>21</v>
      </c>
      <c r="F704" s="265" t="s">
        <v>399</v>
      </c>
      <c r="G704" s="263"/>
      <c r="H704" s="266">
        <v>58.917999999999999</v>
      </c>
      <c r="I704" s="267"/>
      <c r="J704" s="263"/>
      <c r="K704" s="263"/>
      <c r="L704" s="268"/>
      <c r="M704" s="269"/>
      <c r="N704" s="270"/>
      <c r="O704" s="270"/>
      <c r="P704" s="270"/>
      <c r="Q704" s="270"/>
      <c r="R704" s="270"/>
      <c r="S704" s="270"/>
      <c r="T704" s="271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T704" s="272" t="s">
        <v>372</v>
      </c>
      <c r="AU704" s="272" t="s">
        <v>81</v>
      </c>
      <c r="AV704" s="15" t="s">
        <v>97</v>
      </c>
      <c r="AW704" s="15" t="s">
        <v>34</v>
      </c>
      <c r="AX704" s="15" t="s">
        <v>79</v>
      </c>
      <c r="AY704" s="272" t="s">
        <v>178</v>
      </c>
    </row>
    <row r="705" s="2" customFormat="1" ht="37.8" customHeight="1">
      <c r="A705" s="41"/>
      <c r="B705" s="42"/>
      <c r="C705" s="214" t="s">
        <v>1013</v>
      </c>
      <c r="D705" s="214" t="s">
        <v>179</v>
      </c>
      <c r="E705" s="215" t="s">
        <v>1014</v>
      </c>
      <c r="F705" s="216" t="s">
        <v>1015</v>
      </c>
      <c r="G705" s="217" t="s">
        <v>384</v>
      </c>
      <c r="H705" s="218">
        <v>1466.6569999999999</v>
      </c>
      <c r="I705" s="219"/>
      <c r="J705" s="220">
        <f>ROUND(I705*H705,2)</f>
        <v>0</v>
      </c>
      <c r="K705" s="216" t="s">
        <v>368</v>
      </c>
      <c r="L705" s="47"/>
      <c r="M705" s="221" t="s">
        <v>21</v>
      </c>
      <c r="N705" s="222" t="s">
        <v>43</v>
      </c>
      <c r="O705" s="87"/>
      <c r="P705" s="223">
        <f>O705*H705</f>
        <v>0</v>
      </c>
      <c r="Q705" s="223">
        <v>0.013599999999999999</v>
      </c>
      <c r="R705" s="223">
        <f>Q705*H705</f>
        <v>19.9465352</v>
      </c>
      <c r="S705" s="223">
        <v>0</v>
      </c>
      <c r="T705" s="224">
        <f>S705*H705</f>
        <v>0</v>
      </c>
      <c r="U705" s="41"/>
      <c r="V705" s="41"/>
      <c r="W705" s="41"/>
      <c r="X705" s="41"/>
      <c r="Y705" s="41"/>
      <c r="Z705" s="41"/>
      <c r="AA705" s="41"/>
      <c r="AB705" s="41"/>
      <c r="AC705" s="41"/>
      <c r="AD705" s="41"/>
      <c r="AE705" s="41"/>
      <c r="AR705" s="225" t="s">
        <v>97</v>
      </c>
      <c r="AT705" s="225" t="s">
        <v>179</v>
      </c>
      <c r="AU705" s="225" t="s">
        <v>81</v>
      </c>
      <c r="AY705" s="20" t="s">
        <v>178</v>
      </c>
      <c r="BE705" s="226">
        <f>IF(N705="základní",J705,0)</f>
        <v>0</v>
      </c>
      <c r="BF705" s="226">
        <f>IF(N705="snížená",J705,0)</f>
        <v>0</v>
      </c>
      <c r="BG705" s="226">
        <f>IF(N705="zákl. přenesená",J705,0)</f>
        <v>0</v>
      </c>
      <c r="BH705" s="226">
        <f>IF(N705="sníž. přenesená",J705,0)</f>
        <v>0</v>
      </c>
      <c r="BI705" s="226">
        <f>IF(N705="nulová",J705,0)</f>
        <v>0</v>
      </c>
      <c r="BJ705" s="20" t="s">
        <v>79</v>
      </c>
      <c r="BK705" s="226">
        <f>ROUND(I705*H705,2)</f>
        <v>0</v>
      </c>
      <c r="BL705" s="20" t="s">
        <v>97</v>
      </c>
      <c r="BM705" s="225" t="s">
        <v>1016</v>
      </c>
    </row>
    <row r="706" s="2" customFormat="1">
      <c r="A706" s="41"/>
      <c r="B706" s="42"/>
      <c r="C706" s="43"/>
      <c r="D706" s="235" t="s">
        <v>370</v>
      </c>
      <c r="E706" s="43"/>
      <c r="F706" s="236" t="s">
        <v>1017</v>
      </c>
      <c r="G706" s="43"/>
      <c r="H706" s="43"/>
      <c r="I706" s="237"/>
      <c r="J706" s="43"/>
      <c r="K706" s="43"/>
      <c r="L706" s="47"/>
      <c r="M706" s="238"/>
      <c r="N706" s="239"/>
      <c r="O706" s="87"/>
      <c r="P706" s="87"/>
      <c r="Q706" s="87"/>
      <c r="R706" s="87"/>
      <c r="S706" s="87"/>
      <c r="T706" s="88"/>
      <c r="U706" s="41"/>
      <c r="V706" s="41"/>
      <c r="W706" s="41"/>
      <c r="X706" s="41"/>
      <c r="Y706" s="41"/>
      <c r="Z706" s="41"/>
      <c r="AA706" s="41"/>
      <c r="AB706" s="41"/>
      <c r="AC706" s="41"/>
      <c r="AD706" s="41"/>
      <c r="AE706" s="41"/>
      <c r="AT706" s="20" t="s">
        <v>370</v>
      </c>
      <c r="AU706" s="20" t="s">
        <v>81</v>
      </c>
    </row>
    <row r="707" s="13" customFormat="1">
      <c r="A707" s="13"/>
      <c r="B707" s="240"/>
      <c r="C707" s="241"/>
      <c r="D707" s="242" t="s">
        <v>372</v>
      </c>
      <c r="E707" s="243" t="s">
        <v>21</v>
      </c>
      <c r="F707" s="244" t="s">
        <v>674</v>
      </c>
      <c r="G707" s="241"/>
      <c r="H707" s="243" t="s">
        <v>21</v>
      </c>
      <c r="I707" s="245"/>
      <c r="J707" s="241"/>
      <c r="K707" s="241"/>
      <c r="L707" s="246"/>
      <c r="M707" s="247"/>
      <c r="N707" s="248"/>
      <c r="O707" s="248"/>
      <c r="P707" s="248"/>
      <c r="Q707" s="248"/>
      <c r="R707" s="248"/>
      <c r="S707" s="248"/>
      <c r="T707" s="249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T707" s="250" t="s">
        <v>372</v>
      </c>
      <c r="AU707" s="250" t="s">
        <v>81</v>
      </c>
      <c r="AV707" s="13" t="s">
        <v>79</v>
      </c>
      <c r="AW707" s="13" t="s">
        <v>34</v>
      </c>
      <c r="AX707" s="13" t="s">
        <v>72</v>
      </c>
      <c r="AY707" s="250" t="s">
        <v>178</v>
      </c>
    </row>
    <row r="708" s="14" customFormat="1">
      <c r="A708" s="14"/>
      <c r="B708" s="251"/>
      <c r="C708" s="252"/>
      <c r="D708" s="242" t="s">
        <v>372</v>
      </c>
      <c r="E708" s="253" t="s">
        <v>21</v>
      </c>
      <c r="F708" s="254" t="s">
        <v>1018</v>
      </c>
      <c r="G708" s="252"/>
      <c r="H708" s="255">
        <v>1466.6569999999999</v>
      </c>
      <c r="I708" s="256"/>
      <c r="J708" s="252"/>
      <c r="K708" s="252"/>
      <c r="L708" s="257"/>
      <c r="M708" s="258"/>
      <c r="N708" s="259"/>
      <c r="O708" s="259"/>
      <c r="P708" s="259"/>
      <c r="Q708" s="259"/>
      <c r="R708" s="259"/>
      <c r="S708" s="259"/>
      <c r="T708" s="260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T708" s="261" t="s">
        <v>372</v>
      </c>
      <c r="AU708" s="261" t="s">
        <v>81</v>
      </c>
      <c r="AV708" s="14" t="s">
        <v>81</v>
      </c>
      <c r="AW708" s="14" t="s">
        <v>34</v>
      </c>
      <c r="AX708" s="14" t="s">
        <v>79</v>
      </c>
      <c r="AY708" s="261" t="s">
        <v>178</v>
      </c>
    </row>
    <row r="709" s="2" customFormat="1" ht="44.25" customHeight="1">
      <c r="A709" s="41"/>
      <c r="B709" s="42"/>
      <c r="C709" s="214" t="s">
        <v>1019</v>
      </c>
      <c r="D709" s="214" t="s">
        <v>179</v>
      </c>
      <c r="E709" s="215" t="s">
        <v>1020</v>
      </c>
      <c r="F709" s="216" t="s">
        <v>1021</v>
      </c>
      <c r="G709" s="217" t="s">
        <v>384</v>
      </c>
      <c r="H709" s="218">
        <v>1662.154</v>
      </c>
      <c r="I709" s="219"/>
      <c r="J709" s="220">
        <f>ROUND(I709*H709,2)</f>
        <v>0</v>
      </c>
      <c r="K709" s="216" t="s">
        <v>368</v>
      </c>
      <c r="L709" s="47"/>
      <c r="M709" s="221" t="s">
        <v>21</v>
      </c>
      <c r="N709" s="222" t="s">
        <v>43</v>
      </c>
      <c r="O709" s="87"/>
      <c r="P709" s="223">
        <f>O709*H709</f>
        <v>0</v>
      </c>
      <c r="Q709" s="223">
        <v>0.0067999999999999996</v>
      </c>
      <c r="R709" s="223">
        <f>Q709*H709</f>
        <v>11.302647199999999</v>
      </c>
      <c r="S709" s="223">
        <v>0</v>
      </c>
      <c r="T709" s="224">
        <f>S709*H709</f>
        <v>0</v>
      </c>
      <c r="U709" s="41"/>
      <c r="V709" s="41"/>
      <c r="W709" s="41"/>
      <c r="X709" s="41"/>
      <c r="Y709" s="41"/>
      <c r="Z709" s="41"/>
      <c r="AA709" s="41"/>
      <c r="AB709" s="41"/>
      <c r="AC709" s="41"/>
      <c r="AD709" s="41"/>
      <c r="AE709" s="41"/>
      <c r="AR709" s="225" t="s">
        <v>97</v>
      </c>
      <c r="AT709" s="225" t="s">
        <v>179</v>
      </c>
      <c r="AU709" s="225" t="s">
        <v>81</v>
      </c>
      <c r="AY709" s="20" t="s">
        <v>178</v>
      </c>
      <c r="BE709" s="226">
        <f>IF(N709="základní",J709,0)</f>
        <v>0</v>
      </c>
      <c r="BF709" s="226">
        <f>IF(N709="snížená",J709,0)</f>
        <v>0</v>
      </c>
      <c r="BG709" s="226">
        <f>IF(N709="zákl. přenesená",J709,0)</f>
        <v>0</v>
      </c>
      <c r="BH709" s="226">
        <f>IF(N709="sníž. přenesená",J709,0)</f>
        <v>0</v>
      </c>
      <c r="BI709" s="226">
        <f>IF(N709="nulová",J709,0)</f>
        <v>0</v>
      </c>
      <c r="BJ709" s="20" t="s">
        <v>79</v>
      </c>
      <c r="BK709" s="226">
        <f>ROUND(I709*H709,2)</f>
        <v>0</v>
      </c>
      <c r="BL709" s="20" t="s">
        <v>97</v>
      </c>
      <c r="BM709" s="225" t="s">
        <v>1022</v>
      </c>
    </row>
    <row r="710" s="2" customFormat="1">
      <c r="A710" s="41"/>
      <c r="B710" s="42"/>
      <c r="C710" s="43"/>
      <c r="D710" s="235" t="s">
        <v>370</v>
      </c>
      <c r="E710" s="43"/>
      <c r="F710" s="236" t="s">
        <v>1023</v>
      </c>
      <c r="G710" s="43"/>
      <c r="H710" s="43"/>
      <c r="I710" s="237"/>
      <c r="J710" s="43"/>
      <c r="K710" s="43"/>
      <c r="L710" s="47"/>
      <c r="M710" s="238"/>
      <c r="N710" s="239"/>
      <c r="O710" s="87"/>
      <c r="P710" s="87"/>
      <c r="Q710" s="87"/>
      <c r="R710" s="87"/>
      <c r="S710" s="87"/>
      <c r="T710" s="88"/>
      <c r="U710" s="41"/>
      <c r="V710" s="41"/>
      <c r="W710" s="41"/>
      <c r="X710" s="41"/>
      <c r="Y710" s="41"/>
      <c r="Z710" s="41"/>
      <c r="AA710" s="41"/>
      <c r="AB710" s="41"/>
      <c r="AC710" s="41"/>
      <c r="AD710" s="41"/>
      <c r="AE710" s="41"/>
      <c r="AT710" s="20" t="s">
        <v>370</v>
      </c>
      <c r="AU710" s="20" t="s">
        <v>81</v>
      </c>
    </row>
    <row r="711" s="14" customFormat="1">
      <c r="A711" s="14"/>
      <c r="B711" s="251"/>
      <c r="C711" s="252"/>
      <c r="D711" s="242" t="s">
        <v>372</v>
      </c>
      <c r="E711" s="253" t="s">
        <v>21</v>
      </c>
      <c r="F711" s="254" t="s">
        <v>1024</v>
      </c>
      <c r="G711" s="252"/>
      <c r="H711" s="255">
        <v>1662.154</v>
      </c>
      <c r="I711" s="256"/>
      <c r="J711" s="252"/>
      <c r="K711" s="252"/>
      <c r="L711" s="257"/>
      <c r="M711" s="258"/>
      <c r="N711" s="259"/>
      <c r="O711" s="259"/>
      <c r="P711" s="259"/>
      <c r="Q711" s="259"/>
      <c r="R711" s="259"/>
      <c r="S711" s="259"/>
      <c r="T711" s="260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T711" s="261" t="s">
        <v>372</v>
      </c>
      <c r="AU711" s="261" t="s">
        <v>81</v>
      </c>
      <c r="AV711" s="14" t="s">
        <v>81</v>
      </c>
      <c r="AW711" s="14" t="s">
        <v>34</v>
      </c>
      <c r="AX711" s="14" t="s">
        <v>79</v>
      </c>
      <c r="AY711" s="261" t="s">
        <v>178</v>
      </c>
    </row>
    <row r="712" s="2" customFormat="1" ht="24.15" customHeight="1">
      <c r="A712" s="41"/>
      <c r="B712" s="42"/>
      <c r="C712" s="214" t="s">
        <v>1025</v>
      </c>
      <c r="D712" s="214" t="s">
        <v>179</v>
      </c>
      <c r="E712" s="215" t="s">
        <v>1026</v>
      </c>
      <c r="F712" s="216" t="s">
        <v>1027</v>
      </c>
      <c r="G712" s="217" t="s">
        <v>384</v>
      </c>
      <c r="H712" s="218">
        <v>636.01300000000003</v>
      </c>
      <c r="I712" s="219"/>
      <c r="J712" s="220">
        <f>ROUND(I712*H712,2)</f>
        <v>0</v>
      </c>
      <c r="K712" s="216" t="s">
        <v>368</v>
      </c>
      <c r="L712" s="47"/>
      <c r="M712" s="221" t="s">
        <v>21</v>
      </c>
      <c r="N712" s="222" t="s">
        <v>43</v>
      </c>
      <c r="O712" s="87"/>
      <c r="P712" s="223">
        <f>O712*H712</f>
        <v>0</v>
      </c>
      <c r="Q712" s="223">
        <v>0.0030000000000000001</v>
      </c>
      <c r="R712" s="223">
        <f>Q712*H712</f>
        <v>1.908039</v>
      </c>
      <c r="S712" s="223">
        <v>0</v>
      </c>
      <c r="T712" s="224">
        <f>S712*H712</f>
        <v>0</v>
      </c>
      <c r="U712" s="41"/>
      <c r="V712" s="41"/>
      <c r="W712" s="41"/>
      <c r="X712" s="41"/>
      <c r="Y712" s="41"/>
      <c r="Z712" s="41"/>
      <c r="AA712" s="41"/>
      <c r="AB712" s="41"/>
      <c r="AC712" s="41"/>
      <c r="AD712" s="41"/>
      <c r="AE712" s="41"/>
      <c r="AR712" s="225" t="s">
        <v>97</v>
      </c>
      <c r="AT712" s="225" t="s">
        <v>179</v>
      </c>
      <c r="AU712" s="225" t="s">
        <v>81</v>
      </c>
      <c r="AY712" s="20" t="s">
        <v>178</v>
      </c>
      <c r="BE712" s="226">
        <f>IF(N712="základní",J712,0)</f>
        <v>0</v>
      </c>
      <c r="BF712" s="226">
        <f>IF(N712="snížená",J712,0)</f>
        <v>0</v>
      </c>
      <c r="BG712" s="226">
        <f>IF(N712="zákl. přenesená",J712,0)</f>
        <v>0</v>
      </c>
      <c r="BH712" s="226">
        <f>IF(N712="sníž. přenesená",J712,0)</f>
        <v>0</v>
      </c>
      <c r="BI712" s="226">
        <f>IF(N712="nulová",J712,0)</f>
        <v>0</v>
      </c>
      <c r="BJ712" s="20" t="s">
        <v>79</v>
      </c>
      <c r="BK712" s="226">
        <f>ROUND(I712*H712,2)</f>
        <v>0</v>
      </c>
      <c r="BL712" s="20" t="s">
        <v>97</v>
      </c>
      <c r="BM712" s="225" t="s">
        <v>1028</v>
      </c>
    </row>
    <row r="713" s="2" customFormat="1">
      <c r="A713" s="41"/>
      <c r="B713" s="42"/>
      <c r="C713" s="43"/>
      <c r="D713" s="235" t="s">
        <v>370</v>
      </c>
      <c r="E713" s="43"/>
      <c r="F713" s="236" t="s">
        <v>1029</v>
      </c>
      <c r="G713" s="43"/>
      <c r="H713" s="43"/>
      <c r="I713" s="237"/>
      <c r="J713" s="43"/>
      <c r="K713" s="43"/>
      <c r="L713" s="47"/>
      <c r="M713" s="238"/>
      <c r="N713" s="239"/>
      <c r="O713" s="87"/>
      <c r="P713" s="87"/>
      <c r="Q713" s="87"/>
      <c r="R713" s="87"/>
      <c r="S713" s="87"/>
      <c r="T713" s="88"/>
      <c r="U713" s="41"/>
      <c r="V713" s="41"/>
      <c r="W713" s="41"/>
      <c r="X713" s="41"/>
      <c r="Y713" s="41"/>
      <c r="Z713" s="41"/>
      <c r="AA713" s="41"/>
      <c r="AB713" s="41"/>
      <c r="AC713" s="41"/>
      <c r="AD713" s="41"/>
      <c r="AE713" s="41"/>
      <c r="AT713" s="20" t="s">
        <v>370</v>
      </c>
      <c r="AU713" s="20" t="s">
        <v>81</v>
      </c>
    </row>
    <row r="714" s="13" customFormat="1">
      <c r="A714" s="13"/>
      <c r="B714" s="240"/>
      <c r="C714" s="241"/>
      <c r="D714" s="242" t="s">
        <v>372</v>
      </c>
      <c r="E714" s="243" t="s">
        <v>21</v>
      </c>
      <c r="F714" s="244" t="s">
        <v>1030</v>
      </c>
      <c r="G714" s="241"/>
      <c r="H714" s="243" t="s">
        <v>21</v>
      </c>
      <c r="I714" s="245"/>
      <c r="J714" s="241"/>
      <c r="K714" s="241"/>
      <c r="L714" s="246"/>
      <c r="M714" s="247"/>
      <c r="N714" s="248"/>
      <c r="O714" s="248"/>
      <c r="P714" s="248"/>
      <c r="Q714" s="248"/>
      <c r="R714" s="248"/>
      <c r="S714" s="248"/>
      <c r="T714" s="249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T714" s="250" t="s">
        <v>372</v>
      </c>
      <c r="AU714" s="250" t="s">
        <v>81</v>
      </c>
      <c r="AV714" s="13" t="s">
        <v>79</v>
      </c>
      <c r="AW714" s="13" t="s">
        <v>34</v>
      </c>
      <c r="AX714" s="13" t="s">
        <v>72</v>
      </c>
      <c r="AY714" s="250" t="s">
        <v>178</v>
      </c>
    </row>
    <row r="715" s="14" customFormat="1">
      <c r="A715" s="14"/>
      <c r="B715" s="251"/>
      <c r="C715" s="252"/>
      <c r="D715" s="242" t="s">
        <v>372</v>
      </c>
      <c r="E715" s="253" t="s">
        <v>21</v>
      </c>
      <c r="F715" s="254" t="s">
        <v>1031</v>
      </c>
      <c r="G715" s="252"/>
      <c r="H715" s="255">
        <v>1662.154</v>
      </c>
      <c r="I715" s="256"/>
      <c r="J715" s="252"/>
      <c r="K715" s="252"/>
      <c r="L715" s="257"/>
      <c r="M715" s="258"/>
      <c r="N715" s="259"/>
      <c r="O715" s="259"/>
      <c r="P715" s="259"/>
      <c r="Q715" s="259"/>
      <c r="R715" s="259"/>
      <c r="S715" s="259"/>
      <c r="T715" s="260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T715" s="261" t="s">
        <v>372</v>
      </c>
      <c r="AU715" s="261" t="s">
        <v>81</v>
      </c>
      <c r="AV715" s="14" t="s">
        <v>81</v>
      </c>
      <c r="AW715" s="14" t="s">
        <v>34</v>
      </c>
      <c r="AX715" s="14" t="s">
        <v>72</v>
      </c>
      <c r="AY715" s="261" t="s">
        <v>178</v>
      </c>
    </row>
    <row r="716" s="13" customFormat="1">
      <c r="A716" s="13"/>
      <c r="B716" s="240"/>
      <c r="C716" s="241"/>
      <c r="D716" s="242" t="s">
        <v>372</v>
      </c>
      <c r="E716" s="243" t="s">
        <v>21</v>
      </c>
      <c r="F716" s="244" t="s">
        <v>1032</v>
      </c>
      <c r="G716" s="241"/>
      <c r="H716" s="243" t="s">
        <v>21</v>
      </c>
      <c r="I716" s="245"/>
      <c r="J716" s="241"/>
      <c r="K716" s="241"/>
      <c r="L716" s="246"/>
      <c r="M716" s="247"/>
      <c r="N716" s="248"/>
      <c r="O716" s="248"/>
      <c r="P716" s="248"/>
      <c r="Q716" s="248"/>
      <c r="R716" s="248"/>
      <c r="S716" s="248"/>
      <c r="T716" s="249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T716" s="250" t="s">
        <v>372</v>
      </c>
      <c r="AU716" s="250" t="s">
        <v>81</v>
      </c>
      <c r="AV716" s="13" t="s">
        <v>79</v>
      </c>
      <c r="AW716" s="13" t="s">
        <v>34</v>
      </c>
      <c r="AX716" s="13" t="s">
        <v>72</v>
      </c>
      <c r="AY716" s="250" t="s">
        <v>178</v>
      </c>
    </row>
    <row r="717" s="14" customFormat="1">
      <c r="A717" s="14"/>
      <c r="B717" s="251"/>
      <c r="C717" s="252"/>
      <c r="D717" s="242" t="s">
        <v>372</v>
      </c>
      <c r="E717" s="253" t="s">
        <v>21</v>
      </c>
      <c r="F717" s="254" t="s">
        <v>1033</v>
      </c>
      <c r="G717" s="252"/>
      <c r="H717" s="255">
        <v>-1026.1410000000001</v>
      </c>
      <c r="I717" s="256"/>
      <c r="J717" s="252"/>
      <c r="K717" s="252"/>
      <c r="L717" s="257"/>
      <c r="M717" s="258"/>
      <c r="N717" s="259"/>
      <c r="O717" s="259"/>
      <c r="P717" s="259"/>
      <c r="Q717" s="259"/>
      <c r="R717" s="259"/>
      <c r="S717" s="259"/>
      <c r="T717" s="260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T717" s="261" t="s">
        <v>372</v>
      </c>
      <c r="AU717" s="261" t="s">
        <v>81</v>
      </c>
      <c r="AV717" s="14" t="s">
        <v>81</v>
      </c>
      <c r="AW717" s="14" t="s">
        <v>34</v>
      </c>
      <c r="AX717" s="14" t="s">
        <v>72</v>
      </c>
      <c r="AY717" s="261" t="s">
        <v>178</v>
      </c>
    </row>
    <row r="718" s="15" customFormat="1">
      <c r="A718" s="15"/>
      <c r="B718" s="262"/>
      <c r="C718" s="263"/>
      <c r="D718" s="242" t="s">
        <v>372</v>
      </c>
      <c r="E718" s="264" t="s">
        <v>21</v>
      </c>
      <c r="F718" s="265" t="s">
        <v>399</v>
      </c>
      <c r="G718" s="263"/>
      <c r="H718" s="266">
        <v>636.01300000000003</v>
      </c>
      <c r="I718" s="267"/>
      <c r="J718" s="263"/>
      <c r="K718" s="263"/>
      <c r="L718" s="268"/>
      <c r="M718" s="269"/>
      <c r="N718" s="270"/>
      <c r="O718" s="270"/>
      <c r="P718" s="270"/>
      <c r="Q718" s="270"/>
      <c r="R718" s="270"/>
      <c r="S718" s="270"/>
      <c r="T718" s="271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T718" s="272" t="s">
        <v>372</v>
      </c>
      <c r="AU718" s="272" t="s">
        <v>81</v>
      </c>
      <c r="AV718" s="15" t="s">
        <v>97</v>
      </c>
      <c r="AW718" s="15" t="s">
        <v>34</v>
      </c>
      <c r="AX718" s="15" t="s">
        <v>79</v>
      </c>
      <c r="AY718" s="272" t="s">
        <v>178</v>
      </c>
    </row>
    <row r="719" s="2" customFormat="1" ht="24.15" customHeight="1">
      <c r="A719" s="41"/>
      <c r="B719" s="42"/>
      <c r="C719" s="214" t="s">
        <v>1034</v>
      </c>
      <c r="D719" s="214" t="s">
        <v>179</v>
      </c>
      <c r="E719" s="215" t="s">
        <v>1035</v>
      </c>
      <c r="F719" s="216" t="s">
        <v>1036</v>
      </c>
      <c r="G719" s="217" t="s">
        <v>384</v>
      </c>
      <c r="H719" s="218">
        <v>375.743</v>
      </c>
      <c r="I719" s="219"/>
      <c r="J719" s="220">
        <f>ROUND(I719*H719,2)</f>
        <v>0</v>
      </c>
      <c r="K719" s="216" t="s">
        <v>368</v>
      </c>
      <c r="L719" s="47"/>
      <c r="M719" s="221" t="s">
        <v>21</v>
      </c>
      <c r="N719" s="222" t="s">
        <v>43</v>
      </c>
      <c r="O719" s="87"/>
      <c r="P719" s="223">
        <f>O719*H719</f>
        <v>0</v>
      </c>
      <c r="Q719" s="223">
        <v>4.0000000000000003E-05</v>
      </c>
      <c r="R719" s="223">
        <f>Q719*H719</f>
        <v>0.015029720000000002</v>
      </c>
      <c r="S719" s="223">
        <v>6.0000000000000002E-05</v>
      </c>
      <c r="T719" s="224">
        <f>S719*H719</f>
        <v>0.022544580000000002</v>
      </c>
      <c r="U719" s="41"/>
      <c r="V719" s="41"/>
      <c r="W719" s="41"/>
      <c r="X719" s="41"/>
      <c r="Y719" s="41"/>
      <c r="Z719" s="41"/>
      <c r="AA719" s="41"/>
      <c r="AB719" s="41"/>
      <c r="AC719" s="41"/>
      <c r="AD719" s="41"/>
      <c r="AE719" s="41"/>
      <c r="AR719" s="225" t="s">
        <v>97</v>
      </c>
      <c r="AT719" s="225" t="s">
        <v>179</v>
      </c>
      <c r="AU719" s="225" t="s">
        <v>81</v>
      </c>
      <c r="AY719" s="20" t="s">
        <v>178</v>
      </c>
      <c r="BE719" s="226">
        <f>IF(N719="základní",J719,0)</f>
        <v>0</v>
      </c>
      <c r="BF719" s="226">
        <f>IF(N719="snížená",J719,0)</f>
        <v>0</v>
      </c>
      <c r="BG719" s="226">
        <f>IF(N719="zákl. přenesená",J719,0)</f>
        <v>0</v>
      </c>
      <c r="BH719" s="226">
        <f>IF(N719="sníž. přenesená",J719,0)</f>
        <v>0</v>
      </c>
      <c r="BI719" s="226">
        <f>IF(N719="nulová",J719,0)</f>
        <v>0</v>
      </c>
      <c r="BJ719" s="20" t="s">
        <v>79</v>
      </c>
      <c r="BK719" s="226">
        <f>ROUND(I719*H719,2)</f>
        <v>0</v>
      </c>
      <c r="BL719" s="20" t="s">
        <v>97</v>
      </c>
      <c r="BM719" s="225" t="s">
        <v>1037</v>
      </c>
    </row>
    <row r="720" s="2" customFormat="1">
      <c r="A720" s="41"/>
      <c r="B720" s="42"/>
      <c r="C720" s="43"/>
      <c r="D720" s="235" t="s">
        <v>370</v>
      </c>
      <c r="E720" s="43"/>
      <c r="F720" s="236" t="s">
        <v>1038</v>
      </c>
      <c r="G720" s="43"/>
      <c r="H720" s="43"/>
      <c r="I720" s="237"/>
      <c r="J720" s="43"/>
      <c r="K720" s="43"/>
      <c r="L720" s="47"/>
      <c r="M720" s="238"/>
      <c r="N720" s="239"/>
      <c r="O720" s="87"/>
      <c r="P720" s="87"/>
      <c r="Q720" s="87"/>
      <c r="R720" s="87"/>
      <c r="S720" s="87"/>
      <c r="T720" s="88"/>
      <c r="U720" s="41"/>
      <c r="V720" s="41"/>
      <c r="W720" s="41"/>
      <c r="X720" s="41"/>
      <c r="Y720" s="41"/>
      <c r="Z720" s="41"/>
      <c r="AA720" s="41"/>
      <c r="AB720" s="41"/>
      <c r="AC720" s="41"/>
      <c r="AD720" s="41"/>
      <c r="AE720" s="41"/>
      <c r="AT720" s="20" t="s">
        <v>370</v>
      </c>
      <c r="AU720" s="20" t="s">
        <v>81</v>
      </c>
    </row>
    <row r="721" s="14" customFormat="1">
      <c r="A721" s="14"/>
      <c r="B721" s="251"/>
      <c r="C721" s="252"/>
      <c r="D721" s="242" t="s">
        <v>372</v>
      </c>
      <c r="E721" s="253" t="s">
        <v>21</v>
      </c>
      <c r="F721" s="254" t="s">
        <v>1039</v>
      </c>
      <c r="G721" s="252"/>
      <c r="H721" s="255">
        <v>375.743</v>
      </c>
      <c r="I721" s="256"/>
      <c r="J721" s="252"/>
      <c r="K721" s="252"/>
      <c r="L721" s="257"/>
      <c r="M721" s="258"/>
      <c r="N721" s="259"/>
      <c r="O721" s="259"/>
      <c r="P721" s="259"/>
      <c r="Q721" s="259"/>
      <c r="R721" s="259"/>
      <c r="S721" s="259"/>
      <c r="T721" s="260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T721" s="261" t="s">
        <v>372</v>
      </c>
      <c r="AU721" s="261" t="s">
        <v>81</v>
      </c>
      <c r="AV721" s="14" t="s">
        <v>81</v>
      </c>
      <c r="AW721" s="14" t="s">
        <v>34</v>
      </c>
      <c r="AX721" s="14" t="s">
        <v>79</v>
      </c>
      <c r="AY721" s="261" t="s">
        <v>178</v>
      </c>
    </row>
    <row r="722" s="2" customFormat="1" ht="33" customHeight="1">
      <c r="A722" s="41"/>
      <c r="B722" s="42"/>
      <c r="C722" s="214" t="s">
        <v>1040</v>
      </c>
      <c r="D722" s="214" t="s">
        <v>179</v>
      </c>
      <c r="E722" s="215" t="s">
        <v>1041</v>
      </c>
      <c r="F722" s="216" t="s">
        <v>1042</v>
      </c>
      <c r="G722" s="217" t="s">
        <v>384</v>
      </c>
      <c r="H722" s="218">
        <v>71.903000000000006</v>
      </c>
      <c r="I722" s="219"/>
      <c r="J722" s="220">
        <f>ROUND(I722*H722,2)</f>
        <v>0</v>
      </c>
      <c r="K722" s="216" t="s">
        <v>368</v>
      </c>
      <c r="L722" s="47"/>
      <c r="M722" s="221" t="s">
        <v>21</v>
      </c>
      <c r="N722" s="222" t="s">
        <v>43</v>
      </c>
      <c r="O722" s="87"/>
      <c r="P722" s="223">
        <f>O722*H722</f>
        <v>0</v>
      </c>
      <c r="Q722" s="223">
        <v>9.0000000000000006E-05</v>
      </c>
      <c r="R722" s="223">
        <f>Q722*H722</f>
        <v>0.0064712700000000012</v>
      </c>
      <c r="S722" s="223">
        <v>6.0000000000000002E-05</v>
      </c>
      <c r="T722" s="224">
        <f>S722*H722</f>
        <v>0.0043141800000000008</v>
      </c>
      <c r="U722" s="41"/>
      <c r="V722" s="41"/>
      <c r="W722" s="41"/>
      <c r="X722" s="41"/>
      <c r="Y722" s="41"/>
      <c r="Z722" s="41"/>
      <c r="AA722" s="41"/>
      <c r="AB722" s="41"/>
      <c r="AC722" s="41"/>
      <c r="AD722" s="41"/>
      <c r="AE722" s="41"/>
      <c r="AR722" s="225" t="s">
        <v>97</v>
      </c>
      <c r="AT722" s="225" t="s">
        <v>179</v>
      </c>
      <c r="AU722" s="225" t="s">
        <v>81</v>
      </c>
      <c r="AY722" s="20" t="s">
        <v>178</v>
      </c>
      <c r="BE722" s="226">
        <f>IF(N722="základní",J722,0)</f>
        <v>0</v>
      </c>
      <c r="BF722" s="226">
        <f>IF(N722="snížená",J722,0)</f>
        <v>0</v>
      </c>
      <c r="BG722" s="226">
        <f>IF(N722="zákl. přenesená",J722,0)</f>
        <v>0</v>
      </c>
      <c r="BH722" s="226">
        <f>IF(N722="sníž. přenesená",J722,0)</f>
        <v>0</v>
      </c>
      <c r="BI722" s="226">
        <f>IF(N722="nulová",J722,0)</f>
        <v>0</v>
      </c>
      <c r="BJ722" s="20" t="s">
        <v>79</v>
      </c>
      <c r="BK722" s="226">
        <f>ROUND(I722*H722,2)</f>
        <v>0</v>
      </c>
      <c r="BL722" s="20" t="s">
        <v>97</v>
      </c>
      <c r="BM722" s="225" t="s">
        <v>1043</v>
      </c>
    </row>
    <row r="723" s="2" customFormat="1">
      <c r="A723" s="41"/>
      <c r="B723" s="42"/>
      <c r="C723" s="43"/>
      <c r="D723" s="235" t="s">
        <v>370</v>
      </c>
      <c r="E723" s="43"/>
      <c r="F723" s="236" t="s">
        <v>1044</v>
      </c>
      <c r="G723" s="43"/>
      <c r="H723" s="43"/>
      <c r="I723" s="237"/>
      <c r="J723" s="43"/>
      <c r="K723" s="43"/>
      <c r="L723" s="47"/>
      <c r="M723" s="238"/>
      <c r="N723" s="239"/>
      <c r="O723" s="87"/>
      <c r="P723" s="87"/>
      <c r="Q723" s="87"/>
      <c r="R723" s="87"/>
      <c r="S723" s="87"/>
      <c r="T723" s="88"/>
      <c r="U723" s="41"/>
      <c r="V723" s="41"/>
      <c r="W723" s="41"/>
      <c r="X723" s="41"/>
      <c r="Y723" s="41"/>
      <c r="Z723" s="41"/>
      <c r="AA723" s="41"/>
      <c r="AB723" s="41"/>
      <c r="AC723" s="41"/>
      <c r="AD723" s="41"/>
      <c r="AE723" s="41"/>
      <c r="AT723" s="20" t="s">
        <v>370</v>
      </c>
      <c r="AU723" s="20" t="s">
        <v>81</v>
      </c>
    </row>
    <row r="724" s="13" customFormat="1">
      <c r="A724" s="13"/>
      <c r="B724" s="240"/>
      <c r="C724" s="241"/>
      <c r="D724" s="242" t="s">
        <v>372</v>
      </c>
      <c r="E724" s="243" t="s">
        <v>21</v>
      </c>
      <c r="F724" s="244" t="s">
        <v>1045</v>
      </c>
      <c r="G724" s="241"/>
      <c r="H724" s="243" t="s">
        <v>21</v>
      </c>
      <c r="I724" s="245"/>
      <c r="J724" s="241"/>
      <c r="K724" s="241"/>
      <c r="L724" s="246"/>
      <c r="M724" s="247"/>
      <c r="N724" s="248"/>
      <c r="O724" s="248"/>
      <c r="P724" s="248"/>
      <c r="Q724" s="248"/>
      <c r="R724" s="248"/>
      <c r="S724" s="248"/>
      <c r="T724" s="249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T724" s="250" t="s">
        <v>372</v>
      </c>
      <c r="AU724" s="250" t="s">
        <v>81</v>
      </c>
      <c r="AV724" s="13" t="s">
        <v>79</v>
      </c>
      <c r="AW724" s="13" t="s">
        <v>34</v>
      </c>
      <c r="AX724" s="13" t="s">
        <v>72</v>
      </c>
      <c r="AY724" s="250" t="s">
        <v>178</v>
      </c>
    </row>
    <row r="725" s="14" customFormat="1">
      <c r="A725" s="14"/>
      <c r="B725" s="251"/>
      <c r="C725" s="252"/>
      <c r="D725" s="242" t="s">
        <v>372</v>
      </c>
      <c r="E725" s="253" t="s">
        <v>21</v>
      </c>
      <c r="F725" s="254" t="s">
        <v>1046</v>
      </c>
      <c r="G725" s="252"/>
      <c r="H725" s="255">
        <v>7.7999999999999998</v>
      </c>
      <c r="I725" s="256"/>
      <c r="J725" s="252"/>
      <c r="K725" s="252"/>
      <c r="L725" s="257"/>
      <c r="M725" s="258"/>
      <c r="N725" s="259"/>
      <c r="O725" s="259"/>
      <c r="P725" s="259"/>
      <c r="Q725" s="259"/>
      <c r="R725" s="259"/>
      <c r="S725" s="259"/>
      <c r="T725" s="260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T725" s="261" t="s">
        <v>372</v>
      </c>
      <c r="AU725" s="261" t="s">
        <v>81</v>
      </c>
      <c r="AV725" s="14" t="s">
        <v>81</v>
      </c>
      <c r="AW725" s="14" t="s">
        <v>34</v>
      </c>
      <c r="AX725" s="14" t="s">
        <v>72</v>
      </c>
      <c r="AY725" s="261" t="s">
        <v>178</v>
      </c>
    </row>
    <row r="726" s="14" customFormat="1">
      <c r="A726" s="14"/>
      <c r="B726" s="251"/>
      <c r="C726" s="252"/>
      <c r="D726" s="242" t="s">
        <v>372</v>
      </c>
      <c r="E726" s="253" t="s">
        <v>21</v>
      </c>
      <c r="F726" s="254" t="s">
        <v>1047</v>
      </c>
      <c r="G726" s="252"/>
      <c r="H726" s="255">
        <v>24.513000000000002</v>
      </c>
      <c r="I726" s="256"/>
      <c r="J726" s="252"/>
      <c r="K726" s="252"/>
      <c r="L726" s="257"/>
      <c r="M726" s="258"/>
      <c r="N726" s="259"/>
      <c r="O726" s="259"/>
      <c r="P726" s="259"/>
      <c r="Q726" s="259"/>
      <c r="R726" s="259"/>
      <c r="S726" s="259"/>
      <c r="T726" s="260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T726" s="261" t="s">
        <v>372</v>
      </c>
      <c r="AU726" s="261" t="s">
        <v>81</v>
      </c>
      <c r="AV726" s="14" t="s">
        <v>81</v>
      </c>
      <c r="AW726" s="14" t="s">
        <v>34</v>
      </c>
      <c r="AX726" s="14" t="s">
        <v>72</v>
      </c>
      <c r="AY726" s="261" t="s">
        <v>178</v>
      </c>
    </row>
    <row r="727" s="14" customFormat="1">
      <c r="A727" s="14"/>
      <c r="B727" s="251"/>
      <c r="C727" s="252"/>
      <c r="D727" s="242" t="s">
        <v>372</v>
      </c>
      <c r="E727" s="253" t="s">
        <v>21</v>
      </c>
      <c r="F727" s="254" t="s">
        <v>1048</v>
      </c>
      <c r="G727" s="252"/>
      <c r="H727" s="255">
        <v>39.590000000000003</v>
      </c>
      <c r="I727" s="256"/>
      <c r="J727" s="252"/>
      <c r="K727" s="252"/>
      <c r="L727" s="257"/>
      <c r="M727" s="258"/>
      <c r="N727" s="259"/>
      <c r="O727" s="259"/>
      <c r="P727" s="259"/>
      <c r="Q727" s="259"/>
      <c r="R727" s="259"/>
      <c r="S727" s="259"/>
      <c r="T727" s="260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T727" s="261" t="s">
        <v>372</v>
      </c>
      <c r="AU727" s="261" t="s">
        <v>81</v>
      </c>
      <c r="AV727" s="14" t="s">
        <v>81</v>
      </c>
      <c r="AW727" s="14" t="s">
        <v>34</v>
      </c>
      <c r="AX727" s="14" t="s">
        <v>72</v>
      </c>
      <c r="AY727" s="261" t="s">
        <v>178</v>
      </c>
    </row>
    <row r="728" s="15" customFormat="1">
      <c r="A728" s="15"/>
      <c r="B728" s="262"/>
      <c r="C728" s="263"/>
      <c r="D728" s="242" t="s">
        <v>372</v>
      </c>
      <c r="E728" s="264" t="s">
        <v>21</v>
      </c>
      <c r="F728" s="265" t="s">
        <v>399</v>
      </c>
      <c r="G728" s="263"/>
      <c r="H728" s="266">
        <v>71.903000000000006</v>
      </c>
      <c r="I728" s="267"/>
      <c r="J728" s="263"/>
      <c r="K728" s="263"/>
      <c r="L728" s="268"/>
      <c r="M728" s="269"/>
      <c r="N728" s="270"/>
      <c r="O728" s="270"/>
      <c r="P728" s="270"/>
      <c r="Q728" s="270"/>
      <c r="R728" s="270"/>
      <c r="S728" s="270"/>
      <c r="T728" s="271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T728" s="272" t="s">
        <v>372</v>
      </c>
      <c r="AU728" s="272" t="s">
        <v>81</v>
      </c>
      <c r="AV728" s="15" t="s">
        <v>97</v>
      </c>
      <c r="AW728" s="15" t="s">
        <v>34</v>
      </c>
      <c r="AX728" s="15" t="s">
        <v>79</v>
      </c>
      <c r="AY728" s="272" t="s">
        <v>178</v>
      </c>
    </row>
    <row r="729" s="12" customFormat="1" ht="22.8" customHeight="1">
      <c r="A729" s="12"/>
      <c r="B729" s="200"/>
      <c r="C729" s="201"/>
      <c r="D729" s="202" t="s">
        <v>71</v>
      </c>
      <c r="E729" s="227" t="s">
        <v>840</v>
      </c>
      <c r="F729" s="227" t="s">
        <v>1049</v>
      </c>
      <c r="G729" s="201"/>
      <c r="H729" s="201"/>
      <c r="I729" s="204"/>
      <c r="J729" s="228">
        <f>BK729</f>
        <v>0</v>
      </c>
      <c r="K729" s="201"/>
      <c r="L729" s="206"/>
      <c r="M729" s="207"/>
      <c r="N729" s="208"/>
      <c r="O729" s="208"/>
      <c r="P729" s="209">
        <f>SUM(P730:P866)</f>
        <v>0</v>
      </c>
      <c r="Q729" s="208"/>
      <c r="R729" s="209">
        <f>SUM(R730:R866)</f>
        <v>16.434122860000002</v>
      </c>
      <c r="S729" s="208"/>
      <c r="T729" s="210">
        <f>SUM(T730:T866)</f>
        <v>0.0061071400000000014</v>
      </c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R729" s="211" t="s">
        <v>79</v>
      </c>
      <c r="AT729" s="212" t="s">
        <v>71</v>
      </c>
      <c r="AU729" s="212" t="s">
        <v>79</v>
      </c>
      <c r="AY729" s="211" t="s">
        <v>178</v>
      </c>
      <c r="BK729" s="213">
        <f>SUM(BK730:BK866)</f>
        <v>0</v>
      </c>
    </row>
    <row r="730" s="2" customFormat="1" ht="55.5" customHeight="1">
      <c r="A730" s="41"/>
      <c r="B730" s="42"/>
      <c r="C730" s="214" t="s">
        <v>1050</v>
      </c>
      <c r="D730" s="214" t="s">
        <v>179</v>
      </c>
      <c r="E730" s="215" t="s">
        <v>1051</v>
      </c>
      <c r="F730" s="216" t="s">
        <v>1052</v>
      </c>
      <c r="G730" s="217" t="s">
        <v>384</v>
      </c>
      <c r="H730" s="218">
        <v>51.600999999999999</v>
      </c>
      <c r="I730" s="219"/>
      <c r="J730" s="220">
        <f>ROUND(I730*H730,2)</f>
        <v>0</v>
      </c>
      <c r="K730" s="216" t="s">
        <v>368</v>
      </c>
      <c r="L730" s="47"/>
      <c r="M730" s="221" t="s">
        <v>21</v>
      </c>
      <c r="N730" s="222" t="s">
        <v>43</v>
      </c>
      <c r="O730" s="87"/>
      <c r="P730" s="223">
        <f>O730*H730</f>
        <v>0</v>
      </c>
      <c r="Q730" s="223">
        <v>0.0080700000000000008</v>
      </c>
      <c r="R730" s="223">
        <f>Q730*H730</f>
        <v>0.41642007000000003</v>
      </c>
      <c r="S730" s="223">
        <v>0</v>
      </c>
      <c r="T730" s="224">
        <f>S730*H730</f>
        <v>0</v>
      </c>
      <c r="U730" s="41"/>
      <c r="V730" s="41"/>
      <c r="W730" s="41"/>
      <c r="X730" s="41"/>
      <c r="Y730" s="41"/>
      <c r="Z730" s="41"/>
      <c r="AA730" s="41"/>
      <c r="AB730" s="41"/>
      <c r="AC730" s="41"/>
      <c r="AD730" s="41"/>
      <c r="AE730" s="41"/>
      <c r="AR730" s="225" t="s">
        <v>97</v>
      </c>
      <c r="AT730" s="225" t="s">
        <v>179</v>
      </c>
      <c r="AU730" s="225" t="s">
        <v>81</v>
      </c>
      <c r="AY730" s="20" t="s">
        <v>178</v>
      </c>
      <c r="BE730" s="226">
        <f>IF(N730="základní",J730,0)</f>
        <v>0</v>
      </c>
      <c r="BF730" s="226">
        <f>IF(N730="snížená",J730,0)</f>
        <v>0</v>
      </c>
      <c r="BG730" s="226">
        <f>IF(N730="zákl. přenesená",J730,0)</f>
        <v>0</v>
      </c>
      <c r="BH730" s="226">
        <f>IF(N730="sníž. přenesená",J730,0)</f>
        <v>0</v>
      </c>
      <c r="BI730" s="226">
        <f>IF(N730="nulová",J730,0)</f>
        <v>0</v>
      </c>
      <c r="BJ730" s="20" t="s">
        <v>79</v>
      </c>
      <c r="BK730" s="226">
        <f>ROUND(I730*H730,2)</f>
        <v>0</v>
      </c>
      <c r="BL730" s="20" t="s">
        <v>97</v>
      </c>
      <c r="BM730" s="225" t="s">
        <v>1053</v>
      </c>
    </row>
    <row r="731" s="2" customFormat="1">
      <c r="A731" s="41"/>
      <c r="B731" s="42"/>
      <c r="C731" s="43"/>
      <c r="D731" s="235" t="s">
        <v>370</v>
      </c>
      <c r="E731" s="43"/>
      <c r="F731" s="236" t="s">
        <v>1054</v>
      </c>
      <c r="G731" s="43"/>
      <c r="H731" s="43"/>
      <c r="I731" s="237"/>
      <c r="J731" s="43"/>
      <c r="K731" s="43"/>
      <c r="L731" s="47"/>
      <c r="M731" s="238"/>
      <c r="N731" s="239"/>
      <c r="O731" s="87"/>
      <c r="P731" s="87"/>
      <c r="Q731" s="87"/>
      <c r="R731" s="87"/>
      <c r="S731" s="87"/>
      <c r="T731" s="88"/>
      <c r="U731" s="41"/>
      <c r="V731" s="41"/>
      <c r="W731" s="41"/>
      <c r="X731" s="41"/>
      <c r="Y731" s="41"/>
      <c r="Z731" s="41"/>
      <c r="AA731" s="41"/>
      <c r="AB731" s="41"/>
      <c r="AC731" s="41"/>
      <c r="AD731" s="41"/>
      <c r="AE731" s="41"/>
      <c r="AT731" s="20" t="s">
        <v>370</v>
      </c>
      <c r="AU731" s="20" t="s">
        <v>81</v>
      </c>
    </row>
    <row r="732" s="13" customFormat="1">
      <c r="A732" s="13"/>
      <c r="B732" s="240"/>
      <c r="C732" s="241"/>
      <c r="D732" s="242" t="s">
        <v>372</v>
      </c>
      <c r="E732" s="243" t="s">
        <v>21</v>
      </c>
      <c r="F732" s="244" t="s">
        <v>1055</v>
      </c>
      <c r="G732" s="241"/>
      <c r="H732" s="243" t="s">
        <v>21</v>
      </c>
      <c r="I732" s="245"/>
      <c r="J732" s="241"/>
      <c r="K732" s="241"/>
      <c r="L732" s="246"/>
      <c r="M732" s="247"/>
      <c r="N732" s="248"/>
      <c r="O732" s="248"/>
      <c r="P732" s="248"/>
      <c r="Q732" s="248"/>
      <c r="R732" s="248"/>
      <c r="S732" s="248"/>
      <c r="T732" s="249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T732" s="250" t="s">
        <v>372</v>
      </c>
      <c r="AU732" s="250" t="s">
        <v>81</v>
      </c>
      <c r="AV732" s="13" t="s">
        <v>79</v>
      </c>
      <c r="AW732" s="13" t="s">
        <v>34</v>
      </c>
      <c r="AX732" s="13" t="s">
        <v>72</v>
      </c>
      <c r="AY732" s="250" t="s">
        <v>178</v>
      </c>
    </row>
    <row r="733" s="14" customFormat="1">
      <c r="A733" s="14"/>
      <c r="B733" s="251"/>
      <c r="C733" s="252"/>
      <c r="D733" s="242" t="s">
        <v>372</v>
      </c>
      <c r="E733" s="253" t="s">
        <v>21</v>
      </c>
      <c r="F733" s="254" t="s">
        <v>1056</v>
      </c>
      <c r="G733" s="252"/>
      <c r="H733" s="255">
        <v>56.951000000000001</v>
      </c>
      <c r="I733" s="256"/>
      <c r="J733" s="252"/>
      <c r="K733" s="252"/>
      <c r="L733" s="257"/>
      <c r="M733" s="258"/>
      <c r="N733" s="259"/>
      <c r="O733" s="259"/>
      <c r="P733" s="259"/>
      <c r="Q733" s="259"/>
      <c r="R733" s="259"/>
      <c r="S733" s="259"/>
      <c r="T733" s="260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T733" s="261" t="s">
        <v>372</v>
      </c>
      <c r="AU733" s="261" t="s">
        <v>81</v>
      </c>
      <c r="AV733" s="14" t="s">
        <v>81</v>
      </c>
      <c r="AW733" s="14" t="s">
        <v>34</v>
      </c>
      <c r="AX733" s="14" t="s">
        <v>72</v>
      </c>
      <c r="AY733" s="261" t="s">
        <v>178</v>
      </c>
    </row>
    <row r="734" s="14" customFormat="1">
      <c r="A734" s="14"/>
      <c r="B734" s="251"/>
      <c r="C734" s="252"/>
      <c r="D734" s="242" t="s">
        <v>372</v>
      </c>
      <c r="E734" s="253" t="s">
        <v>21</v>
      </c>
      <c r="F734" s="254" t="s">
        <v>1057</v>
      </c>
      <c r="G734" s="252"/>
      <c r="H734" s="255">
        <v>-5.3499999999999996</v>
      </c>
      <c r="I734" s="256"/>
      <c r="J734" s="252"/>
      <c r="K734" s="252"/>
      <c r="L734" s="257"/>
      <c r="M734" s="258"/>
      <c r="N734" s="259"/>
      <c r="O734" s="259"/>
      <c r="P734" s="259"/>
      <c r="Q734" s="259"/>
      <c r="R734" s="259"/>
      <c r="S734" s="259"/>
      <c r="T734" s="260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T734" s="261" t="s">
        <v>372</v>
      </c>
      <c r="AU734" s="261" t="s">
        <v>81</v>
      </c>
      <c r="AV734" s="14" t="s">
        <v>81</v>
      </c>
      <c r="AW734" s="14" t="s">
        <v>34</v>
      </c>
      <c r="AX734" s="14" t="s">
        <v>72</v>
      </c>
      <c r="AY734" s="261" t="s">
        <v>178</v>
      </c>
    </row>
    <row r="735" s="15" customFormat="1">
      <c r="A735" s="15"/>
      <c r="B735" s="262"/>
      <c r="C735" s="263"/>
      <c r="D735" s="242" t="s">
        <v>372</v>
      </c>
      <c r="E735" s="264" t="s">
        <v>21</v>
      </c>
      <c r="F735" s="265" t="s">
        <v>399</v>
      </c>
      <c r="G735" s="263"/>
      <c r="H735" s="266">
        <v>51.600999999999999</v>
      </c>
      <c r="I735" s="267"/>
      <c r="J735" s="263"/>
      <c r="K735" s="263"/>
      <c r="L735" s="268"/>
      <c r="M735" s="269"/>
      <c r="N735" s="270"/>
      <c r="O735" s="270"/>
      <c r="P735" s="270"/>
      <c r="Q735" s="270"/>
      <c r="R735" s="270"/>
      <c r="S735" s="270"/>
      <c r="T735" s="271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T735" s="272" t="s">
        <v>372</v>
      </c>
      <c r="AU735" s="272" t="s">
        <v>81</v>
      </c>
      <c r="AV735" s="15" t="s">
        <v>97</v>
      </c>
      <c r="AW735" s="15" t="s">
        <v>34</v>
      </c>
      <c r="AX735" s="15" t="s">
        <v>79</v>
      </c>
      <c r="AY735" s="272" t="s">
        <v>178</v>
      </c>
    </row>
    <row r="736" s="2" customFormat="1" ht="24.15" customHeight="1">
      <c r="A736" s="41"/>
      <c r="B736" s="42"/>
      <c r="C736" s="284" t="s">
        <v>1058</v>
      </c>
      <c r="D736" s="284" t="s">
        <v>543</v>
      </c>
      <c r="E736" s="285" t="s">
        <v>1059</v>
      </c>
      <c r="F736" s="286" t="s">
        <v>1060</v>
      </c>
      <c r="G736" s="287" t="s">
        <v>384</v>
      </c>
      <c r="H736" s="288">
        <v>54.180999999999997</v>
      </c>
      <c r="I736" s="289"/>
      <c r="J736" s="290">
        <f>ROUND(I736*H736,2)</f>
        <v>0</v>
      </c>
      <c r="K736" s="286" t="s">
        <v>368</v>
      </c>
      <c r="L736" s="291"/>
      <c r="M736" s="292" t="s">
        <v>21</v>
      </c>
      <c r="N736" s="293" t="s">
        <v>43</v>
      </c>
      <c r="O736" s="87"/>
      <c r="P736" s="223">
        <f>O736*H736</f>
        <v>0</v>
      </c>
      <c r="Q736" s="223">
        <v>0.021999999999999999</v>
      </c>
      <c r="R736" s="223">
        <f>Q736*H736</f>
        <v>1.1919819999999999</v>
      </c>
      <c r="S736" s="223">
        <v>0</v>
      </c>
      <c r="T736" s="224">
        <f>S736*H736</f>
        <v>0</v>
      </c>
      <c r="U736" s="41"/>
      <c r="V736" s="41"/>
      <c r="W736" s="41"/>
      <c r="X736" s="41"/>
      <c r="Y736" s="41"/>
      <c r="Z736" s="41"/>
      <c r="AA736" s="41"/>
      <c r="AB736" s="41"/>
      <c r="AC736" s="41"/>
      <c r="AD736" s="41"/>
      <c r="AE736" s="41"/>
      <c r="AR736" s="225" t="s">
        <v>219</v>
      </c>
      <c r="AT736" s="225" t="s">
        <v>543</v>
      </c>
      <c r="AU736" s="225" t="s">
        <v>81</v>
      </c>
      <c r="AY736" s="20" t="s">
        <v>178</v>
      </c>
      <c r="BE736" s="226">
        <f>IF(N736="základní",J736,0)</f>
        <v>0</v>
      </c>
      <c r="BF736" s="226">
        <f>IF(N736="snížená",J736,0)</f>
        <v>0</v>
      </c>
      <c r="BG736" s="226">
        <f>IF(N736="zákl. přenesená",J736,0)</f>
        <v>0</v>
      </c>
      <c r="BH736" s="226">
        <f>IF(N736="sníž. přenesená",J736,0)</f>
        <v>0</v>
      </c>
      <c r="BI736" s="226">
        <f>IF(N736="nulová",J736,0)</f>
        <v>0</v>
      </c>
      <c r="BJ736" s="20" t="s">
        <v>79</v>
      </c>
      <c r="BK736" s="226">
        <f>ROUND(I736*H736,2)</f>
        <v>0</v>
      </c>
      <c r="BL736" s="20" t="s">
        <v>97</v>
      </c>
      <c r="BM736" s="225" t="s">
        <v>1061</v>
      </c>
    </row>
    <row r="737" s="14" customFormat="1">
      <c r="A737" s="14"/>
      <c r="B737" s="251"/>
      <c r="C737" s="252"/>
      <c r="D737" s="242" t="s">
        <v>372</v>
      </c>
      <c r="E737" s="252"/>
      <c r="F737" s="254" t="s">
        <v>1062</v>
      </c>
      <c r="G737" s="252"/>
      <c r="H737" s="255">
        <v>54.180999999999997</v>
      </c>
      <c r="I737" s="256"/>
      <c r="J737" s="252"/>
      <c r="K737" s="252"/>
      <c r="L737" s="257"/>
      <c r="M737" s="258"/>
      <c r="N737" s="259"/>
      <c r="O737" s="259"/>
      <c r="P737" s="259"/>
      <c r="Q737" s="259"/>
      <c r="R737" s="259"/>
      <c r="S737" s="259"/>
      <c r="T737" s="260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T737" s="261" t="s">
        <v>372</v>
      </c>
      <c r="AU737" s="261" t="s">
        <v>81</v>
      </c>
      <c r="AV737" s="14" t="s">
        <v>81</v>
      </c>
      <c r="AW737" s="14" t="s">
        <v>4</v>
      </c>
      <c r="AX737" s="14" t="s">
        <v>79</v>
      </c>
      <c r="AY737" s="261" t="s">
        <v>178</v>
      </c>
    </row>
    <row r="738" s="2" customFormat="1" ht="66.75" customHeight="1">
      <c r="A738" s="41"/>
      <c r="B738" s="42"/>
      <c r="C738" s="214" t="s">
        <v>1063</v>
      </c>
      <c r="D738" s="214" t="s">
        <v>179</v>
      </c>
      <c r="E738" s="215" t="s">
        <v>1064</v>
      </c>
      <c r="F738" s="216" t="s">
        <v>1065</v>
      </c>
      <c r="G738" s="217" t="s">
        <v>384</v>
      </c>
      <c r="H738" s="218">
        <v>141.61500000000001</v>
      </c>
      <c r="I738" s="219"/>
      <c r="J738" s="220">
        <f>ROUND(I738*H738,2)</f>
        <v>0</v>
      </c>
      <c r="K738" s="216" t="s">
        <v>368</v>
      </c>
      <c r="L738" s="47"/>
      <c r="M738" s="221" t="s">
        <v>21</v>
      </c>
      <c r="N738" s="222" t="s">
        <v>43</v>
      </c>
      <c r="O738" s="87"/>
      <c r="P738" s="223">
        <f>O738*H738</f>
        <v>0</v>
      </c>
      <c r="Q738" s="223">
        <v>0.0083499999999999998</v>
      </c>
      <c r="R738" s="223">
        <f>Q738*H738</f>
        <v>1.18248525</v>
      </c>
      <c r="S738" s="223">
        <v>0</v>
      </c>
      <c r="T738" s="224">
        <f>S738*H738</f>
        <v>0</v>
      </c>
      <c r="U738" s="41"/>
      <c r="V738" s="41"/>
      <c r="W738" s="41"/>
      <c r="X738" s="41"/>
      <c r="Y738" s="41"/>
      <c r="Z738" s="41"/>
      <c r="AA738" s="41"/>
      <c r="AB738" s="41"/>
      <c r="AC738" s="41"/>
      <c r="AD738" s="41"/>
      <c r="AE738" s="41"/>
      <c r="AR738" s="225" t="s">
        <v>97</v>
      </c>
      <c r="AT738" s="225" t="s">
        <v>179</v>
      </c>
      <c r="AU738" s="225" t="s">
        <v>81</v>
      </c>
      <c r="AY738" s="20" t="s">
        <v>178</v>
      </c>
      <c r="BE738" s="226">
        <f>IF(N738="základní",J738,0)</f>
        <v>0</v>
      </c>
      <c r="BF738" s="226">
        <f>IF(N738="snížená",J738,0)</f>
        <v>0</v>
      </c>
      <c r="BG738" s="226">
        <f>IF(N738="zákl. přenesená",J738,0)</f>
        <v>0</v>
      </c>
      <c r="BH738" s="226">
        <f>IF(N738="sníž. přenesená",J738,0)</f>
        <v>0</v>
      </c>
      <c r="BI738" s="226">
        <f>IF(N738="nulová",J738,0)</f>
        <v>0</v>
      </c>
      <c r="BJ738" s="20" t="s">
        <v>79</v>
      </c>
      <c r="BK738" s="226">
        <f>ROUND(I738*H738,2)</f>
        <v>0</v>
      </c>
      <c r="BL738" s="20" t="s">
        <v>97</v>
      </c>
      <c r="BM738" s="225" t="s">
        <v>1066</v>
      </c>
    </row>
    <row r="739" s="2" customFormat="1">
      <c r="A739" s="41"/>
      <c r="B739" s="42"/>
      <c r="C739" s="43"/>
      <c r="D739" s="235" t="s">
        <v>370</v>
      </c>
      <c r="E739" s="43"/>
      <c r="F739" s="236" t="s">
        <v>1067</v>
      </c>
      <c r="G739" s="43"/>
      <c r="H739" s="43"/>
      <c r="I739" s="237"/>
      <c r="J739" s="43"/>
      <c r="K739" s="43"/>
      <c r="L739" s="47"/>
      <c r="M739" s="238"/>
      <c r="N739" s="239"/>
      <c r="O739" s="87"/>
      <c r="P739" s="87"/>
      <c r="Q739" s="87"/>
      <c r="R739" s="87"/>
      <c r="S739" s="87"/>
      <c r="T739" s="88"/>
      <c r="U739" s="41"/>
      <c r="V739" s="41"/>
      <c r="W739" s="41"/>
      <c r="X739" s="41"/>
      <c r="Y739" s="41"/>
      <c r="Z739" s="41"/>
      <c r="AA739" s="41"/>
      <c r="AB739" s="41"/>
      <c r="AC739" s="41"/>
      <c r="AD739" s="41"/>
      <c r="AE739" s="41"/>
      <c r="AT739" s="20" t="s">
        <v>370</v>
      </c>
      <c r="AU739" s="20" t="s">
        <v>81</v>
      </c>
    </row>
    <row r="740" s="13" customFormat="1">
      <c r="A740" s="13"/>
      <c r="B740" s="240"/>
      <c r="C740" s="241"/>
      <c r="D740" s="242" t="s">
        <v>372</v>
      </c>
      <c r="E740" s="243" t="s">
        <v>21</v>
      </c>
      <c r="F740" s="244" t="s">
        <v>1068</v>
      </c>
      <c r="G740" s="241"/>
      <c r="H740" s="243" t="s">
        <v>21</v>
      </c>
      <c r="I740" s="245"/>
      <c r="J740" s="241"/>
      <c r="K740" s="241"/>
      <c r="L740" s="246"/>
      <c r="M740" s="247"/>
      <c r="N740" s="248"/>
      <c r="O740" s="248"/>
      <c r="P740" s="248"/>
      <c r="Q740" s="248"/>
      <c r="R740" s="248"/>
      <c r="S740" s="248"/>
      <c r="T740" s="249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T740" s="250" t="s">
        <v>372</v>
      </c>
      <c r="AU740" s="250" t="s">
        <v>81</v>
      </c>
      <c r="AV740" s="13" t="s">
        <v>79</v>
      </c>
      <c r="AW740" s="13" t="s">
        <v>34</v>
      </c>
      <c r="AX740" s="13" t="s">
        <v>72</v>
      </c>
      <c r="AY740" s="250" t="s">
        <v>178</v>
      </c>
    </row>
    <row r="741" s="14" customFormat="1">
      <c r="A741" s="14"/>
      <c r="B741" s="251"/>
      <c r="C741" s="252"/>
      <c r="D741" s="242" t="s">
        <v>372</v>
      </c>
      <c r="E741" s="253" t="s">
        <v>21</v>
      </c>
      <c r="F741" s="254" t="s">
        <v>1069</v>
      </c>
      <c r="G741" s="252"/>
      <c r="H741" s="255">
        <v>17.702000000000002</v>
      </c>
      <c r="I741" s="256"/>
      <c r="J741" s="252"/>
      <c r="K741" s="252"/>
      <c r="L741" s="257"/>
      <c r="M741" s="258"/>
      <c r="N741" s="259"/>
      <c r="O741" s="259"/>
      <c r="P741" s="259"/>
      <c r="Q741" s="259"/>
      <c r="R741" s="259"/>
      <c r="S741" s="259"/>
      <c r="T741" s="260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T741" s="261" t="s">
        <v>372</v>
      </c>
      <c r="AU741" s="261" t="s">
        <v>81</v>
      </c>
      <c r="AV741" s="14" t="s">
        <v>81</v>
      </c>
      <c r="AW741" s="14" t="s">
        <v>34</v>
      </c>
      <c r="AX741" s="14" t="s">
        <v>72</v>
      </c>
      <c r="AY741" s="261" t="s">
        <v>178</v>
      </c>
    </row>
    <row r="742" s="13" customFormat="1">
      <c r="A742" s="13"/>
      <c r="B742" s="240"/>
      <c r="C742" s="241"/>
      <c r="D742" s="242" t="s">
        <v>372</v>
      </c>
      <c r="E742" s="243" t="s">
        <v>21</v>
      </c>
      <c r="F742" s="244" t="s">
        <v>1070</v>
      </c>
      <c r="G742" s="241"/>
      <c r="H742" s="243" t="s">
        <v>21</v>
      </c>
      <c r="I742" s="245"/>
      <c r="J742" s="241"/>
      <c r="K742" s="241"/>
      <c r="L742" s="246"/>
      <c r="M742" s="247"/>
      <c r="N742" s="248"/>
      <c r="O742" s="248"/>
      <c r="P742" s="248"/>
      <c r="Q742" s="248"/>
      <c r="R742" s="248"/>
      <c r="S742" s="248"/>
      <c r="T742" s="249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T742" s="250" t="s">
        <v>372</v>
      </c>
      <c r="AU742" s="250" t="s">
        <v>81</v>
      </c>
      <c r="AV742" s="13" t="s">
        <v>79</v>
      </c>
      <c r="AW742" s="13" t="s">
        <v>34</v>
      </c>
      <c r="AX742" s="13" t="s">
        <v>72</v>
      </c>
      <c r="AY742" s="250" t="s">
        <v>178</v>
      </c>
    </row>
    <row r="743" s="14" customFormat="1">
      <c r="A743" s="14"/>
      <c r="B743" s="251"/>
      <c r="C743" s="252"/>
      <c r="D743" s="242" t="s">
        <v>372</v>
      </c>
      <c r="E743" s="253" t="s">
        <v>21</v>
      </c>
      <c r="F743" s="254" t="s">
        <v>1071</v>
      </c>
      <c r="G743" s="252"/>
      <c r="H743" s="255">
        <v>123.913</v>
      </c>
      <c r="I743" s="256"/>
      <c r="J743" s="252"/>
      <c r="K743" s="252"/>
      <c r="L743" s="257"/>
      <c r="M743" s="258"/>
      <c r="N743" s="259"/>
      <c r="O743" s="259"/>
      <c r="P743" s="259"/>
      <c r="Q743" s="259"/>
      <c r="R743" s="259"/>
      <c r="S743" s="259"/>
      <c r="T743" s="260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T743" s="261" t="s">
        <v>372</v>
      </c>
      <c r="AU743" s="261" t="s">
        <v>81</v>
      </c>
      <c r="AV743" s="14" t="s">
        <v>81</v>
      </c>
      <c r="AW743" s="14" t="s">
        <v>34</v>
      </c>
      <c r="AX743" s="14" t="s">
        <v>72</v>
      </c>
      <c r="AY743" s="261" t="s">
        <v>178</v>
      </c>
    </row>
    <row r="744" s="15" customFormat="1">
      <c r="A744" s="15"/>
      <c r="B744" s="262"/>
      <c r="C744" s="263"/>
      <c r="D744" s="242" t="s">
        <v>372</v>
      </c>
      <c r="E744" s="264" t="s">
        <v>21</v>
      </c>
      <c r="F744" s="265" t="s">
        <v>399</v>
      </c>
      <c r="G744" s="263"/>
      <c r="H744" s="266">
        <v>141.61500000000001</v>
      </c>
      <c r="I744" s="267"/>
      <c r="J744" s="263"/>
      <c r="K744" s="263"/>
      <c r="L744" s="268"/>
      <c r="M744" s="269"/>
      <c r="N744" s="270"/>
      <c r="O744" s="270"/>
      <c r="P744" s="270"/>
      <c r="Q744" s="270"/>
      <c r="R744" s="270"/>
      <c r="S744" s="270"/>
      <c r="T744" s="271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T744" s="272" t="s">
        <v>372</v>
      </c>
      <c r="AU744" s="272" t="s">
        <v>81</v>
      </c>
      <c r="AV744" s="15" t="s">
        <v>97</v>
      </c>
      <c r="AW744" s="15" t="s">
        <v>34</v>
      </c>
      <c r="AX744" s="15" t="s">
        <v>79</v>
      </c>
      <c r="AY744" s="272" t="s">
        <v>178</v>
      </c>
    </row>
    <row r="745" s="2" customFormat="1" ht="24.15" customHeight="1">
      <c r="A745" s="41"/>
      <c r="B745" s="42"/>
      <c r="C745" s="284" t="s">
        <v>1072</v>
      </c>
      <c r="D745" s="284" t="s">
        <v>543</v>
      </c>
      <c r="E745" s="285" t="s">
        <v>1073</v>
      </c>
      <c r="F745" s="286" t="s">
        <v>1074</v>
      </c>
      <c r="G745" s="287" t="s">
        <v>384</v>
      </c>
      <c r="H745" s="288">
        <v>83.641000000000005</v>
      </c>
      <c r="I745" s="289"/>
      <c r="J745" s="290">
        <f>ROUND(I745*H745,2)</f>
        <v>0</v>
      </c>
      <c r="K745" s="286" t="s">
        <v>368</v>
      </c>
      <c r="L745" s="291"/>
      <c r="M745" s="292" t="s">
        <v>21</v>
      </c>
      <c r="N745" s="293" t="s">
        <v>43</v>
      </c>
      <c r="O745" s="87"/>
      <c r="P745" s="223">
        <f>O745*H745</f>
        <v>0</v>
      </c>
      <c r="Q745" s="223">
        <v>0.0018</v>
      </c>
      <c r="R745" s="223">
        <f>Q745*H745</f>
        <v>0.15055380000000002</v>
      </c>
      <c r="S745" s="223">
        <v>0</v>
      </c>
      <c r="T745" s="224">
        <f>S745*H745</f>
        <v>0</v>
      </c>
      <c r="U745" s="41"/>
      <c r="V745" s="41"/>
      <c r="W745" s="41"/>
      <c r="X745" s="41"/>
      <c r="Y745" s="41"/>
      <c r="Z745" s="41"/>
      <c r="AA745" s="41"/>
      <c r="AB745" s="41"/>
      <c r="AC745" s="41"/>
      <c r="AD745" s="41"/>
      <c r="AE745" s="41"/>
      <c r="AR745" s="225" t="s">
        <v>219</v>
      </c>
      <c r="AT745" s="225" t="s">
        <v>543</v>
      </c>
      <c r="AU745" s="225" t="s">
        <v>81</v>
      </c>
      <c r="AY745" s="20" t="s">
        <v>178</v>
      </c>
      <c r="BE745" s="226">
        <f>IF(N745="základní",J745,0)</f>
        <v>0</v>
      </c>
      <c r="BF745" s="226">
        <f>IF(N745="snížená",J745,0)</f>
        <v>0</v>
      </c>
      <c r="BG745" s="226">
        <f>IF(N745="zákl. přenesená",J745,0)</f>
        <v>0</v>
      </c>
      <c r="BH745" s="226">
        <f>IF(N745="sníž. přenesená",J745,0)</f>
        <v>0</v>
      </c>
      <c r="BI745" s="226">
        <f>IF(N745="nulová",J745,0)</f>
        <v>0</v>
      </c>
      <c r="BJ745" s="20" t="s">
        <v>79</v>
      </c>
      <c r="BK745" s="226">
        <f>ROUND(I745*H745,2)</f>
        <v>0</v>
      </c>
      <c r="BL745" s="20" t="s">
        <v>97</v>
      </c>
      <c r="BM745" s="225" t="s">
        <v>1075</v>
      </c>
    </row>
    <row r="746" s="13" customFormat="1">
      <c r="A746" s="13"/>
      <c r="B746" s="240"/>
      <c r="C746" s="241"/>
      <c r="D746" s="242" t="s">
        <v>372</v>
      </c>
      <c r="E746" s="243" t="s">
        <v>21</v>
      </c>
      <c r="F746" s="244" t="s">
        <v>1068</v>
      </c>
      <c r="G746" s="241"/>
      <c r="H746" s="243" t="s">
        <v>21</v>
      </c>
      <c r="I746" s="245"/>
      <c r="J746" s="241"/>
      <c r="K746" s="241"/>
      <c r="L746" s="246"/>
      <c r="M746" s="247"/>
      <c r="N746" s="248"/>
      <c r="O746" s="248"/>
      <c r="P746" s="248"/>
      <c r="Q746" s="248"/>
      <c r="R746" s="248"/>
      <c r="S746" s="248"/>
      <c r="T746" s="249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T746" s="250" t="s">
        <v>372</v>
      </c>
      <c r="AU746" s="250" t="s">
        <v>81</v>
      </c>
      <c r="AV746" s="13" t="s">
        <v>79</v>
      </c>
      <c r="AW746" s="13" t="s">
        <v>34</v>
      </c>
      <c r="AX746" s="13" t="s">
        <v>72</v>
      </c>
      <c r="AY746" s="250" t="s">
        <v>178</v>
      </c>
    </row>
    <row r="747" s="14" customFormat="1">
      <c r="A747" s="14"/>
      <c r="B747" s="251"/>
      <c r="C747" s="252"/>
      <c r="D747" s="242" t="s">
        <v>372</v>
      </c>
      <c r="E747" s="253" t="s">
        <v>21</v>
      </c>
      <c r="F747" s="254" t="s">
        <v>1076</v>
      </c>
      <c r="G747" s="252"/>
      <c r="H747" s="255">
        <v>18.587</v>
      </c>
      <c r="I747" s="256"/>
      <c r="J747" s="252"/>
      <c r="K747" s="252"/>
      <c r="L747" s="257"/>
      <c r="M747" s="258"/>
      <c r="N747" s="259"/>
      <c r="O747" s="259"/>
      <c r="P747" s="259"/>
      <c r="Q747" s="259"/>
      <c r="R747" s="259"/>
      <c r="S747" s="259"/>
      <c r="T747" s="260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T747" s="261" t="s">
        <v>372</v>
      </c>
      <c r="AU747" s="261" t="s">
        <v>81</v>
      </c>
      <c r="AV747" s="14" t="s">
        <v>81</v>
      </c>
      <c r="AW747" s="14" t="s">
        <v>34</v>
      </c>
      <c r="AX747" s="14" t="s">
        <v>72</v>
      </c>
      <c r="AY747" s="261" t="s">
        <v>178</v>
      </c>
    </row>
    <row r="748" s="14" customFormat="1">
      <c r="A748" s="14"/>
      <c r="B748" s="251"/>
      <c r="C748" s="252"/>
      <c r="D748" s="242" t="s">
        <v>372</v>
      </c>
      <c r="E748" s="253" t="s">
        <v>21</v>
      </c>
      <c r="F748" s="254" t="s">
        <v>1077</v>
      </c>
      <c r="G748" s="252"/>
      <c r="H748" s="255">
        <v>65.054000000000002</v>
      </c>
      <c r="I748" s="256"/>
      <c r="J748" s="252"/>
      <c r="K748" s="252"/>
      <c r="L748" s="257"/>
      <c r="M748" s="258"/>
      <c r="N748" s="259"/>
      <c r="O748" s="259"/>
      <c r="P748" s="259"/>
      <c r="Q748" s="259"/>
      <c r="R748" s="259"/>
      <c r="S748" s="259"/>
      <c r="T748" s="260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T748" s="261" t="s">
        <v>372</v>
      </c>
      <c r="AU748" s="261" t="s">
        <v>81</v>
      </c>
      <c r="AV748" s="14" t="s">
        <v>81</v>
      </c>
      <c r="AW748" s="14" t="s">
        <v>34</v>
      </c>
      <c r="AX748" s="14" t="s">
        <v>72</v>
      </c>
      <c r="AY748" s="261" t="s">
        <v>178</v>
      </c>
    </row>
    <row r="749" s="15" customFormat="1">
      <c r="A749" s="15"/>
      <c r="B749" s="262"/>
      <c r="C749" s="263"/>
      <c r="D749" s="242" t="s">
        <v>372</v>
      </c>
      <c r="E749" s="264" t="s">
        <v>21</v>
      </c>
      <c r="F749" s="265" t="s">
        <v>399</v>
      </c>
      <c r="G749" s="263"/>
      <c r="H749" s="266">
        <v>83.641000000000005</v>
      </c>
      <c r="I749" s="267"/>
      <c r="J749" s="263"/>
      <c r="K749" s="263"/>
      <c r="L749" s="268"/>
      <c r="M749" s="269"/>
      <c r="N749" s="270"/>
      <c r="O749" s="270"/>
      <c r="P749" s="270"/>
      <c r="Q749" s="270"/>
      <c r="R749" s="270"/>
      <c r="S749" s="270"/>
      <c r="T749" s="271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T749" s="272" t="s">
        <v>372</v>
      </c>
      <c r="AU749" s="272" t="s">
        <v>81</v>
      </c>
      <c r="AV749" s="15" t="s">
        <v>97</v>
      </c>
      <c r="AW749" s="15" t="s">
        <v>34</v>
      </c>
      <c r="AX749" s="15" t="s">
        <v>79</v>
      </c>
      <c r="AY749" s="272" t="s">
        <v>178</v>
      </c>
    </row>
    <row r="750" s="2" customFormat="1" ht="24.15" customHeight="1">
      <c r="A750" s="41"/>
      <c r="B750" s="42"/>
      <c r="C750" s="284" t="s">
        <v>1078</v>
      </c>
      <c r="D750" s="284" t="s">
        <v>543</v>
      </c>
      <c r="E750" s="285" t="s">
        <v>1079</v>
      </c>
      <c r="F750" s="286" t="s">
        <v>1080</v>
      </c>
      <c r="G750" s="287" t="s">
        <v>384</v>
      </c>
      <c r="H750" s="288">
        <v>65.054000000000002</v>
      </c>
      <c r="I750" s="289"/>
      <c r="J750" s="290">
        <f>ROUND(I750*H750,2)</f>
        <v>0</v>
      </c>
      <c r="K750" s="286" t="s">
        <v>368</v>
      </c>
      <c r="L750" s="291"/>
      <c r="M750" s="292" t="s">
        <v>21</v>
      </c>
      <c r="N750" s="293" t="s">
        <v>43</v>
      </c>
      <c r="O750" s="87"/>
      <c r="P750" s="223">
        <f>O750*H750</f>
        <v>0</v>
      </c>
      <c r="Q750" s="223">
        <v>0.0030000000000000001</v>
      </c>
      <c r="R750" s="223">
        <f>Q750*H750</f>
        <v>0.195162</v>
      </c>
      <c r="S750" s="223">
        <v>0</v>
      </c>
      <c r="T750" s="224">
        <f>S750*H750</f>
        <v>0</v>
      </c>
      <c r="U750" s="41"/>
      <c r="V750" s="41"/>
      <c r="W750" s="41"/>
      <c r="X750" s="41"/>
      <c r="Y750" s="41"/>
      <c r="Z750" s="41"/>
      <c r="AA750" s="41"/>
      <c r="AB750" s="41"/>
      <c r="AC750" s="41"/>
      <c r="AD750" s="41"/>
      <c r="AE750" s="41"/>
      <c r="AR750" s="225" t="s">
        <v>219</v>
      </c>
      <c r="AT750" s="225" t="s">
        <v>543</v>
      </c>
      <c r="AU750" s="225" t="s">
        <v>81</v>
      </c>
      <c r="AY750" s="20" t="s">
        <v>178</v>
      </c>
      <c r="BE750" s="226">
        <f>IF(N750="základní",J750,0)</f>
        <v>0</v>
      </c>
      <c r="BF750" s="226">
        <f>IF(N750="snížená",J750,0)</f>
        <v>0</v>
      </c>
      <c r="BG750" s="226">
        <f>IF(N750="zákl. přenesená",J750,0)</f>
        <v>0</v>
      </c>
      <c r="BH750" s="226">
        <f>IF(N750="sníž. přenesená",J750,0)</f>
        <v>0</v>
      </c>
      <c r="BI750" s="226">
        <f>IF(N750="nulová",J750,0)</f>
        <v>0</v>
      </c>
      <c r="BJ750" s="20" t="s">
        <v>79</v>
      </c>
      <c r="BK750" s="226">
        <f>ROUND(I750*H750,2)</f>
        <v>0</v>
      </c>
      <c r="BL750" s="20" t="s">
        <v>97</v>
      </c>
      <c r="BM750" s="225" t="s">
        <v>1081</v>
      </c>
    </row>
    <row r="751" s="13" customFormat="1">
      <c r="A751" s="13"/>
      <c r="B751" s="240"/>
      <c r="C751" s="241"/>
      <c r="D751" s="242" t="s">
        <v>372</v>
      </c>
      <c r="E751" s="243" t="s">
        <v>21</v>
      </c>
      <c r="F751" s="244" t="s">
        <v>1082</v>
      </c>
      <c r="G751" s="241"/>
      <c r="H751" s="243" t="s">
        <v>21</v>
      </c>
      <c r="I751" s="245"/>
      <c r="J751" s="241"/>
      <c r="K751" s="241"/>
      <c r="L751" s="246"/>
      <c r="M751" s="247"/>
      <c r="N751" s="248"/>
      <c r="O751" s="248"/>
      <c r="P751" s="248"/>
      <c r="Q751" s="248"/>
      <c r="R751" s="248"/>
      <c r="S751" s="248"/>
      <c r="T751" s="249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T751" s="250" t="s">
        <v>372</v>
      </c>
      <c r="AU751" s="250" t="s">
        <v>81</v>
      </c>
      <c r="AV751" s="13" t="s">
        <v>79</v>
      </c>
      <c r="AW751" s="13" t="s">
        <v>34</v>
      </c>
      <c r="AX751" s="13" t="s">
        <v>72</v>
      </c>
      <c r="AY751" s="250" t="s">
        <v>178</v>
      </c>
    </row>
    <row r="752" s="13" customFormat="1">
      <c r="A752" s="13"/>
      <c r="B752" s="240"/>
      <c r="C752" s="241"/>
      <c r="D752" s="242" t="s">
        <v>372</v>
      </c>
      <c r="E752" s="243" t="s">
        <v>21</v>
      </c>
      <c r="F752" s="244" t="s">
        <v>1068</v>
      </c>
      <c r="G752" s="241"/>
      <c r="H752" s="243" t="s">
        <v>21</v>
      </c>
      <c r="I752" s="245"/>
      <c r="J752" s="241"/>
      <c r="K752" s="241"/>
      <c r="L752" s="246"/>
      <c r="M752" s="247"/>
      <c r="N752" s="248"/>
      <c r="O752" s="248"/>
      <c r="P752" s="248"/>
      <c r="Q752" s="248"/>
      <c r="R752" s="248"/>
      <c r="S752" s="248"/>
      <c r="T752" s="249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T752" s="250" t="s">
        <v>372</v>
      </c>
      <c r="AU752" s="250" t="s">
        <v>81</v>
      </c>
      <c r="AV752" s="13" t="s">
        <v>79</v>
      </c>
      <c r="AW752" s="13" t="s">
        <v>34</v>
      </c>
      <c r="AX752" s="13" t="s">
        <v>72</v>
      </c>
      <c r="AY752" s="250" t="s">
        <v>178</v>
      </c>
    </row>
    <row r="753" s="14" customFormat="1">
      <c r="A753" s="14"/>
      <c r="B753" s="251"/>
      <c r="C753" s="252"/>
      <c r="D753" s="242" t="s">
        <v>372</v>
      </c>
      <c r="E753" s="253" t="s">
        <v>21</v>
      </c>
      <c r="F753" s="254" t="s">
        <v>1077</v>
      </c>
      <c r="G753" s="252"/>
      <c r="H753" s="255">
        <v>65.054000000000002</v>
      </c>
      <c r="I753" s="256"/>
      <c r="J753" s="252"/>
      <c r="K753" s="252"/>
      <c r="L753" s="257"/>
      <c r="M753" s="258"/>
      <c r="N753" s="259"/>
      <c r="O753" s="259"/>
      <c r="P753" s="259"/>
      <c r="Q753" s="259"/>
      <c r="R753" s="259"/>
      <c r="S753" s="259"/>
      <c r="T753" s="260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T753" s="261" t="s">
        <v>372</v>
      </c>
      <c r="AU753" s="261" t="s">
        <v>81</v>
      </c>
      <c r="AV753" s="14" t="s">
        <v>81</v>
      </c>
      <c r="AW753" s="14" t="s">
        <v>34</v>
      </c>
      <c r="AX753" s="14" t="s">
        <v>79</v>
      </c>
      <c r="AY753" s="261" t="s">
        <v>178</v>
      </c>
    </row>
    <row r="754" s="2" customFormat="1" ht="66.75" customHeight="1">
      <c r="A754" s="41"/>
      <c r="B754" s="42"/>
      <c r="C754" s="214" t="s">
        <v>1083</v>
      </c>
      <c r="D754" s="214" t="s">
        <v>179</v>
      </c>
      <c r="E754" s="215" t="s">
        <v>1084</v>
      </c>
      <c r="F754" s="216" t="s">
        <v>1085</v>
      </c>
      <c r="G754" s="217" t="s">
        <v>384</v>
      </c>
      <c r="H754" s="218">
        <v>160.33099999999999</v>
      </c>
      <c r="I754" s="219"/>
      <c r="J754" s="220">
        <f>ROUND(I754*H754,2)</f>
        <v>0</v>
      </c>
      <c r="K754" s="216" t="s">
        <v>368</v>
      </c>
      <c r="L754" s="47"/>
      <c r="M754" s="221" t="s">
        <v>21</v>
      </c>
      <c r="N754" s="222" t="s">
        <v>43</v>
      </c>
      <c r="O754" s="87"/>
      <c r="P754" s="223">
        <f>O754*H754</f>
        <v>0</v>
      </c>
      <c r="Q754" s="223">
        <v>0.0086</v>
      </c>
      <c r="R754" s="223">
        <f>Q754*H754</f>
        <v>1.3788465999999999</v>
      </c>
      <c r="S754" s="223">
        <v>0</v>
      </c>
      <c r="T754" s="224">
        <f>S754*H754</f>
        <v>0</v>
      </c>
      <c r="U754" s="41"/>
      <c r="V754" s="41"/>
      <c r="W754" s="41"/>
      <c r="X754" s="41"/>
      <c r="Y754" s="41"/>
      <c r="Z754" s="41"/>
      <c r="AA754" s="41"/>
      <c r="AB754" s="41"/>
      <c r="AC754" s="41"/>
      <c r="AD754" s="41"/>
      <c r="AE754" s="41"/>
      <c r="AR754" s="225" t="s">
        <v>97</v>
      </c>
      <c r="AT754" s="225" t="s">
        <v>179</v>
      </c>
      <c r="AU754" s="225" t="s">
        <v>81</v>
      </c>
      <c r="AY754" s="20" t="s">
        <v>178</v>
      </c>
      <c r="BE754" s="226">
        <f>IF(N754="základní",J754,0)</f>
        <v>0</v>
      </c>
      <c r="BF754" s="226">
        <f>IF(N754="snížená",J754,0)</f>
        <v>0</v>
      </c>
      <c r="BG754" s="226">
        <f>IF(N754="zákl. přenesená",J754,0)</f>
        <v>0</v>
      </c>
      <c r="BH754" s="226">
        <f>IF(N754="sníž. přenesená",J754,0)</f>
        <v>0</v>
      </c>
      <c r="BI754" s="226">
        <f>IF(N754="nulová",J754,0)</f>
        <v>0</v>
      </c>
      <c r="BJ754" s="20" t="s">
        <v>79</v>
      </c>
      <c r="BK754" s="226">
        <f>ROUND(I754*H754,2)</f>
        <v>0</v>
      </c>
      <c r="BL754" s="20" t="s">
        <v>97</v>
      </c>
      <c r="BM754" s="225" t="s">
        <v>1086</v>
      </c>
    </row>
    <row r="755" s="2" customFormat="1">
      <c r="A755" s="41"/>
      <c r="B755" s="42"/>
      <c r="C755" s="43"/>
      <c r="D755" s="235" t="s">
        <v>370</v>
      </c>
      <c r="E755" s="43"/>
      <c r="F755" s="236" t="s">
        <v>1087</v>
      </c>
      <c r="G755" s="43"/>
      <c r="H755" s="43"/>
      <c r="I755" s="237"/>
      <c r="J755" s="43"/>
      <c r="K755" s="43"/>
      <c r="L755" s="47"/>
      <c r="M755" s="238"/>
      <c r="N755" s="239"/>
      <c r="O755" s="87"/>
      <c r="P755" s="87"/>
      <c r="Q755" s="87"/>
      <c r="R755" s="87"/>
      <c r="S755" s="87"/>
      <c r="T755" s="88"/>
      <c r="U755" s="41"/>
      <c r="V755" s="41"/>
      <c r="W755" s="41"/>
      <c r="X755" s="41"/>
      <c r="Y755" s="41"/>
      <c r="Z755" s="41"/>
      <c r="AA755" s="41"/>
      <c r="AB755" s="41"/>
      <c r="AC755" s="41"/>
      <c r="AD755" s="41"/>
      <c r="AE755" s="41"/>
      <c r="AT755" s="20" t="s">
        <v>370</v>
      </c>
      <c r="AU755" s="20" t="s">
        <v>81</v>
      </c>
    </row>
    <row r="756" s="13" customFormat="1">
      <c r="A756" s="13"/>
      <c r="B756" s="240"/>
      <c r="C756" s="241"/>
      <c r="D756" s="242" t="s">
        <v>372</v>
      </c>
      <c r="E756" s="243" t="s">
        <v>21</v>
      </c>
      <c r="F756" s="244" t="s">
        <v>1088</v>
      </c>
      <c r="G756" s="241"/>
      <c r="H756" s="243" t="s">
        <v>21</v>
      </c>
      <c r="I756" s="245"/>
      <c r="J756" s="241"/>
      <c r="K756" s="241"/>
      <c r="L756" s="246"/>
      <c r="M756" s="247"/>
      <c r="N756" s="248"/>
      <c r="O756" s="248"/>
      <c r="P756" s="248"/>
      <c r="Q756" s="248"/>
      <c r="R756" s="248"/>
      <c r="S756" s="248"/>
      <c r="T756" s="249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T756" s="250" t="s">
        <v>372</v>
      </c>
      <c r="AU756" s="250" t="s">
        <v>81</v>
      </c>
      <c r="AV756" s="13" t="s">
        <v>79</v>
      </c>
      <c r="AW756" s="13" t="s">
        <v>34</v>
      </c>
      <c r="AX756" s="13" t="s">
        <v>72</v>
      </c>
      <c r="AY756" s="250" t="s">
        <v>178</v>
      </c>
    </row>
    <row r="757" s="13" customFormat="1">
      <c r="A757" s="13"/>
      <c r="B757" s="240"/>
      <c r="C757" s="241"/>
      <c r="D757" s="242" t="s">
        <v>372</v>
      </c>
      <c r="E757" s="243" t="s">
        <v>21</v>
      </c>
      <c r="F757" s="244" t="s">
        <v>1089</v>
      </c>
      <c r="G757" s="241"/>
      <c r="H757" s="243" t="s">
        <v>21</v>
      </c>
      <c r="I757" s="245"/>
      <c r="J757" s="241"/>
      <c r="K757" s="241"/>
      <c r="L757" s="246"/>
      <c r="M757" s="247"/>
      <c r="N757" s="248"/>
      <c r="O757" s="248"/>
      <c r="P757" s="248"/>
      <c r="Q757" s="248"/>
      <c r="R757" s="248"/>
      <c r="S757" s="248"/>
      <c r="T757" s="249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T757" s="250" t="s">
        <v>372</v>
      </c>
      <c r="AU757" s="250" t="s">
        <v>81</v>
      </c>
      <c r="AV757" s="13" t="s">
        <v>79</v>
      </c>
      <c r="AW757" s="13" t="s">
        <v>34</v>
      </c>
      <c r="AX757" s="13" t="s">
        <v>72</v>
      </c>
      <c r="AY757" s="250" t="s">
        <v>178</v>
      </c>
    </row>
    <row r="758" s="14" customFormat="1">
      <c r="A758" s="14"/>
      <c r="B758" s="251"/>
      <c r="C758" s="252"/>
      <c r="D758" s="242" t="s">
        <v>372</v>
      </c>
      <c r="E758" s="253" t="s">
        <v>21</v>
      </c>
      <c r="F758" s="254" t="s">
        <v>1090</v>
      </c>
      <c r="G758" s="252"/>
      <c r="H758" s="255">
        <v>50.981999999999999</v>
      </c>
      <c r="I758" s="256"/>
      <c r="J758" s="252"/>
      <c r="K758" s="252"/>
      <c r="L758" s="257"/>
      <c r="M758" s="258"/>
      <c r="N758" s="259"/>
      <c r="O758" s="259"/>
      <c r="P758" s="259"/>
      <c r="Q758" s="259"/>
      <c r="R758" s="259"/>
      <c r="S758" s="259"/>
      <c r="T758" s="260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T758" s="261" t="s">
        <v>372</v>
      </c>
      <c r="AU758" s="261" t="s">
        <v>81</v>
      </c>
      <c r="AV758" s="14" t="s">
        <v>81</v>
      </c>
      <c r="AW758" s="14" t="s">
        <v>34</v>
      </c>
      <c r="AX758" s="14" t="s">
        <v>72</v>
      </c>
      <c r="AY758" s="261" t="s">
        <v>178</v>
      </c>
    </row>
    <row r="759" s="14" customFormat="1">
      <c r="A759" s="14"/>
      <c r="B759" s="251"/>
      <c r="C759" s="252"/>
      <c r="D759" s="242" t="s">
        <v>372</v>
      </c>
      <c r="E759" s="253" t="s">
        <v>21</v>
      </c>
      <c r="F759" s="254" t="s">
        <v>1091</v>
      </c>
      <c r="G759" s="252"/>
      <c r="H759" s="255">
        <v>17.254999999999999</v>
      </c>
      <c r="I759" s="256"/>
      <c r="J759" s="252"/>
      <c r="K759" s="252"/>
      <c r="L759" s="257"/>
      <c r="M759" s="258"/>
      <c r="N759" s="259"/>
      <c r="O759" s="259"/>
      <c r="P759" s="259"/>
      <c r="Q759" s="259"/>
      <c r="R759" s="259"/>
      <c r="S759" s="259"/>
      <c r="T759" s="260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T759" s="261" t="s">
        <v>372</v>
      </c>
      <c r="AU759" s="261" t="s">
        <v>81</v>
      </c>
      <c r="AV759" s="14" t="s">
        <v>81</v>
      </c>
      <c r="AW759" s="14" t="s">
        <v>34</v>
      </c>
      <c r="AX759" s="14" t="s">
        <v>72</v>
      </c>
      <c r="AY759" s="261" t="s">
        <v>178</v>
      </c>
    </row>
    <row r="760" s="14" customFormat="1">
      <c r="A760" s="14"/>
      <c r="B760" s="251"/>
      <c r="C760" s="252"/>
      <c r="D760" s="242" t="s">
        <v>372</v>
      </c>
      <c r="E760" s="253" t="s">
        <v>21</v>
      </c>
      <c r="F760" s="254" t="s">
        <v>1092</v>
      </c>
      <c r="G760" s="252"/>
      <c r="H760" s="255">
        <v>4.2119999999999997</v>
      </c>
      <c r="I760" s="256"/>
      <c r="J760" s="252"/>
      <c r="K760" s="252"/>
      <c r="L760" s="257"/>
      <c r="M760" s="258"/>
      <c r="N760" s="259"/>
      <c r="O760" s="259"/>
      <c r="P760" s="259"/>
      <c r="Q760" s="259"/>
      <c r="R760" s="259"/>
      <c r="S760" s="259"/>
      <c r="T760" s="260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T760" s="261" t="s">
        <v>372</v>
      </c>
      <c r="AU760" s="261" t="s">
        <v>81</v>
      </c>
      <c r="AV760" s="14" t="s">
        <v>81</v>
      </c>
      <c r="AW760" s="14" t="s">
        <v>34</v>
      </c>
      <c r="AX760" s="14" t="s">
        <v>72</v>
      </c>
      <c r="AY760" s="261" t="s">
        <v>178</v>
      </c>
    </row>
    <row r="761" s="16" customFormat="1">
      <c r="A761" s="16"/>
      <c r="B761" s="273"/>
      <c r="C761" s="274"/>
      <c r="D761" s="242" t="s">
        <v>372</v>
      </c>
      <c r="E761" s="275" t="s">
        <v>21</v>
      </c>
      <c r="F761" s="276" t="s">
        <v>407</v>
      </c>
      <c r="G761" s="274"/>
      <c r="H761" s="277">
        <v>72.448999999999998</v>
      </c>
      <c r="I761" s="278"/>
      <c r="J761" s="274"/>
      <c r="K761" s="274"/>
      <c r="L761" s="279"/>
      <c r="M761" s="280"/>
      <c r="N761" s="281"/>
      <c r="O761" s="281"/>
      <c r="P761" s="281"/>
      <c r="Q761" s="281"/>
      <c r="R761" s="281"/>
      <c r="S761" s="281"/>
      <c r="T761" s="282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T761" s="283" t="s">
        <v>372</v>
      </c>
      <c r="AU761" s="283" t="s">
        <v>81</v>
      </c>
      <c r="AV761" s="16" t="s">
        <v>95</v>
      </c>
      <c r="AW761" s="16" t="s">
        <v>34</v>
      </c>
      <c r="AX761" s="16" t="s">
        <v>72</v>
      </c>
      <c r="AY761" s="283" t="s">
        <v>178</v>
      </c>
    </row>
    <row r="762" s="13" customFormat="1">
      <c r="A762" s="13"/>
      <c r="B762" s="240"/>
      <c r="C762" s="241"/>
      <c r="D762" s="242" t="s">
        <v>372</v>
      </c>
      <c r="E762" s="243" t="s">
        <v>21</v>
      </c>
      <c r="F762" s="244" t="s">
        <v>1093</v>
      </c>
      <c r="G762" s="241"/>
      <c r="H762" s="243" t="s">
        <v>21</v>
      </c>
      <c r="I762" s="245"/>
      <c r="J762" s="241"/>
      <c r="K762" s="241"/>
      <c r="L762" s="246"/>
      <c r="M762" s="247"/>
      <c r="N762" s="248"/>
      <c r="O762" s="248"/>
      <c r="P762" s="248"/>
      <c r="Q762" s="248"/>
      <c r="R762" s="248"/>
      <c r="S762" s="248"/>
      <c r="T762" s="249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T762" s="250" t="s">
        <v>372</v>
      </c>
      <c r="AU762" s="250" t="s">
        <v>81</v>
      </c>
      <c r="AV762" s="13" t="s">
        <v>79</v>
      </c>
      <c r="AW762" s="13" t="s">
        <v>34</v>
      </c>
      <c r="AX762" s="13" t="s">
        <v>72</v>
      </c>
      <c r="AY762" s="250" t="s">
        <v>178</v>
      </c>
    </row>
    <row r="763" s="14" customFormat="1">
      <c r="A763" s="14"/>
      <c r="B763" s="251"/>
      <c r="C763" s="252"/>
      <c r="D763" s="242" t="s">
        <v>372</v>
      </c>
      <c r="E763" s="253" t="s">
        <v>21</v>
      </c>
      <c r="F763" s="254" t="s">
        <v>1094</v>
      </c>
      <c r="G763" s="252"/>
      <c r="H763" s="255">
        <v>87.882000000000005</v>
      </c>
      <c r="I763" s="256"/>
      <c r="J763" s="252"/>
      <c r="K763" s="252"/>
      <c r="L763" s="257"/>
      <c r="M763" s="258"/>
      <c r="N763" s="259"/>
      <c r="O763" s="259"/>
      <c r="P763" s="259"/>
      <c r="Q763" s="259"/>
      <c r="R763" s="259"/>
      <c r="S763" s="259"/>
      <c r="T763" s="260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T763" s="261" t="s">
        <v>372</v>
      </c>
      <c r="AU763" s="261" t="s">
        <v>81</v>
      </c>
      <c r="AV763" s="14" t="s">
        <v>81</v>
      </c>
      <c r="AW763" s="14" t="s">
        <v>34</v>
      </c>
      <c r="AX763" s="14" t="s">
        <v>72</v>
      </c>
      <c r="AY763" s="261" t="s">
        <v>178</v>
      </c>
    </row>
    <row r="764" s="16" customFormat="1">
      <c r="A764" s="16"/>
      <c r="B764" s="273"/>
      <c r="C764" s="274"/>
      <c r="D764" s="242" t="s">
        <v>372</v>
      </c>
      <c r="E764" s="275" t="s">
        <v>21</v>
      </c>
      <c r="F764" s="276" t="s">
        <v>407</v>
      </c>
      <c r="G764" s="274"/>
      <c r="H764" s="277">
        <v>87.882000000000005</v>
      </c>
      <c r="I764" s="278"/>
      <c r="J764" s="274"/>
      <c r="K764" s="274"/>
      <c r="L764" s="279"/>
      <c r="M764" s="280"/>
      <c r="N764" s="281"/>
      <c r="O764" s="281"/>
      <c r="P764" s="281"/>
      <c r="Q764" s="281"/>
      <c r="R764" s="281"/>
      <c r="S764" s="281"/>
      <c r="T764" s="282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T764" s="283" t="s">
        <v>372</v>
      </c>
      <c r="AU764" s="283" t="s">
        <v>81</v>
      </c>
      <c r="AV764" s="16" t="s">
        <v>95</v>
      </c>
      <c r="AW764" s="16" t="s">
        <v>34</v>
      </c>
      <c r="AX764" s="16" t="s">
        <v>72</v>
      </c>
      <c r="AY764" s="283" t="s">
        <v>178</v>
      </c>
    </row>
    <row r="765" s="15" customFormat="1">
      <c r="A765" s="15"/>
      <c r="B765" s="262"/>
      <c r="C765" s="263"/>
      <c r="D765" s="242" t="s">
        <v>372</v>
      </c>
      <c r="E765" s="264" t="s">
        <v>21</v>
      </c>
      <c r="F765" s="265" t="s">
        <v>399</v>
      </c>
      <c r="G765" s="263"/>
      <c r="H765" s="266">
        <v>160.33099999999999</v>
      </c>
      <c r="I765" s="267"/>
      <c r="J765" s="263"/>
      <c r="K765" s="263"/>
      <c r="L765" s="268"/>
      <c r="M765" s="269"/>
      <c r="N765" s="270"/>
      <c r="O765" s="270"/>
      <c r="P765" s="270"/>
      <c r="Q765" s="270"/>
      <c r="R765" s="270"/>
      <c r="S765" s="270"/>
      <c r="T765" s="271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T765" s="272" t="s">
        <v>372</v>
      </c>
      <c r="AU765" s="272" t="s">
        <v>81</v>
      </c>
      <c r="AV765" s="15" t="s">
        <v>97</v>
      </c>
      <c r="AW765" s="15" t="s">
        <v>34</v>
      </c>
      <c r="AX765" s="15" t="s">
        <v>79</v>
      </c>
      <c r="AY765" s="272" t="s">
        <v>178</v>
      </c>
    </row>
    <row r="766" s="2" customFormat="1" ht="24.15" customHeight="1">
      <c r="A766" s="41"/>
      <c r="B766" s="42"/>
      <c r="C766" s="284" t="s">
        <v>1095</v>
      </c>
      <c r="D766" s="284" t="s">
        <v>543</v>
      </c>
      <c r="E766" s="285" t="s">
        <v>1096</v>
      </c>
      <c r="F766" s="286" t="s">
        <v>1097</v>
      </c>
      <c r="G766" s="287" t="s">
        <v>384</v>
      </c>
      <c r="H766" s="288">
        <v>171.715</v>
      </c>
      <c r="I766" s="289"/>
      <c r="J766" s="290">
        <f>ROUND(I766*H766,2)</f>
        <v>0</v>
      </c>
      <c r="K766" s="286" t="s">
        <v>368</v>
      </c>
      <c r="L766" s="291"/>
      <c r="M766" s="292" t="s">
        <v>21</v>
      </c>
      <c r="N766" s="293" t="s">
        <v>43</v>
      </c>
      <c r="O766" s="87"/>
      <c r="P766" s="223">
        <f>O766*H766</f>
        <v>0</v>
      </c>
      <c r="Q766" s="223">
        <v>0.0047999999999999996</v>
      </c>
      <c r="R766" s="223">
        <f>Q766*H766</f>
        <v>0.82423199999999996</v>
      </c>
      <c r="S766" s="223">
        <v>0</v>
      </c>
      <c r="T766" s="224">
        <f>S766*H766</f>
        <v>0</v>
      </c>
      <c r="U766" s="41"/>
      <c r="V766" s="41"/>
      <c r="W766" s="41"/>
      <c r="X766" s="41"/>
      <c r="Y766" s="41"/>
      <c r="Z766" s="41"/>
      <c r="AA766" s="41"/>
      <c r="AB766" s="41"/>
      <c r="AC766" s="41"/>
      <c r="AD766" s="41"/>
      <c r="AE766" s="41"/>
      <c r="AR766" s="225" t="s">
        <v>219</v>
      </c>
      <c r="AT766" s="225" t="s">
        <v>543</v>
      </c>
      <c r="AU766" s="225" t="s">
        <v>81</v>
      </c>
      <c r="AY766" s="20" t="s">
        <v>178</v>
      </c>
      <c r="BE766" s="226">
        <f>IF(N766="základní",J766,0)</f>
        <v>0</v>
      </c>
      <c r="BF766" s="226">
        <f>IF(N766="snížená",J766,0)</f>
        <v>0</v>
      </c>
      <c r="BG766" s="226">
        <f>IF(N766="zákl. přenesená",J766,0)</f>
        <v>0</v>
      </c>
      <c r="BH766" s="226">
        <f>IF(N766="sníž. přenesená",J766,0)</f>
        <v>0</v>
      </c>
      <c r="BI766" s="226">
        <f>IF(N766="nulová",J766,0)</f>
        <v>0</v>
      </c>
      <c r="BJ766" s="20" t="s">
        <v>79</v>
      </c>
      <c r="BK766" s="226">
        <f>ROUND(I766*H766,2)</f>
        <v>0</v>
      </c>
      <c r="BL766" s="20" t="s">
        <v>97</v>
      </c>
      <c r="BM766" s="225" t="s">
        <v>1098</v>
      </c>
    </row>
    <row r="767" s="14" customFormat="1">
      <c r="A767" s="14"/>
      <c r="B767" s="251"/>
      <c r="C767" s="252"/>
      <c r="D767" s="242" t="s">
        <v>372</v>
      </c>
      <c r="E767" s="253" t="s">
        <v>21</v>
      </c>
      <c r="F767" s="254" t="s">
        <v>1099</v>
      </c>
      <c r="G767" s="252"/>
      <c r="H767" s="255">
        <v>163.53800000000001</v>
      </c>
      <c r="I767" s="256"/>
      <c r="J767" s="252"/>
      <c r="K767" s="252"/>
      <c r="L767" s="257"/>
      <c r="M767" s="258"/>
      <c r="N767" s="259"/>
      <c r="O767" s="259"/>
      <c r="P767" s="259"/>
      <c r="Q767" s="259"/>
      <c r="R767" s="259"/>
      <c r="S767" s="259"/>
      <c r="T767" s="260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T767" s="261" t="s">
        <v>372</v>
      </c>
      <c r="AU767" s="261" t="s">
        <v>81</v>
      </c>
      <c r="AV767" s="14" t="s">
        <v>81</v>
      </c>
      <c r="AW767" s="14" t="s">
        <v>34</v>
      </c>
      <c r="AX767" s="14" t="s">
        <v>79</v>
      </c>
      <c r="AY767" s="261" t="s">
        <v>178</v>
      </c>
    </row>
    <row r="768" s="14" customFormat="1">
      <c r="A768" s="14"/>
      <c r="B768" s="251"/>
      <c r="C768" s="252"/>
      <c r="D768" s="242" t="s">
        <v>372</v>
      </c>
      <c r="E768" s="252"/>
      <c r="F768" s="254" t="s">
        <v>1100</v>
      </c>
      <c r="G768" s="252"/>
      <c r="H768" s="255">
        <v>171.715</v>
      </c>
      <c r="I768" s="256"/>
      <c r="J768" s="252"/>
      <c r="K768" s="252"/>
      <c r="L768" s="257"/>
      <c r="M768" s="258"/>
      <c r="N768" s="259"/>
      <c r="O768" s="259"/>
      <c r="P768" s="259"/>
      <c r="Q768" s="259"/>
      <c r="R768" s="259"/>
      <c r="S768" s="259"/>
      <c r="T768" s="260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T768" s="261" t="s">
        <v>372</v>
      </c>
      <c r="AU768" s="261" t="s">
        <v>81</v>
      </c>
      <c r="AV768" s="14" t="s">
        <v>81</v>
      </c>
      <c r="AW768" s="14" t="s">
        <v>4</v>
      </c>
      <c r="AX768" s="14" t="s">
        <v>79</v>
      </c>
      <c r="AY768" s="261" t="s">
        <v>178</v>
      </c>
    </row>
    <row r="769" s="2" customFormat="1" ht="78" customHeight="1">
      <c r="A769" s="41"/>
      <c r="B769" s="42"/>
      <c r="C769" s="214" t="s">
        <v>1101</v>
      </c>
      <c r="D769" s="214" t="s">
        <v>179</v>
      </c>
      <c r="E769" s="215" t="s">
        <v>1102</v>
      </c>
      <c r="F769" s="216" t="s">
        <v>1103</v>
      </c>
      <c r="G769" s="217" t="s">
        <v>384</v>
      </c>
      <c r="H769" s="218">
        <v>51.600999999999999</v>
      </c>
      <c r="I769" s="219"/>
      <c r="J769" s="220">
        <f>ROUND(I769*H769,2)</f>
        <v>0</v>
      </c>
      <c r="K769" s="216" t="s">
        <v>368</v>
      </c>
      <c r="L769" s="47"/>
      <c r="M769" s="221" t="s">
        <v>21</v>
      </c>
      <c r="N769" s="222" t="s">
        <v>43</v>
      </c>
      <c r="O769" s="87"/>
      <c r="P769" s="223">
        <f>O769*H769</f>
        <v>0</v>
      </c>
      <c r="Q769" s="223">
        <v>0.011599999999999999</v>
      </c>
      <c r="R769" s="223">
        <f>Q769*H769</f>
        <v>0.59857159999999998</v>
      </c>
      <c r="S769" s="223">
        <v>0</v>
      </c>
      <c r="T769" s="224">
        <f>S769*H769</f>
        <v>0</v>
      </c>
      <c r="U769" s="41"/>
      <c r="V769" s="41"/>
      <c r="W769" s="41"/>
      <c r="X769" s="41"/>
      <c r="Y769" s="41"/>
      <c r="Z769" s="41"/>
      <c r="AA769" s="41"/>
      <c r="AB769" s="41"/>
      <c r="AC769" s="41"/>
      <c r="AD769" s="41"/>
      <c r="AE769" s="41"/>
      <c r="AR769" s="225" t="s">
        <v>97</v>
      </c>
      <c r="AT769" s="225" t="s">
        <v>179</v>
      </c>
      <c r="AU769" s="225" t="s">
        <v>81</v>
      </c>
      <c r="AY769" s="20" t="s">
        <v>178</v>
      </c>
      <c r="BE769" s="226">
        <f>IF(N769="základní",J769,0)</f>
        <v>0</v>
      </c>
      <c r="BF769" s="226">
        <f>IF(N769="snížená",J769,0)</f>
        <v>0</v>
      </c>
      <c r="BG769" s="226">
        <f>IF(N769="zákl. přenesená",J769,0)</f>
        <v>0</v>
      </c>
      <c r="BH769" s="226">
        <f>IF(N769="sníž. přenesená",J769,0)</f>
        <v>0</v>
      </c>
      <c r="BI769" s="226">
        <f>IF(N769="nulová",J769,0)</f>
        <v>0</v>
      </c>
      <c r="BJ769" s="20" t="s">
        <v>79</v>
      </c>
      <c r="BK769" s="226">
        <f>ROUND(I769*H769,2)</f>
        <v>0</v>
      </c>
      <c r="BL769" s="20" t="s">
        <v>97</v>
      </c>
      <c r="BM769" s="225" t="s">
        <v>1104</v>
      </c>
    </row>
    <row r="770" s="2" customFormat="1">
      <c r="A770" s="41"/>
      <c r="B770" s="42"/>
      <c r="C770" s="43"/>
      <c r="D770" s="235" t="s">
        <v>370</v>
      </c>
      <c r="E770" s="43"/>
      <c r="F770" s="236" t="s">
        <v>1105</v>
      </c>
      <c r="G770" s="43"/>
      <c r="H770" s="43"/>
      <c r="I770" s="237"/>
      <c r="J770" s="43"/>
      <c r="K770" s="43"/>
      <c r="L770" s="47"/>
      <c r="M770" s="238"/>
      <c r="N770" s="239"/>
      <c r="O770" s="87"/>
      <c r="P770" s="87"/>
      <c r="Q770" s="87"/>
      <c r="R770" s="87"/>
      <c r="S770" s="87"/>
      <c r="T770" s="88"/>
      <c r="U770" s="41"/>
      <c r="V770" s="41"/>
      <c r="W770" s="41"/>
      <c r="X770" s="41"/>
      <c r="Y770" s="41"/>
      <c r="Z770" s="41"/>
      <c r="AA770" s="41"/>
      <c r="AB770" s="41"/>
      <c r="AC770" s="41"/>
      <c r="AD770" s="41"/>
      <c r="AE770" s="41"/>
      <c r="AT770" s="20" t="s">
        <v>370</v>
      </c>
      <c r="AU770" s="20" t="s">
        <v>81</v>
      </c>
    </row>
    <row r="771" s="13" customFormat="1">
      <c r="A771" s="13"/>
      <c r="B771" s="240"/>
      <c r="C771" s="241"/>
      <c r="D771" s="242" t="s">
        <v>372</v>
      </c>
      <c r="E771" s="243" t="s">
        <v>21</v>
      </c>
      <c r="F771" s="244" t="s">
        <v>1106</v>
      </c>
      <c r="G771" s="241"/>
      <c r="H771" s="243" t="s">
        <v>21</v>
      </c>
      <c r="I771" s="245"/>
      <c r="J771" s="241"/>
      <c r="K771" s="241"/>
      <c r="L771" s="246"/>
      <c r="M771" s="247"/>
      <c r="N771" s="248"/>
      <c r="O771" s="248"/>
      <c r="P771" s="248"/>
      <c r="Q771" s="248"/>
      <c r="R771" s="248"/>
      <c r="S771" s="248"/>
      <c r="T771" s="249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T771" s="250" t="s">
        <v>372</v>
      </c>
      <c r="AU771" s="250" t="s">
        <v>81</v>
      </c>
      <c r="AV771" s="13" t="s">
        <v>79</v>
      </c>
      <c r="AW771" s="13" t="s">
        <v>34</v>
      </c>
      <c r="AX771" s="13" t="s">
        <v>72</v>
      </c>
      <c r="AY771" s="250" t="s">
        <v>178</v>
      </c>
    </row>
    <row r="772" s="13" customFormat="1">
      <c r="A772" s="13"/>
      <c r="B772" s="240"/>
      <c r="C772" s="241"/>
      <c r="D772" s="242" t="s">
        <v>372</v>
      </c>
      <c r="E772" s="243" t="s">
        <v>21</v>
      </c>
      <c r="F772" s="244" t="s">
        <v>1055</v>
      </c>
      <c r="G772" s="241"/>
      <c r="H772" s="243" t="s">
        <v>21</v>
      </c>
      <c r="I772" s="245"/>
      <c r="J772" s="241"/>
      <c r="K772" s="241"/>
      <c r="L772" s="246"/>
      <c r="M772" s="247"/>
      <c r="N772" s="248"/>
      <c r="O772" s="248"/>
      <c r="P772" s="248"/>
      <c r="Q772" s="248"/>
      <c r="R772" s="248"/>
      <c r="S772" s="248"/>
      <c r="T772" s="249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T772" s="250" t="s">
        <v>372</v>
      </c>
      <c r="AU772" s="250" t="s">
        <v>81</v>
      </c>
      <c r="AV772" s="13" t="s">
        <v>79</v>
      </c>
      <c r="AW772" s="13" t="s">
        <v>34</v>
      </c>
      <c r="AX772" s="13" t="s">
        <v>72</v>
      </c>
      <c r="AY772" s="250" t="s">
        <v>178</v>
      </c>
    </row>
    <row r="773" s="14" customFormat="1">
      <c r="A773" s="14"/>
      <c r="B773" s="251"/>
      <c r="C773" s="252"/>
      <c r="D773" s="242" t="s">
        <v>372</v>
      </c>
      <c r="E773" s="253" t="s">
        <v>21</v>
      </c>
      <c r="F773" s="254" t="s">
        <v>1056</v>
      </c>
      <c r="G773" s="252"/>
      <c r="H773" s="255">
        <v>56.951000000000001</v>
      </c>
      <c r="I773" s="256"/>
      <c r="J773" s="252"/>
      <c r="K773" s="252"/>
      <c r="L773" s="257"/>
      <c r="M773" s="258"/>
      <c r="N773" s="259"/>
      <c r="O773" s="259"/>
      <c r="P773" s="259"/>
      <c r="Q773" s="259"/>
      <c r="R773" s="259"/>
      <c r="S773" s="259"/>
      <c r="T773" s="260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T773" s="261" t="s">
        <v>372</v>
      </c>
      <c r="AU773" s="261" t="s">
        <v>81</v>
      </c>
      <c r="AV773" s="14" t="s">
        <v>81</v>
      </c>
      <c r="AW773" s="14" t="s">
        <v>34</v>
      </c>
      <c r="AX773" s="14" t="s">
        <v>72</v>
      </c>
      <c r="AY773" s="261" t="s">
        <v>178</v>
      </c>
    </row>
    <row r="774" s="14" customFormat="1">
      <c r="A774" s="14"/>
      <c r="B774" s="251"/>
      <c r="C774" s="252"/>
      <c r="D774" s="242" t="s">
        <v>372</v>
      </c>
      <c r="E774" s="253" t="s">
        <v>21</v>
      </c>
      <c r="F774" s="254" t="s">
        <v>1057</v>
      </c>
      <c r="G774" s="252"/>
      <c r="H774" s="255">
        <v>-5.3499999999999996</v>
      </c>
      <c r="I774" s="256"/>
      <c r="J774" s="252"/>
      <c r="K774" s="252"/>
      <c r="L774" s="257"/>
      <c r="M774" s="258"/>
      <c r="N774" s="259"/>
      <c r="O774" s="259"/>
      <c r="P774" s="259"/>
      <c r="Q774" s="259"/>
      <c r="R774" s="259"/>
      <c r="S774" s="259"/>
      <c r="T774" s="260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T774" s="261" t="s">
        <v>372</v>
      </c>
      <c r="AU774" s="261" t="s">
        <v>81</v>
      </c>
      <c r="AV774" s="14" t="s">
        <v>81</v>
      </c>
      <c r="AW774" s="14" t="s">
        <v>34</v>
      </c>
      <c r="AX774" s="14" t="s">
        <v>72</v>
      </c>
      <c r="AY774" s="261" t="s">
        <v>178</v>
      </c>
    </row>
    <row r="775" s="15" customFormat="1">
      <c r="A775" s="15"/>
      <c r="B775" s="262"/>
      <c r="C775" s="263"/>
      <c r="D775" s="242" t="s">
        <v>372</v>
      </c>
      <c r="E775" s="264" t="s">
        <v>21</v>
      </c>
      <c r="F775" s="265" t="s">
        <v>399</v>
      </c>
      <c r="G775" s="263"/>
      <c r="H775" s="266">
        <v>51.600999999999999</v>
      </c>
      <c r="I775" s="267"/>
      <c r="J775" s="263"/>
      <c r="K775" s="263"/>
      <c r="L775" s="268"/>
      <c r="M775" s="269"/>
      <c r="N775" s="270"/>
      <c r="O775" s="270"/>
      <c r="P775" s="270"/>
      <c r="Q775" s="270"/>
      <c r="R775" s="270"/>
      <c r="S775" s="270"/>
      <c r="T775" s="271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T775" s="272" t="s">
        <v>372</v>
      </c>
      <c r="AU775" s="272" t="s">
        <v>81</v>
      </c>
      <c r="AV775" s="15" t="s">
        <v>97</v>
      </c>
      <c r="AW775" s="15" t="s">
        <v>34</v>
      </c>
      <c r="AX775" s="15" t="s">
        <v>79</v>
      </c>
      <c r="AY775" s="272" t="s">
        <v>178</v>
      </c>
    </row>
    <row r="776" s="2" customFormat="1" ht="24.15" customHeight="1">
      <c r="A776" s="41"/>
      <c r="B776" s="42"/>
      <c r="C776" s="284" t="s">
        <v>1107</v>
      </c>
      <c r="D776" s="284" t="s">
        <v>543</v>
      </c>
      <c r="E776" s="285" t="s">
        <v>1108</v>
      </c>
      <c r="F776" s="286" t="s">
        <v>1109</v>
      </c>
      <c r="G776" s="287" t="s">
        <v>384</v>
      </c>
      <c r="H776" s="288">
        <v>54.180999999999997</v>
      </c>
      <c r="I776" s="289"/>
      <c r="J776" s="290">
        <f>ROUND(I776*H776,2)</f>
        <v>0</v>
      </c>
      <c r="K776" s="286" t="s">
        <v>368</v>
      </c>
      <c r="L776" s="291"/>
      <c r="M776" s="292" t="s">
        <v>21</v>
      </c>
      <c r="N776" s="293" t="s">
        <v>43</v>
      </c>
      <c r="O776" s="87"/>
      <c r="P776" s="223">
        <f>O776*H776</f>
        <v>0</v>
      </c>
      <c r="Q776" s="223">
        <v>0.025000000000000001</v>
      </c>
      <c r="R776" s="223">
        <f>Q776*H776</f>
        <v>1.354525</v>
      </c>
      <c r="S776" s="223">
        <v>0</v>
      </c>
      <c r="T776" s="224">
        <f>S776*H776</f>
        <v>0</v>
      </c>
      <c r="U776" s="41"/>
      <c r="V776" s="41"/>
      <c r="W776" s="41"/>
      <c r="X776" s="41"/>
      <c r="Y776" s="41"/>
      <c r="Z776" s="41"/>
      <c r="AA776" s="41"/>
      <c r="AB776" s="41"/>
      <c r="AC776" s="41"/>
      <c r="AD776" s="41"/>
      <c r="AE776" s="41"/>
      <c r="AR776" s="225" t="s">
        <v>219</v>
      </c>
      <c r="AT776" s="225" t="s">
        <v>543</v>
      </c>
      <c r="AU776" s="225" t="s">
        <v>81</v>
      </c>
      <c r="AY776" s="20" t="s">
        <v>178</v>
      </c>
      <c r="BE776" s="226">
        <f>IF(N776="základní",J776,0)</f>
        <v>0</v>
      </c>
      <c r="BF776" s="226">
        <f>IF(N776="snížená",J776,0)</f>
        <v>0</v>
      </c>
      <c r="BG776" s="226">
        <f>IF(N776="zákl. přenesená",J776,0)</f>
        <v>0</v>
      </c>
      <c r="BH776" s="226">
        <f>IF(N776="sníž. přenesená",J776,0)</f>
        <v>0</v>
      </c>
      <c r="BI776" s="226">
        <f>IF(N776="nulová",J776,0)</f>
        <v>0</v>
      </c>
      <c r="BJ776" s="20" t="s">
        <v>79</v>
      </c>
      <c r="BK776" s="226">
        <f>ROUND(I776*H776,2)</f>
        <v>0</v>
      </c>
      <c r="BL776" s="20" t="s">
        <v>97</v>
      </c>
      <c r="BM776" s="225" t="s">
        <v>1110</v>
      </c>
    </row>
    <row r="777" s="13" customFormat="1">
      <c r="A777" s="13"/>
      <c r="B777" s="240"/>
      <c r="C777" s="241"/>
      <c r="D777" s="242" t="s">
        <v>372</v>
      </c>
      <c r="E777" s="243" t="s">
        <v>21</v>
      </c>
      <c r="F777" s="244" t="s">
        <v>1082</v>
      </c>
      <c r="G777" s="241"/>
      <c r="H777" s="243" t="s">
        <v>21</v>
      </c>
      <c r="I777" s="245"/>
      <c r="J777" s="241"/>
      <c r="K777" s="241"/>
      <c r="L777" s="246"/>
      <c r="M777" s="247"/>
      <c r="N777" s="248"/>
      <c r="O777" s="248"/>
      <c r="P777" s="248"/>
      <c r="Q777" s="248"/>
      <c r="R777" s="248"/>
      <c r="S777" s="248"/>
      <c r="T777" s="249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T777" s="250" t="s">
        <v>372</v>
      </c>
      <c r="AU777" s="250" t="s">
        <v>81</v>
      </c>
      <c r="AV777" s="13" t="s">
        <v>79</v>
      </c>
      <c r="AW777" s="13" t="s">
        <v>34</v>
      </c>
      <c r="AX777" s="13" t="s">
        <v>72</v>
      </c>
      <c r="AY777" s="250" t="s">
        <v>178</v>
      </c>
    </row>
    <row r="778" s="14" customFormat="1">
      <c r="A778" s="14"/>
      <c r="B778" s="251"/>
      <c r="C778" s="252"/>
      <c r="D778" s="242" t="s">
        <v>372</v>
      </c>
      <c r="E778" s="253" t="s">
        <v>21</v>
      </c>
      <c r="F778" s="254" t="s">
        <v>1111</v>
      </c>
      <c r="G778" s="252"/>
      <c r="H778" s="255">
        <v>54.180999999999997</v>
      </c>
      <c r="I778" s="256"/>
      <c r="J778" s="252"/>
      <c r="K778" s="252"/>
      <c r="L778" s="257"/>
      <c r="M778" s="258"/>
      <c r="N778" s="259"/>
      <c r="O778" s="259"/>
      <c r="P778" s="259"/>
      <c r="Q778" s="259"/>
      <c r="R778" s="259"/>
      <c r="S778" s="259"/>
      <c r="T778" s="260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T778" s="261" t="s">
        <v>372</v>
      </c>
      <c r="AU778" s="261" t="s">
        <v>81</v>
      </c>
      <c r="AV778" s="14" t="s">
        <v>81</v>
      </c>
      <c r="AW778" s="14" t="s">
        <v>34</v>
      </c>
      <c r="AX778" s="14" t="s">
        <v>79</v>
      </c>
      <c r="AY778" s="261" t="s">
        <v>178</v>
      </c>
    </row>
    <row r="779" s="2" customFormat="1" ht="55.5" customHeight="1">
      <c r="A779" s="41"/>
      <c r="B779" s="42"/>
      <c r="C779" s="214" t="s">
        <v>1112</v>
      </c>
      <c r="D779" s="214" t="s">
        <v>179</v>
      </c>
      <c r="E779" s="215" t="s">
        <v>1113</v>
      </c>
      <c r="F779" s="216" t="s">
        <v>1114</v>
      </c>
      <c r="G779" s="217" t="s">
        <v>384</v>
      </c>
      <c r="H779" s="218">
        <v>160.33099999999999</v>
      </c>
      <c r="I779" s="219"/>
      <c r="J779" s="220">
        <f>ROUND(I779*H779,2)</f>
        <v>0</v>
      </c>
      <c r="K779" s="216" t="s">
        <v>368</v>
      </c>
      <c r="L779" s="47"/>
      <c r="M779" s="221" t="s">
        <v>21</v>
      </c>
      <c r="N779" s="222" t="s">
        <v>43</v>
      </c>
      <c r="O779" s="87"/>
      <c r="P779" s="223">
        <f>O779*H779</f>
        <v>0</v>
      </c>
      <c r="Q779" s="223">
        <v>8.0000000000000007E-05</v>
      </c>
      <c r="R779" s="223">
        <f>Q779*H779</f>
        <v>0.01282648</v>
      </c>
      <c r="S779" s="223">
        <v>0</v>
      </c>
      <c r="T779" s="224">
        <f>S779*H779</f>
        <v>0</v>
      </c>
      <c r="U779" s="41"/>
      <c r="V779" s="41"/>
      <c r="W779" s="41"/>
      <c r="X779" s="41"/>
      <c r="Y779" s="41"/>
      <c r="Z779" s="41"/>
      <c r="AA779" s="41"/>
      <c r="AB779" s="41"/>
      <c r="AC779" s="41"/>
      <c r="AD779" s="41"/>
      <c r="AE779" s="41"/>
      <c r="AR779" s="225" t="s">
        <v>97</v>
      </c>
      <c r="AT779" s="225" t="s">
        <v>179</v>
      </c>
      <c r="AU779" s="225" t="s">
        <v>81</v>
      </c>
      <c r="AY779" s="20" t="s">
        <v>178</v>
      </c>
      <c r="BE779" s="226">
        <f>IF(N779="základní",J779,0)</f>
        <v>0</v>
      </c>
      <c r="BF779" s="226">
        <f>IF(N779="snížená",J779,0)</f>
        <v>0</v>
      </c>
      <c r="BG779" s="226">
        <f>IF(N779="zákl. přenesená",J779,0)</f>
        <v>0</v>
      </c>
      <c r="BH779" s="226">
        <f>IF(N779="sníž. přenesená",J779,0)</f>
        <v>0</v>
      </c>
      <c r="BI779" s="226">
        <f>IF(N779="nulová",J779,0)</f>
        <v>0</v>
      </c>
      <c r="BJ779" s="20" t="s">
        <v>79</v>
      </c>
      <c r="BK779" s="226">
        <f>ROUND(I779*H779,2)</f>
        <v>0</v>
      </c>
      <c r="BL779" s="20" t="s">
        <v>97</v>
      </c>
      <c r="BM779" s="225" t="s">
        <v>1115</v>
      </c>
    </row>
    <row r="780" s="2" customFormat="1">
      <c r="A780" s="41"/>
      <c r="B780" s="42"/>
      <c r="C780" s="43"/>
      <c r="D780" s="235" t="s">
        <v>370</v>
      </c>
      <c r="E780" s="43"/>
      <c r="F780" s="236" t="s">
        <v>1116</v>
      </c>
      <c r="G780" s="43"/>
      <c r="H780" s="43"/>
      <c r="I780" s="237"/>
      <c r="J780" s="43"/>
      <c r="K780" s="43"/>
      <c r="L780" s="47"/>
      <c r="M780" s="238"/>
      <c r="N780" s="239"/>
      <c r="O780" s="87"/>
      <c r="P780" s="87"/>
      <c r="Q780" s="87"/>
      <c r="R780" s="87"/>
      <c r="S780" s="87"/>
      <c r="T780" s="88"/>
      <c r="U780" s="41"/>
      <c r="V780" s="41"/>
      <c r="W780" s="41"/>
      <c r="X780" s="41"/>
      <c r="Y780" s="41"/>
      <c r="Z780" s="41"/>
      <c r="AA780" s="41"/>
      <c r="AB780" s="41"/>
      <c r="AC780" s="41"/>
      <c r="AD780" s="41"/>
      <c r="AE780" s="41"/>
      <c r="AT780" s="20" t="s">
        <v>370</v>
      </c>
      <c r="AU780" s="20" t="s">
        <v>81</v>
      </c>
    </row>
    <row r="781" s="13" customFormat="1">
      <c r="A781" s="13"/>
      <c r="B781" s="240"/>
      <c r="C781" s="241"/>
      <c r="D781" s="242" t="s">
        <v>372</v>
      </c>
      <c r="E781" s="243" t="s">
        <v>21</v>
      </c>
      <c r="F781" s="244" t="s">
        <v>1088</v>
      </c>
      <c r="G781" s="241"/>
      <c r="H781" s="243" t="s">
        <v>21</v>
      </c>
      <c r="I781" s="245"/>
      <c r="J781" s="241"/>
      <c r="K781" s="241"/>
      <c r="L781" s="246"/>
      <c r="M781" s="247"/>
      <c r="N781" s="248"/>
      <c r="O781" s="248"/>
      <c r="P781" s="248"/>
      <c r="Q781" s="248"/>
      <c r="R781" s="248"/>
      <c r="S781" s="248"/>
      <c r="T781" s="249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T781" s="250" t="s">
        <v>372</v>
      </c>
      <c r="AU781" s="250" t="s">
        <v>81</v>
      </c>
      <c r="AV781" s="13" t="s">
        <v>79</v>
      </c>
      <c r="AW781" s="13" t="s">
        <v>34</v>
      </c>
      <c r="AX781" s="13" t="s">
        <v>72</v>
      </c>
      <c r="AY781" s="250" t="s">
        <v>178</v>
      </c>
    </row>
    <row r="782" s="13" customFormat="1">
      <c r="A782" s="13"/>
      <c r="B782" s="240"/>
      <c r="C782" s="241"/>
      <c r="D782" s="242" t="s">
        <v>372</v>
      </c>
      <c r="E782" s="243" t="s">
        <v>21</v>
      </c>
      <c r="F782" s="244" t="s">
        <v>1089</v>
      </c>
      <c r="G782" s="241"/>
      <c r="H782" s="243" t="s">
        <v>21</v>
      </c>
      <c r="I782" s="245"/>
      <c r="J782" s="241"/>
      <c r="K782" s="241"/>
      <c r="L782" s="246"/>
      <c r="M782" s="247"/>
      <c r="N782" s="248"/>
      <c r="O782" s="248"/>
      <c r="P782" s="248"/>
      <c r="Q782" s="248"/>
      <c r="R782" s="248"/>
      <c r="S782" s="248"/>
      <c r="T782" s="249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T782" s="250" t="s">
        <v>372</v>
      </c>
      <c r="AU782" s="250" t="s">
        <v>81</v>
      </c>
      <c r="AV782" s="13" t="s">
        <v>79</v>
      </c>
      <c r="AW782" s="13" t="s">
        <v>34</v>
      </c>
      <c r="AX782" s="13" t="s">
        <v>72</v>
      </c>
      <c r="AY782" s="250" t="s">
        <v>178</v>
      </c>
    </row>
    <row r="783" s="14" customFormat="1">
      <c r="A783" s="14"/>
      <c r="B783" s="251"/>
      <c r="C783" s="252"/>
      <c r="D783" s="242" t="s">
        <v>372</v>
      </c>
      <c r="E783" s="253" t="s">
        <v>21</v>
      </c>
      <c r="F783" s="254" t="s">
        <v>1090</v>
      </c>
      <c r="G783" s="252"/>
      <c r="H783" s="255">
        <v>50.981999999999999</v>
      </c>
      <c r="I783" s="256"/>
      <c r="J783" s="252"/>
      <c r="K783" s="252"/>
      <c r="L783" s="257"/>
      <c r="M783" s="258"/>
      <c r="N783" s="259"/>
      <c r="O783" s="259"/>
      <c r="P783" s="259"/>
      <c r="Q783" s="259"/>
      <c r="R783" s="259"/>
      <c r="S783" s="259"/>
      <c r="T783" s="260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T783" s="261" t="s">
        <v>372</v>
      </c>
      <c r="AU783" s="261" t="s">
        <v>81</v>
      </c>
      <c r="AV783" s="14" t="s">
        <v>81</v>
      </c>
      <c r="AW783" s="14" t="s">
        <v>34</v>
      </c>
      <c r="AX783" s="14" t="s">
        <v>72</v>
      </c>
      <c r="AY783" s="261" t="s">
        <v>178</v>
      </c>
    </row>
    <row r="784" s="14" customFormat="1">
      <c r="A784" s="14"/>
      <c r="B784" s="251"/>
      <c r="C784" s="252"/>
      <c r="D784" s="242" t="s">
        <v>372</v>
      </c>
      <c r="E784" s="253" t="s">
        <v>21</v>
      </c>
      <c r="F784" s="254" t="s">
        <v>1091</v>
      </c>
      <c r="G784" s="252"/>
      <c r="H784" s="255">
        <v>17.254999999999999</v>
      </c>
      <c r="I784" s="256"/>
      <c r="J784" s="252"/>
      <c r="K784" s="252"/>
      <c r="L784" s="257"/>
      <c r="M784" s="258"/>
      <c r="N784" s="259"/>
      <c r="O784" s="259"/>
      <c r="P784" s="259"/>
      <c r="Q784" s="259"/>
      <c r="R784" s="259"/>
      <c r="S784" s="259"/>
      <c r="T784" s="260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T784" s="261" t="s">
        <v>372</v>
      </c>
      <c r="AU784" s="261" t="s">
        <v>81</v>
      </c>
      <c r="AV784" s="14" t="s">
        <v>81</v>
      </c>
      <c r="AW784" s="14" t="s">
        <v>34</v>
      </c>
      <c r="AX784" s="14" t="s">
        <v>72</v>
      </c>
      <c r="AY784" s="261" t="s">
        <v>178</v>
      </c>
    </row>
    <row r="785" s="14" customFormat="1">
      <c r="A785" s="14"/>
      <c r="B785" s="251"/>
      <c r="C785" s="252"/>
      <c r="D785" s="242" t="s">
        <v>372</v>
      </c>
      <c r="E785" s="253" t="s">
        <v>21</v>
      </c>
      <c r="F785" s="254" t="s">
        <v>1092</v>
      </c>
      <c r="G785" s="252"/>
      <c r="H785" s="255">
        <v>4.2119999999999997</v>
      </c>
      <c r="I785" s="256"/>
      <c r="J785" s="252"/>
      <c r="K785" s="252"/>
      <c r="L785" s="257"/>
      <c r="M785" s="258"/>
      <c r="N785" s="259"/>
      <c r="O785" s="259"/>
      <c r="P785" s="259"/>
      <c r="Q785" s="259"/>
      <c r="R785" s="259"/>
      <c r="S785" s="259"/>
      <c r="T785" s="260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T785" s="261" t="s">
        <v>372</v>
      </c>
      <c r="AU785" s="261" t="s">
        <v>81</v>
      </c>
      <c r="AV785" s="14" t="s">
        <v>81</v>
      </c>
      <c r="AW785" s="14" t="s">
        <v>34</v>
      </c>
      <c r="AX785" s="14" t="s">
        <v>72</v>
      </c>
      <c r="AY785" s="261" t="s">
        <v>178</v>
      </c>
    </row>
    <row r="786" s="16" customFormat="1">
      <c r="A786" s="16"/>
      <c r="B786" s="273"/>
      <c r="C786" s="274"/>
      <c r="D786" s="242" t="s">
        <v>372</v>
      </c>
      <c r="E786" s="275" t="s">
        <v>21</v>
      </c>
      <c r="F786" s="276" t="s">
        <v>407</v>
      </c>
      <c r="G786" s="274"/>
      <c r="H786" s="277">
        <v>72.448999999999998</v>
      </c>
      <c r="I786" s="278"/>
      <c r="J786" s="274"/>
      <c r="K786" s="274"/>
      <c r="L786" s="279"/>
      <c r="M786" s="280"/>
      <c r="N786" s="281"/>
      <c r="O786" s="281"/>
      <c r="P786" s="281"/>
      <c r="Q786" s="281"/>
      <c r="R786" s="281"/>
      <c r="S786" s="281"/>
      <c r="T786" s="282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T786" s="283" t="s">
        <v>372</v>
      </c>
      <c r="AU786" s="283" t="s">
        <v>81</v>
      </c>
      <c r="AV786" s="16" t="s">
        <v>95</v>
      </c>
      <c r="AW786" s="16" t="s">
        <v>34</v>
      </c>
      <c r="AX786" s="16" t="s">
        <v>72</v>
      </c>
      <c r="AY786" s="283" t="s">
        <v>178</v>
      </c>
    </row>
    <row r="787" s="13" customFormat="1">
      <c r="A787" s="13"/>
      <c r="B787" s="240"/>
      <c r="C787" s="241"/>
      <c r="D787" s="242" t="s">
        <v>372</v>
      </c>
      <c r="E787" s="243" t="s">
        <v>21</v>
      </c>
      <c r="F787" s="244" t="s">
        <v>1093</v>
      </c>
      <c r="G787" s="241"/>
      <c r="H787" s="243" t="s">
        <v>21</v>
      </c>
      <c r="I787" s="245"/>
      <c r="J787" s="241"/>
      <c r="K787" s="241"/>
      <c r="L787" s="246"/>
      <c r="M787" s="247"/>
      <c r="N787" s="248"/>
      <c r="O787" s="248"/>
      <c r="P787" s="248"/>
      <c r="Q787" s="248"/>
      <c r="R787" s="248"/>
      <c r="S787" s="248"/>
      <c r="T787" s="249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T787" s="250" t="s">
        <v>372</v>
      </c>
      <c r="AU787" s="250" t="s">
        <v>81</v>
      </c>
      <c r="AV787" s="13" t="s">
        <v>79</v>
      </c>
      <c r="AW787" s="13" t="s">
        <v>34</v>
      </c>
      <c r="AX787" s="13" t="s">
        <v>72</v>
      </c>
      <c r="AY787" s="250" t="s">
        <v>178</v>
      </c>
    </row>
    <row r="788" s="14" customFormat="1">
      <c r="A788" s="14"/>
      <c r="B788" s="251"/>
      <c r="C788" s="252"/>
      <c r="D788" s="242" t="s">
        <v>372</v>
      </c>
      <c r="E788" s="253" t="s">
        <v>21</v>
      </c>
      <c r="F788" s="254" t="s">
        <v>1094</v>
      </c>
      <c r="G788" s="252"/>
      <c r="H788" s="255">
        <v>87.882000000000005</v>
      </c>
      <c r="I788" s="256"/>
      <c r="J788" s="252"/>
      <c r="K788" s="252"/>
      <c r="L788" s="257"/>
      <c r="M788" s="258"/>
      <c r="N788" s="259"/>
      <c r="O788" s="259"/>
      <c r="P788" s="259"/>
      <c r="Q788" s="259"/>
      <c r="R788" s="259"/>
      <c r="S788" s="259"/>
      <c r="T788" s="260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T788" s="261" t="s">
        <v>372</v>
      </c>
      <c r="AU788" s="261" t="s">
        <v>81</v>
      </c>
      <c r="AV788" s="14" t="s">
        <v>81</v>
      </c>
      <c r="AW788" s="14" t="s">
        <v>34</v>
      </c>
      <c r="AX788" s="14" t="s">
        <v>72</v>
      </c>
      <c r="AY788" s="261" t="s">
        <v>178</v>
      </c>
    </row>
    <row r="789" s="16" customFormat="1">
      <c r="A789" s="16"/>
      <c r="B789" s="273"/>
      <c r="C789" s="274"/>
      <c r="D789" s="242" t="s">
        <v>372</v>
      </c>
      <c r="E789" s="275" t="s">
        <v>21</v>
      </c>
      <c r="F789" s="276" t="s">
        <v>407</v>
      </c>
      <c r="G789" s="274"/>
      <c r="H789" s="277">
        <v>87.882000000000005</v>
      </c>
      <c r="I789" s="278"/>
      <c r="J789" s="274"/>
      <c r="K789" s="274"/>
      <c r="L789" s="279"/>
      <c r="M789" s="280"/>
      <c r="N789" s="281"/>
      <c r="O789" s="281"/>
      <c r="P789" s="281"/>
      <c r="Q789" s="281"/>
      <c r="R789" s="281"/>
      <c r="S789" s="281"/>
      <c r="T789" s="282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T789" s="283" t="s">
        <v>372</v>
      </c>
      <c r="AU789" s="283" t="s">
        <v>81</v>
      </c>
      <c r="AV789" s="16" t="s">
        <v>95</v>
      </c>
      <c r="AW789" s="16" t="s">
        <v>34</v>
      </c>
      <c r="AX789" s="16" t="s">
        <v>72</v>
      </c>
      <c r="AY789" s="283" t="s">
        <v>178</v>
      </c>
    </row>
    <row r="790" s="15" customFormat="1">
      <c r="A790" s="15"/>
      <c r="B790" s="262"/>
      <c r="C790" s="263"/>
      <c r="D790" s="242" t="s">
        <v>372</v>
      </c>
      <c r="E790" s="264" t="s">
        <v>21</v>
      </c>
      <c r="F790" s="265" t="s">
        <v>399</v>
      </c>
      <c r="G790" s="263"/>
      <c r="H790" s="266">
        <v>160.33099999999999</v>
      </c>
      <c r="I790" s="267"/>
      <c r="J790" s="263"/>
      <c r="K790" s="263"/>
      <c r="L790" s="268"/>
      <c r="M790" s="269"/>
      <c r="N790" s="270"/>
      <c r="O790" s="270"/>
      <c r="P790" s="270"/>
      <c r="Q790" s="270"/>
      <c r="R790" s="270"/>
      <c r="S790" s="270"/>
      <c r="T790" s="271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T790" s="272" t="s">
        <v>372</v>
      </c>
      <c r="AU790" s="272" t="s">
        <v>81</v>
      </c>
      <c r="AV790" s="15" t="s">
        <v>97</v>
      </c>
      <c r="AW790" s="15" t="s">
        <v>34</v>
      </c>
      <c r="AX790" s="15" t="s">
        <v>79</v>
      </c>
      <c r="AY790" s="272" t="s">
        <v>178</v>
      </c>
    </row>
    <row r="791" s="2" customFormat="1" ht="55.5" customHeight="1">
      <c r="A791" s="41"/>
      <c r="B791" s="42"/>
      <c r="C791" s="214" t="s">
        <v>1117</v>
      </c>
      <c r="D791" s="214" t="s">
        <v>179</v>
      </c>
      <c r="E791" s="215" t="s">
        <v>1118</v>
      </c>
      <c r="F791" s="216" t="s">
        <v>1119</v>
      </c>
      <c r="G791" s="217" t="s">
        <v>384</v>
      </c>
      <c r="H791" s="218">
        <v>51.600999999999999</v>
      </c>
      <c r="I791" s="219"/>
      <c r="J791" s="220">
        <f>ROUND(I791*H791,2)</f>
        <v>0</v>
      </c>
      <c r="K791" s="216" t="s">
        <v>368</v>
      </c>
      <c r="L791" s="47"/>
      <c r="M791" s="221" t="s">
        <v>21</v>
      </c>
      <c r="N791" s="222" t="s">
        <v>43</v>
      </c>
      <c r="O791" s="87"/>
      <c r="P791" s="223">
        <f>O791*H791</f>
        <v>0</v>
      </c>
      <c r="Q791" s="223">
        <v>8.0000000000000007E-05</v>
      </c>
      <c r="R791" s="223">
        <f>Q791*H791</f>
        <v>0.0041280800000000001</v>
      </c>
      <c r="S791" s="223">
        <v>0</v>
      </c>
      <c r="T791" s="224">
        <f>S791*H791</f>
        <v>0</v>
      </c>
      <c r="U791" s="41"/>
      <c r="V791" s="41"/>
      <c r="W791" s="41"/>
      <c r="X791" s="41"/>
      <c r="Y791" s="41"/>
      <c r="Z791" s="41"/>
      <c r="AA791" s="41"/>
      <c r="AB791" s="41"/>
      <c r="AC791" s="41"/>
      <c r="AD791" s="41"/>
      <c r="AE791" s="41"/>
      <c r="AR791" s="225" t="s">
        <v>97</v>
      </c>
      <c r="AT791" s="225" t="s">
        <v>179</v>
      </c>
      <c r="AU791" s="225" t="s">
        <v>81</v>
      </c>
      <c r="AY791" s="20" t="s">
        <v>178</v>
      </c>
      <c r="BE791" s="226">
        <f>IF(N791="základní",J791,0)</f>
        <v>0</v>
      </c>
      <c r="BF791" s="226">
        <f>IF(N791="snížená",J791,0)</f>
        <v>0</v>
      </c>
      <c r="BG791" s="226">
        <f>IF(N791="zákl. přenesená",J791,0)</f>
        <v>0</v>
      </c>
      <c r="BH791" s="226">
        <f>IF(N791="sníž. přenesená",J791,0)</f>
        <v>0</v>
      </c>
      <c r="BI791" s="226">
        <f>IF(N791="nulová",J791,0)</f>
        <v>0</v>
      </c>
      <c r="BJ791" s="20" t="s">
        <v>79</v>
      </c>
      <c r="BK791" s="226">
        <f>ROUND(I791*H791,2)</f>
        <v>0</v>
      </c>
      <c r="BL791" s="20" t="s">
        <v>97</v>
      </c>
      <c r="BM791" s="225" t="s">
        <v>1120</v>
      </c>
    </row>
    <row r="792" s="2" customFormat="1">
      <c r="A792" s="41"/>
      <c r="B792" s="42"/>
      <c r="C792" s="43"/>
      <c r="D792" s="235" t="s">
        <v>370</v>
      </c>
      <c r="E792" s="43"/>
      <c r="F792" s="236" t="s">
        <v>1121</v>
      </c>
      <c r="G792" s="43"/>
      <c r="H792" s="43"/>
      <c r="I792" s="237"/>
      <c r="J792" s="43"/>
      <c r="K792" s="43"/>
      <c r="L792" s="47"/>
      <c r="M792" s="238"/>
      <c r="N792" s="239"/>
      <c r="O792" s="87"/>
      <c r="P792" s="87"/>
      <c r="Q792" s="87"/>
      <c r="R792" s="87"/>
      <c r="S792" s="87"/>
      <c r="T792" s="88"/>
      <c r="U792" s="41"/>
      <c r="V792" s="41"/>
      <c r="W792" s="41"/>
      <c r="X792" s="41"/>
      <c r="Y792" s="41"/>
      <c r="Z792" s="41"/>
      <c r="AA792" s="41"/>
      <c r="AB792" s="41"/>
      <c r="AC792" s="41"/>
      <c r="AD792" s="41"/>
      <c r="AE792" s="41"/>
      <c r="AT792" s="20" t="s">
        <v>370</v>
      </c>
      <c r="AU792" s="20" t="s">
        <v>81</v>
      </c>
    </row>
    <row r="793" s="13" customFormat="1">
      <c r="A793" s="13"/>
      <c r="B793" s="240"/>
      <c r="C793" s="241"/>
      <c r="D793" s="242" t="s">
        <v>372</v>
      </c>
      <c r="E793" s="243" t="s">
        <v>21</v>
      </c>
      <c r="F793" s="244" t="s">
        <v>1122</v>
      </c>
      <c r="G793" s="241"/>
      <c r="H793" s="243" t="s">
        <v>21</v>
      </c>
      <c r="I793" s="245"/>
      <c r="J793" s="241"/>
      <c r="K793" s="241"/>
      <c r="L793" s="246"/>
      <c r="M793" s="247"/>
      <c r="N793" s="248"/>
      <c r="O793" s="248"/>
      <c r="P793" s="248"/>
      <c r="Q793" s="248"/>
      <c r="R793" s="248"/>
      <c r="S793" s="248"/>
      <c r="T793" s="249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T793" s="250" t="s">
        <v>372</v>
      </c>
      <c r="AU793" s="250" t="s">
        <v>81</v>
      </c>
      <c r="AV793" s="13" t="s">
        <v>79</v>
      </c>
      <c r="AW793" s="13" t="s">
        <v>34</v>
      </c>
      <c r="AX793" s="13" t="s">
        <v>72</v>
      </c>
      <c r="AY793" s="250" t="s">
        <v>178</v>
      </c>
    </row>
    <row r="794" s="13" customFormat="1">
      <c r="A794" s="13"/>
      <c r="B794" s="240"/>
      <c r="C794" s="241"/>
      <c r="D794" s="242" t="s">
        <v>372</v>
      </c>
      <c r="E794" s="243" t="s">
        <v>21</v>
      </c>
      <c r="F794" s="244" t="s">
        <v>1055</v>
      </c>
      <c r="G794" s="241"/>
      <c r="H794" s="243" t="s">
        <v>21</v>
      </c>
      <c r="I794" s="245"/>
      <c r="J794" s="241"/>
      <c r="K794" s="241"/>
      <c r="L794" s="246"/>
      <c r="M794" s="247"/>
      <c r="N794" s="248"/>
      <c r="O794" s="248"/>
      <c r="P794" s="248"/>
      <c r="Q794" s="248"/>
      <c r="R794" s="248"/>
      <c r="S794" s="248"/>
      <c r="T794" s="249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T794" s="250" t="s">
        <v>372</v>
      </c>
      <c r="AU794" s="250" t="s">
        <v>81</v>
      </c>
      <c r="AV794" s="13" t="s">
        <v>79</v>
      </c>
      <c r="AW794" s="13" t="s">
        <v>34</v>
      </c>
      <c r="AX794" s="13" t="s">
        <v>72</v>
      </c>
      <c r="AY794" s="250" t="s">
        <v>178</v>
      </c>
    </row>
    <row r="795" s="14" customFormat="1">
      <c r="A795" s="14"/>
      <c r="B795" s="251"/>
      <c r="C795" s="252"/>
      <c r="D795" s="242" t="s">
        <v>372</v>
      </c>
      <c r="E795" s="253" t="s">
        <v>21</v>
      </c>
      <c r="F795" s="254" t="s">
        <v>1056</v>
      </c>
      <c r="G795" s="252"/>
      <c r="H795" s="255">
        <v>56.951000000000001</v>
      </c>
      <c r="I795" s="256"/>
      <c r="J795" s="252"/>
      <c r="K795" s="252"/>
      <c r="L795" s="257"/>
      <c r="M795" s="258"/>
      <c r="N795" s="259"/>
      <c r="O795" s="259"/>
      <c r="P795" s="259"/>
      <c r="Q795" s="259"/>
      <c r="R795" s="259"/>
      <c r="S795" s="259"/>
      <c r="T795" s="260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T795" s="261" t="s">
        <v>372</v>
      </c>
      <c r="AU795" s="261" t="s">
        <v>81</v>
      </c>
      <c r="AV795" s="14" t="s">
        <v>81</v>
      </c>
      <c r="AW795" s="14" t="s">
        <v>34</v>
      </c>
      <c r="AX795" s="14" t="s">
        <v>72</v>
      </c>
      <c r="AY795" s="261" t="s">
        <v>178</v>
      </c>
    </row>
    <row r="796" s="14" customFormat="1">
      <c r="A796" s="14"/>
      <c r="B796" s="251"/>
      <c r="C796" s="252"/>
      <c r="D796" s="242" t="s">
        <v>372</v>
      </c>
      <c r="E796" s="253" t="s">
        <v>21</v>
      </c>
      <c r="F796" s="254" t="s">
        <v>1057</v>
      </c>
      <c r="G796" s="252"/>
      <c r="H796" s="255">
        <v>-5.3499999999999996</v>
      </c>
      <c r="I796" s="256"/>
      <c r="J796" s="252"/>
      <c r="K796" s="252"/>
      <c r="L796" s="257"/>
      <c r="M796" s="258"/>
      <c r="N796" s="259"/>
      <c r="O796" s="259"/>
      <c r="P796" s="259"/>
      <c r="Q796" s="259"/>
      <c r="R796" s="259"/>
      <c r="S796" s="259"/>
      <c r="T796" s="260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T796" s="261" t="s">
        <v>372</v>
      </c>
      <c r="AU796" s="261" t="s">
        <v>81</v>
      </c>
      <c r="AV796" s="14" t="s">
        <v>81</v>
      </c>
      <c r="AW796" s="14" t="s">
        <v>34</v>
      </c>
      <c r="AX796" s="14" t="s">
        <v>72</v>
      </c>
      <c r="AY796" s="261" t="s">
        <v>178</v>
      </c>
    </row>
    <row r="797" s="15" customFormat="1">
      <c r="A797" s="15"/>
      <c r="B797" s="262"/>
      <c r="C797" s="263"/>
      <c r="D797" s="242" t="s">
        <v>372</v>
      </c>
      <c r="E797" s="264" t="s">
        <v>21</v>
      </c>
      <c r="F797" s="265" t="s">
        <v>399</v>
      </c>
      <c r="G797" s="263"/>
      <c r="H797" s="266">
        <v>51.600999999999999</v>
      </c>
      <c r="I797" s="267"/>
      <c r="J797" s="263"/>
      <c r="K797" s="263"/>
      <c r="L797" s="268"/>
      <c r="M797" s="269"/>
      <c r="N797" s="270"/>
      <c r="O797" s="270"/>
      <c r="P797" s="270"/>
      <c r="Q797" s="270"/>
      <c r="R797" s="270"/>
      <c r="S797" s="270"/>
      <c r="T797" s="271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T797" s="272" t="s">
        <v>372</v>
      </c>
      <c r="AU797" s="272" t="s">
        <v>81</v>
      </c>
      <c r="AV797" s="15" t="s">
        <v>97</v>
      </c>
      <c r="AW797" s="15" t="s">
        <v>34</v>
      </c>
      <c r="AX797" s="15" t="s">
        <v>79</v>
      </c>
      <c r="AY797" s="272" t="s">
        <v>178</v>
      </c>
    </row>
    <row r="798" s="2" customFormat="1" ht="49.05" customHeight="1">
      <c r="A798" s="41"/>
      <c r="B798" s="42"/>
      <c r="C798" s="214" t="s">
        <v>1123</v>
      </c>
      <c r="D798" s="214" t="s">
        <v>179</v>
      </c>
      <c r="E798" s="215" t="s">
        <v>1124</v>
      </c>
      <c r="F798" s="216" t="s">
        <v>1125</v>
      </c>
      <c r="G798" s="217" t="s">
        <v>384</v>
      </c>
      <c r="H798" s="218">
        <v>72.448999999999998</v>
      </c>
      <c r="I798" s="219"/>
      <c r="J798" s="220">
        <f>ROUND(I798*H798,2)</f>
        <v>0</v>
      </c>
      <c r="K798" s="216" t="s">
        <v>368</v>
      </c>
      <c r="L798" s="47"/>
      <c r="M798" s="221" t="s">
        <v>21</v>
      </c>
      <c r="N798" s="222" t="s">
        <v>43</v>
      </c>
      <c r="O798" s="87"/>
      <c r="P798" s="223">
        <f>O798*H798</f>
        <v>0</v>
      </c>
      <c r="Q798" s="223">
        <v>0</v>
      </c>
      <c r="R798" s="223">
        <f>Q798*H798</f>
        <v>0</v>
      </c>
      <c r="S798" s="223">
        <v>0</v>
      </c>
      <c r="T798" s="224">
        <f>S798*H798</f>
        <v>0</v>
      </c>
      <c r="U798" s="41"/>
      <c r="V798" s="41"/>
      <c r="W798" s="41"/>
      <c r="X798" s="41"/>
      <c r="Y798" s="41"/>
      <c r="Z798" s="41"/>
      <c r="AA798" s="41"/>
      <c r="AB798" s="41"/>
      <c r="AC798" s="41"/>
      <c r="AD798" s="41"/>
      <c r="AE798" s="41"/>
      <c r="AR798" s="225" t="s">
        <v>97</v>
      </c>
      <c r="AT798" s="225" t="s">
        <v>179</v>
      </c>
      <c r="AU798" s="225" t="s">
        <v>81</v>
      </c>
      <c r="AY798" s="20" t="s">
        <v>178</v>
      </c>
      <c r="BE798" s="226">
        <f>IF(N798="základní",J798,0)</f>
        <v>0</v>
      </c>
      <c r="BF798" s="226">
        <f>IF(N798="snížená",J798,0)</f>
        <v>0</v>
      </c>
      <c r="BG798" s="226">
        <f>IF(N798="zákl. přenesená",J798,0)</f>
        <v>0</v>
      </c>
      <c r="BH798" s="226">
        <f>IF(N798="sníž. přenesená",J798,0)</f>
        <v>0</v>
      </c>
      <c r="BI798" s="226">
        <f>IF(N798="nulová",J798,0)</f>
        <v>0</v>
      </c>
      <c r="BJ798" s="20" t="s">
        <v>79</v>
      </c>
      <c r="BK798" s="226">
        <f>ROUND(I798*H798,2)</f>
        <v>0</v>
      </c>
      <c r="BL798" s="20" t="s">
        <v>97</v>
      </c>
      <c r="BM798" s="225" t="s">
        <v>1126</v>
      </c>
    </row>
    <row r="799" s="2" customFormat="1">
      <c r="A799" s="41"/>
      <c r="B799" s="42"/>
      <c r="C799" s="43"/>
      <c r="D799" s="235" t="s">
        <v>370</v>
      </c>
      <c r="E799" s="43"/>
      <c r="F799" s="236" t="s">
        <v>1127</v>
      </c>
      <c r="G799" s="43"/>
      <c r="H799" s="43"/>
      <c r="I799" s="237"/>
      <c r="J799" s="43"/>
      <c r="K799" s="43"/>
      <c r="L799" s="47"/>
      <c r="M799" s="238"/>
      <c r="N799" s="239"/>
      <c r="O799" s="87"/>
      <c r="P799" s="87"/>
      <c r="Q799" s="87"/>
      <c r="R799" s="87"/>
      <c r="S799" s="87"/>
      <c r="T799" s="88"/>
      <c r="U799" s="41"/>
      <c r="V799" s="41"/>
      <c r="W799" s="41"/>
      <c r="X799" s="41"/>
      <c r="Y799" s="41"/>
      <c r="Z799" s="41"/>
      <c r="AA799" s="41"/>
      <c r="AB799" s="41"/>
      <c r="AC799" s="41"/>
      <c r="AD799" s="41"/>
      <c r="AE799" s="41"/>
      <c r="AT799" s="20" t="s">
        <v>370</v>
      </c>
      <c r="AU799" s="20" t="s">
        <v>81</v>
      </c>
    </row>
    <row r="800" s="13" customFormat="1">
      <c r="A800" s="13"/>
      <c r="B800" s="240"/>
      <c r="C800" s="241"/>
      <c r="D800" s="242" t="s">
        <v>372</v>
      </c>
      <c r="E800" s="243" t="s">
        <v>21</v>
      </c>
      <c r="F800" s="244" t="s">
        <v>1088</v>
      </c>
      <c r="G800" s="241"/>
      <c r="H800" s="243" t="s">
        <v>21</v>
      </c>
      <c r="I800" s="245"/>
      <c r="J800" s="241"/>
      <c r="K800" s="241"/>
      <c r="L800" s="246"/>
      <c r="M800" s="247"/>
      <c r="N800" s="248"/>
      <c r="O800" s="248"/>
      <c r="P800" s="248"/>
      <c r="Q800" s="248"/>
      <c r="R800" s="248"/>
      <c r="S800" s="248"/>
      <c r="T800" s="249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T800" s="250" t="s">
        <v>372</v>
      </c>
      <c r="AU800" s="250" t="s">
        <v>81</v>
      </c>
      <c r="AV800" s="13" t="s">
        <v>79</v>
      </c>
      <c r="AW800" s="13" t="s">
        <v>34</v>
      </c>
      <c r="AX800" s="13" t="s">
        <v>72</v>
      </c>
      <c r="AY800" s="250" t="s">
        <v>178</v>
      </c>
    </row>
    <row r="801" s="13" customFormat="1">
      <c r="A801" s="13"/>
      <c r="B801" s="240"/>
      <c r="C801" s="241"/>
      <c r="D801" s="242" t="s">
        <v>372</v>
      </c>
      <c r="E801" s="243" t="s">
        <v>21</v>
      </c>
      <c r="F801" s="244" t="s">
        <v>1089</v>
      </c>
      <c r="G801" s="241"/>
      <c r="H801" s="243" t="s">
        <v>21</v>
      </c>
      <c r="I801" s="245"/>
      <c r="J801" s="241"/>
      <c r="K801" s="241"/>
      <c r="L801" s="246"/>
      <c r="M801" s="247"/>
      <c r="N801" s="248"/>
      <c r="O801" s="248"/>
      <c r="P801" s="248"/>
      <c r="Q801" s="248"/>
      <c r="R801" s="248"/>
      <c r="S801" s="248"/>
      <c r="T801" s="249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T801" s="250" t="s">
        <v>372</v>
      </c>
      <c r="AU801" s="250" t="s">
        <v>81</v>
      </c>
      <c r="AV801" s="13" t="s">
        <v>79</v>
      </c>
      <c r="AW801" s="13" t="s">
        <v>34</v>
      </c>
      <c r="AX801" s="13" t="s">
        <v>72</v>
      </c>
      <c r="AY801" s="250" t="s">
        <v>178</v>
      </c>
    </row>
    <row r="802" s="14" customFormat="1">
      <c r="A802" s="14"/>
      <c r="B802" s="251"/>
      <c r="C802" s="252"/>
      <c r="D802" s="242" t="s">
        <v>372</v>
      </c>
      <c r="E802" s="253" t="s">
        <v>21</v>
      </c>
      <c r="F802" s="254" t="s">
        <v>1090</v>
      </c>
      <c r="G802" s="252"/>
      <c r="H802" s="255">
        <v>50.981999999999999</v>
      </c>
      <c r="I802" s="256"/>
      <c r="J802" s="252"/>
      <c r="K802" s="252"/>
      <c r="L802" s="257"/>
      <c r="M802" s="258"/>
      <c r="N802" s="259"/>
      <c r="O802" s="259"/>
      <c r="P802" s="259"/>
      <c r="Q802" s="259"/>
      <c r="R802" s="259"/>
      <c r="S802" s="259"/>
      <c r="T802" s="260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T802" s="261" t="s">
        <v>372</v>
      </c>
      <c r="AU802" s="261" t="s">
        <v>81</v>
      </c>
      <c r="AV802" s="14" t="s">
        <v>81</v>
      </c>
      <c r="AW802" s="14" t="s">
        <v>34</v>
      </c>
      <c r="AX802" s="14" t="s">
        <v>72</v>
      </c>
      <c r="AY802" s="261" t="s">
        <v>178</v>
      </c>
    </row>
    <row r="803" s="14" customFormat="1">
      <c r="A803" s="14"/>
      <c r="B803" s="251"/>
      <c r="C803" s="252"/>
      <c r="D803" s="242" t="s">
        <v>372</v>
      </c>
      <c r="E803" s="253" t="s">
        <v>21</v>
      </c>
      <c r="F803" s="254" t="s">
        <v>1091</v>
      </c>
      <c r="G803" s="252"/>
      <c r="H803" s="255">
        <v>17.254999999999999</v>
      </c>
      <c r="I803" s="256"/>
      <c r="J803" s="252"/>
      <c r="K803" s="252"/>
      <c r="L803" s="257"/>
      <c r="M803" s="258"/>
      <c r="N803" s="259"/>
      <c r="O803" s="259"/>
      <c r="P803" s="259"/>
      <c r="Q803" s="259"/>
      <c r="R803" s="259"/>
      <c r="S803" s="259"/>
      <c r="T803" s="260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T803" s="261" t="s">
        <v>372</v>
      </c>
      <c r="AU803" s="261" t="s">
        <v>81</v>
      </c>
      <c r="AV803" s="14" t="s">
        <v>81</v>
      </c>
      <c r="AW803" s="14" t="s">
        <v>34</v>
      </c>
      <c r="AX803" s="14" t="s">
        <v>72</v>
      </c>
      <c r="AY803" s="261" t="s">
        <v>178</v>
      </c>
    </row>
    <row r="804" s="14" customFormat="1">
      <c r="A804" s="14"/>
      <c r="B804" s="251"/>
      <c r="C804" s="252"/>
      <c r="D804" s="242" t="s">
        <v>372</v>
      </c>
      <c r="E804" s="253" t="s">
        <v>21</v>
      </c>
      <c r="F804" s="254" t="s">
        <v>1092</v>
      </c>
      <c r="G804" s="252"/>
      <c r="H804" s="255">
        <v>4.2119999999999997</v>
      </c>
      <c r="I804" s="256"/>
      <c r="J804" s="252"/>
      <c r="K804" s="252"/>
      <c r="L804" s="257"/>
      <c r="M804" s="258"/>
      <c r="N804" s="259"/>
      <c r="O804" s="259"/>
      <c r="P804" s="259"/>
      <c r="Q804" s="259"/>
      <c r="R804" s="259"/>
      <c r="S804" s="259"/>
      <c r="T804" s="260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T804" s="261" t="s">
        <v>372</v>
      </c>
      <c r="AU804" s="261" t="s">
        <v>81</v>
      </c>
      <c r="AV804" s="14" t="s">
        <v>81</v>
      </c>
      <c r="AW804" s="14" t="s">
        <v>34</v>
      </c>
      <c r="AX804" s="14" t="s">
        <v>72</v>
      </c>
      <c r="AY804" s="261" t="s">
        <v>178</v>
      </c>
    </row>
    <row r="805" s="15" customFormat="1">
      <c r="A805" s="15"/>
      <c r="B805" s="262"/>
      <c r="C805" s="263"/>
      <c r="D805" s="242" t="s">
        <v>372</v>
      </c>
      <c r="E805" s="264" t="s">
        <v>21</v>
      </c>
      <c r="F805" s="265" t="s">
        <v>399</v>
      </c>
      <c r="G805" s="263"/>
      <c r="H805" s="266">
        <v>72.448999999999998</v>
      </c>
      <c r="I805" s="267"/>
      <c r="J805" s="263"/>
      <c r="K805" s="263"/>
      <c r="L805" s="268"/>
      <c r="M805" s="269"/>
      <c r="N805" s="270"/>
      <c r="O805" s="270"/>
      <c r="P805" s="270"/>
      <c r="Q805" s="270"/>
      <c r="R805" s="270"/>
      <c r="S805" s="270"/>
      <c r="T805" s="271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T805" s="272" t="s">
        <v>372</v>
      </c>
      <c r="AU805" s="272" t="s">
        <v>81</v>
      </c>
      <c r="AV805" s="15" t="s">
        <v>97</v>
      </c>
      <c r="AW805" s="15" t="s">
        <v>34</v>
      </c>
      <c r="AX805" s="15" t="s">
        <v>79</v>
      </c>
      <c r="AY805" s="272" t="s">
        <v>178</v>
      </c>
    </row>
    <row r="806" s="2" customFormat="1" ht="101.25" customHeight="1">
      <c r="A806" s="41"/>
      <c r="B806" s="42"/>
      <c r="C806" s="214" t="s">
        <v>1128</v>
      </c>
      <c r="D806" s="214" t="s">
        <v>179</v>
      </c>
      <c r="E806" s="215" t="s">
        <v>1129</v>
      </c>
      <c r="F806" s="216" t="s">
        <v>1130</v>
      </c>
      <c r="G806" s="217" t="s">
        <v>384</v>
      </c>
      <c r="H806" s="218">
        <v>66.516000000000005</v>
      </c>
      <c r="I806" s="219"/>
      <c r="J806" s="220">
        <f>ROUND(I806*H806,2)</f>
        <v>0</v>
      </c>
      <c r="K806" s="216" t="s">
        <v>393</v>
      </c>
      <c r="L806" s="47"/>
      <c r="M806" s="221" t="s">
        <v>21</v>
      </c>
      <c r="N806" s="222" t="s">
        <v>43</v>
      </c>
      <c r="O806" s="87"/>
      <c r="P806" s="223">
        <f>O806*H806</f>
        <v>0</v>
      </c>
      <c r="Q806" s="223">
        <v>0.01583</v>
      </c>
      <c r="R806" s="223">
        <f>Q806*H806</f>
        <v>1.0529482800000001</v>
      </c>
      <c r="S806" s="223">
        <v>0</v>
      </c>
      <c r="T806" s="224">
        <f>S806*H806</f>
        <v>0</v>
      </c>
      <c r="U806" s="41"/>
      <c r="V806" s="41"/>
      <c r="W806" s="41"/>
      <c r="X806" s="41"/>
      <c r="Y806" s="41"/>
      <c r="Z806" s="41"/>
      <c r="AA806" s="41"/>
      <c r="AB806" s="41"/>
      <c r="AC806" s="41"/>
      <c r="AD806" s="41"/>
      <c r="AE806" s="41"/>
      <c r="AR806" s="225" t="s">
        <v>97</v>
      </c>
      <c r="AT806" s="225" t="s">
        <v>179</v>
      </c>
      <c r="AU806" s="225" t="s">
        <v>81</v>
      </c>
      <c r="AY806" s="20" t="s">
        <v>178</v>
      </c>
      <c r="BE806" s="226">
        <f>IF(N806="základní",J806,0)</f>
        <v>0</v>
      </c>
      <c r="BF806" s="226">
        <f>IF(N806="snížená",J806,0)</f>
        <v>0</v>
      </c>
      <c r="BG806" s="226">
        <f>IF(N806="zákl. přenesená",J806,0)</f>
        <v>0</v>
      </c>
      <c r="BH806" s="226">
        <f>IF(N806="sníž. přenesená",J806,0)</f>
        <v>0</v>
      </c>
      <c r="BI806" s="226">
        <f>IF(N806="nulová",J806,0)</f>
        <v>0</v>
      </c>
      <c r="BJ806" s="20" t="s">
        <v>79</v>
      </c>
      <c r="BK806" s="226">
        <f>ROUND(I806*H806,2)</f>
        <v>0</v>
      </c>
      <c r="BL806" s="20" t="s">
        <v>97</v>
      </c>
      <c r="BM806" s="225" t="s">
        <v>1131</v>
      </c>
    </row>
    <row r="807" s="13" customFormat="1">
      <c r="A807" s="13"/>
      <c r="B807" s="240"/>
      <c r="C807" s="241"/>
      <c r="D807" s="242" t="s">
        <v>372</v>
      </c>
      <c r="E807" s="243" t="s">
        <v>21</v>
      </c>
      <c r="F807" s="244" t="s">
        <v>1132</v>
      </c>
      <c r="G807" s="241"/>
      <c r="H807" s="243" t="s">
        <v>21</v>
      </c>
      <c r="I807" s="245"/>
      <c r="J807" s="241"/>
      <c r="K807" s="241"/>
      <c r="L807" s="246"/>
      <c r="M807" s="247"/>
      <c r="N807" s="248"/>
      <c r="O807" s="248"/>
      <c r="P807" s="248"/>
      <c r="Q807" s="248"/>
      <c r="R807" s="248"/>
      <c r="S807" s="248"/>
      <c r="T807" s="249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T807" s="250" t="s">
        <v>372</v>
      </c>
      <c r="AU807" s="250" t="s">
        <v>81</v>
      </c>
      <c r="AV807" s="13" t="s">
        <v>79</v>
      </c>
      <c r="AW807" s="13" t="s">
        <v>34</v>
      </c>
      <c r="AX807" s="13" t="s">
        <v>72</v>
      </c>
      <c r="AY807" s="250" t="s">
        <v>178</v>
      </c>
    </row>
    <row r="808" s="13" customFormat="1">
      <c r="A808" s="13"/>
      <c r="B808" s="240"/>
      <c r="C808" s="241"/>
      <c r="D808" s="242" t="s">
        <v>372</v>
      </c>
      <c r="E808" s="243" t="s">
        <v>21</v>
      </c>
      <c r="F808" s="244" t="s">
        <v>1133</v>
      </c>
      <c r="G808" s="241"/>
      <c r="H808" s="243" t="s">
        <v>21</v>
      </c>
      <c r="I808" s="245"/>
      <c r="J808" s="241"/>
      <c r="K808" s="241"/>
      <c r="L808" s="246"/>
      <c r="M808" s="247"/>
      <c r="N808" s="248"/>
      <c r="O808" s="248"/>
      <c r="P808" s="248"/>
      <c r="Q808" s="248"/>
      <c r="R808" s="248"/>
      <c r="S808" s="248"/>
      <c r="T808" s="249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T808" s="250" t="s">
        <v>372</v>
      </c>
      <c r="AU808" s="250" t="s">
        <v>81</v>
      </c>
      <c r="AV808" s="13" t="s">
        <v>79</v>
      </c>
      <c r="AW808" s="13" t="s">
        <v>34</v>
      </c>
      <c r="AX808" s="13" t="s">
        <v>72</v>
      </c>
      <c r="AY808" s="250" t="s">
        <v>178</v>
      </c>
    </row>
    <row r="809" s="13" customFormat="1">
      <c r="A809" s="13"/>
      <c r="B809" s="240"/>
      <c r="C809" s="241"/>
      <c r="D809" s="242" t="s">
        <v>372</v>
      </c>
      <c r="E809" s="243" t="s">
        <v>21</v>
      </c>
      <c r="F809" s="244" t="s">
        <v>1134</v>
      </c>
      <c r="G809" s="241"/>
      <c r="H809" s="243" t="s">
        <v>21</v>
      </c>
      <c r="I809" s="245"/>
      <c r="J809" s="241"/>
      <c r="K809" s="241"/>
      <c r="L809" s="246"/>
      <c r="M809" s="247"/>
      <c r="N809" s="248"/>
      <c r="O809" s="248"/>
      <c r="P809" s="248"/>
      <c r="Q809" s="248"/>
      <c r="R809" s="248"/>
      <c r="S809" s="248"/>
      <c r="T809" s="249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T809" s="250" t="s">
        <v>372</v>
      </c>
      <c r="AU809" s="250" t="s">
        <v>81</v>
      </c>
      <c r="AV809" s="13" t="s">
        <v>79</v>
      </c>
      <c r="AW809" s="13" t="s">
        <v>34</v>
      </c>
      <c r="AX809" s="13" t="s">
        <v>72</v>
      </c>
      <c r="AY809" s="250" t="s">
        <v>178</v>
      </c>
    </row>
    <row r="810" s="14" customFormat="1">
      <c r="A810" s="14"/>
      <c r="B810" s="251"/>
      <c r="C810" s="252"/>
      <c r="D810" s="242" t="s">
        <v>372</v>
      </c>
      <c r="E810" s="253" t="s">
        <v>21</v>
      </c>
      <c r="F810" s="254" t="s">
        <v>1135</v>
      </c>
      <c r="G810" s="252"/>
      <c r="H810" s="255">
        <v>64.439999999999998</v>
      </c>
      <c r="I810" s="256"/>
      <c r="J810" s="252"/>
      <c r="K810" s="252"/>
      <c r="L810" s="257"/>
      <c r="M810" s="258"/>
      <c r="N810" s="259"/>
      <c r="O810" s="259"/>
      <c r="P810" s="259"/>
      <c r="Q810" s="259"/>
      <c r="R810" s="259"/>
      <c r="S810" s="259"/>
      <c r="T810" s="260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T810" s="261" t="s">
        <v>372</v>
      </c>
      <c r="AU810" s="261" t="s">
        <v>81</v>
      </c>
      <c r="AV810" s="14" t="s">
        <v>81</v>
      </c>
      <c r="AW810" s="14" t="s">
        <v>34</v>
      </c>
      <c r="AX810" s="14" t="s">
        <v>72</v>
      </c>
      <c r="AY810" s="261" t="s">
        <v>178</v>
      </c>
    </row>
    <row r="811" s="14" customFormat="1">
      <c r="A811" s="14"/>
      <c r="B811" s="251"/>
      <c r="C811" s="252"/>
      <c r="D811" s="242" t="s">
        <v>372</v>
      </c>
      <c r="E811" s="253" t="s">
        <v>21</v>
      </c>
      <c r="F811" s="254" t="s">
        <v>1136</v>
      </c>
      <c r="G811" s="252"/>
      <c r="H811" s="255">
        <v>2.0760000000000001</v>
      </c>
      <c r="I811" s="256"/>
      <c r="J811" s="252"/>
      <c r="K811" s="252"/>
      <c r="L811" s="257"/>
      <c r="M811" s="258"/>
      <c r="N811" s="259"/>
      <c r="O811" s="259"/>
      <c r="P811" s="259"/>
      <c r="Q811" s="259"/>
      <c r="R811" s="259"/>
      <c r="S811" s="259"/>
      <c r="T811" s="260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T811" s="261" t="s">
        <v>372</v>
      </c>
      <c r="AU811" s="261" t="s">
        <v>81</v>
      </c>
      <c r="AV811" s="14" t="s">
        <v>81</v>
      </c>
      <c r="AW811" s="14" t="s">
        <v>34</v>
      </c>
      <c r="AX811" s="14" t="s">
        <v>72</v>
      </c>
      <c r="AY811" s="261" t="s">
        <v>178</v>
      </c>
    </row>
    <row r="812" s="15" customFormat="1">
      <c r="A812" s="15"/>
      <c r="B812" s="262"/>
      <c r="C812" s="263"/>
      <c r="D812" s="242" t="s">
        <v>372</v>
      </c>
      <c r="E812" s="264" t="s">
        <v>21</v>
      </c>
      <c r="F812" s="265" t="s">
        <v>399</v>
      </c>
      <c r="G812" s="263"/>
      <c r="H812" s="266">
        <v>66.515999999999991</v>
      </c>
      <c r="I812" s="267"/>
      <c r="J812" s="263"/>
      <c r="K812" s="263"/>
      <c r="L812" s="268"/>
      <c r="M812" s="269"/>
      <c r="N812" s="270"/>
      <c r="O812" s="270"/>
      <c r="P812" s="270"/>
      <c r="Q812" s="270"/>
      <c r="R812" s="270"/>
      <c r="S812" s="270"/>
      <c r="T812" s="271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T812" s="272" t="s">
        <v>372</v>
      </c>
      <c r="AU812" s="272" t="s">
        <v>81</v>
      </c>
      <c r="AV812" s="15" t="s">
        <v>97</v>
      </c>
      <c r="AW812" s="15" t="s">
        <v>34</v>
      </c>
      <c r="AX812" s="15" t="s">
        <v>79</v>
      </c>
      <c r="AY812" s="272" t="s">
        <v>178</v>
      </c>
    </row>
    <row r="813" s="13" customFormat="1">
      <c r="A813" s="13"/>
      <c r="B813" s="240"/>
      <c r="C813" s="241"/>
      <c r="D813" s="242" t="s">
        <v>372</v>
      </c>
      <c r="E813" s="243" t="s">
        <v>21</v>
      </c>
      <c r="F813" s="244" t="s">
        <v>1137</v>
      </c>
      <c r="G813" s="241"/>
      <c r="H813" s="243" t="s">
        <v>21</v>
      </c>
      <c r="I813" s="245"/>
      <c r="J813" s="241"/>
      <c r="K813" s="241"/>
      <c r="L813" s="246"/>
      <c r="M813" s="247"/>
      <c r="N813" s="248"/>
      <c r="O813" s="248"/>
      <c r="P813" s="248"/>
      <c r="Q813" s="248"/>
      <c r="R813" s="248"/>
      <c r="S813" s="248"/>
      <c r="T813" s="249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T813" s="250" t="s">
        <v>372</v>
      </c>
      <c r="AU813" s="250" t="s">
        <v>81</v>
      </c>
      <c r="AV813" s="13" t="s">
        <v>79</v>
      </c>
      <c r="AW813" s="13" t="s">
        <v>34</v>
      </c>
      <c r="AX813" s="13" t="s">
        <v>72</v>
      </c>
      <c r="AY813" s="250" t="s">
        <v>178</v>
      </c>
    </row>
    <row r="814" s="13" customFormat="1">
      <c r="A814" s="13"/>
      <c r="B814" s="240"/>
      <c r="C814" s="241"/>
      <c r="D814" s="242" t="s">
        <v>372</v>
      </c>
      <c r="E814" s="243" t="s">
        <v>21</v>
      </c>
      <c r="F814" s="244" t="s">
        <v>1138</v>
      </c>
      <c r="G814" s="241"/>
      <c r="H814" s="243" t="s">
        <v>21</v>
      </c>
      <c r="I814" s="245"/>
      <c r="J814" s="241"/>
      <c r="K814" s="241"/>
      <c r="L814" s="246"/>
      <c r="M814" s="247"/>
      <c r="N814" s="248"/>
      <c r="O814" s="248"/>
      <c r="P814" s="248"/>
      <c r="Q814" s="248"/>
      <c r="R814" s="248"/>
      <c r="S814" s="248"/>
      <c r="T814" s="249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T814" s="250" t="s">
        <v>372</v>
      </c>
      <c r="AU814" s="250" t="s">
        <v>81</v>
      </c>
      <c r="AV814" s="13" t="s">
        <v>79</v>
      </c>
      <c r="AW814" s="13" t="s">
        <v>34</v>
      </c>
      <c r="AX814" s="13" t="s">
        <v>72</v>
      </c>
      <c r="AY814" s="250" t="s">
        <v>178</v>
      </c>
    </row>
    <row r="815" s="13" customFormat="1">
      <c r="A815" s="13"/>
      <c r="B815" s="240"/>
      <c r="C815" s="241"/>
      <c r="D815" s="242" t="s">
        <v>372</v>
      </c>
      <c r="E815" s="243" t="s">
        <v>21</v>
      </c>
      <c r="F815" s="244" t="s">
        <v>1139</v>
      </c>
      <c r="G815" s="241"/>
      <c r="H815" s="243" t="s">
        <v>21</v>
      </c>
      <c r="I815" s="245"/>
      <c r="J815" s="241"/>
      <c r="K815" s="241"/>
      <c r="L815" s="246"/>
      <c r="M815" s="247"/>
      <c r="N815" s="248"/>
      <c r="O815" s="248"/>
      <c r="P815" s="248"/>
      <c r="Q815" s="248"/>
      <c r="R815" s="248"/>
      <c r="S815" s="248"/>
      <c r="T815" s="249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T815" s="250" t="s">
        <v>372</v>
      </c>
      <c r="AU815" s="250" t="s">
        <v>81</v>
      </c>
      <c r="AV815" s="13" t="s">
        <v>79</v>
      </c>
      <c r="AW815" s="13" t="s">
        <v>34</v>
      </c>
      <c r="AX815" s="13" t="s">
        <v>72</v>
      </c>
      <c r="AY815" s="250" t="s">
        <v>178</v>
      </c>
    </row>
    <row r="816" s="13" customFormat="1">
      <c r="A816" s="13"/>
      <c r="B816" s="240"/>
      <c r="C816" s="241"/>
      <c r="D816" s="242" t="s">
        <v>372</v>
      </c>
      <c r="E816" s="243" t="s">
        <v>21</v>
      </c>
      <c r="F816" s="244" t="s">
        <v>1140</v>
      </c>
      <c r="G816" s="241"/>
      <c r="H816" s="243" t="s">
        <v>21</v>
      </c>
      <c r="I816" s="245"/>
      <c r="J816" s="241"/>
      <c r="K816" s="241"/>
      <c r="L816" s="246"/>
      <c r="M816" s="247"/>
      <c r="N816" s="248"/>
      <c r="O816" s="248"/>
      <c r="P816" s="248"/>
      <c r="Q816" s="248"/>
      <c r="R816" s="248"/>
      <c r="S816" s="248"/>
      <c r="T816" s="249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T816" s="250" t="s">
        <v>372</v>
      </c>
      <c r="AU816" s="250" t="s">
        <v>81</v>
      </c>
      <c r="AV816" s="13" t="s">
        <v>79</v>
      </c>
      <c r="AW816" s="13" t="s">
        <v>34</v>
      </c>
      <c r="AX816" s="13" t="s">
        <v>72</v>
      </c>
      <c r="AY816" s="250" t="s">
        <v>178</v>
      </c>
    </row>
    <row r="817" s="13" customFormat="1">
      <c r="A817" s="13"/>
      <c r="B817" s="240"/>
      <c r="C817" s="241"/>
      <c r="D817" s="242" t="s">
        <v>372</v>
      </c>
      <c r="E817" s="243" t="s">
        <v>21</v>
      </c>
      <c r="F817" s="244" t="s">
        <v>1141</v>
      </c>
      <c r="G817" s="241"/>
      <c r="H817" s="243" t="s">
        <v>21</v>
      </c>
      <c r="I817" s="245"/>
      <c r="J817" s="241"/>
      <c r="K817" s="241"/>
      <c r="L817" s="246"/>
      <c r="M817" s="247"/>
      <c r="N817" s="248"/>
      <c r="O817" s="248"/>
      <c r="P817" s="248"/>
      <c r="Q817" s="248"/>
      <c r="R817" s="248"/>
      <c r="S817" s="248"/>
      <c r="T817" s="249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T817" s="250" t="s">
        <v>372</v>
      </c>
      <c r="AU817" s="250" t="s">
        <v>81</v>
      </c>
      <c r="AV817" s="13" t="s">
        <v>79</v>
      </c>
      <c r="AW817" s="13" t="s">
        <v>34</v>
      </c>
      <c r="AX817" s="13" t="s">
        <v>72</v>
      </c>
      <c r="AY817" s="250" t="s">
        <v>178</v>
      </c>
    </row>
    <row r="818" s="2" customFormat="1" ht="24.15" customHeight="1">
      <c r="A818" s="41"/>
      <c r="B818" s="42"/>
      <c r="C818" s="284" t="s">
        <v>1142</v>
      </c>
      <c r="D818" s="284" t="s">
        <v>543</v>
      </c>
      <c r="E818" s="285" t="s">
        <v>1143</v>
      </c>
      <c r="F818" s="286" t="s">
        <v>1144</v>
      </c>
      <c r="G818" s="287" t="s">
        <v>384</v>
      </c>
      <c r="H818" s="288">
        <v>83.144999999999996</v>
      </c>
      <c r="I818" s="289"/>
      <c r="J818" s="290">
        <f>ROUND(I818*H818,2)</f>
        <v>0</v>
      </c>
      <c r="K818" s="286" t="s">
        <v>393</v>
      </c>
      <c r="L818" s="291"/>
      <c r="M818" s="292" t="s">
        <v>21</v>
      </c>
      <c r="N818" s="293" t="s">
        <v>43</v>
      </c>
      <c r="O818" s="87"/>
      <c r="P818" s="223">
        <f>O818*H818</f>
        <v>0</v>
      </c>
      <c r="Q818" s="223">
        <v>0.0070499999999999998</v>
      </c>
      <c r="R818" s="223">
        <f>Q818*H818</f>
        <v>0.58617224999999995</v>
      </c>
      <c r="S818" s="223">
        <v>0</v>
      </c>
      <c r="T818" s="224">
        <f>S818*H818</f>
        <v>0</v>
      </c>
      <c r="U818" s="41"/>
      <c r="V818" s="41"/>
      <c r="W818" s="41"/>
      <c r="X818" s="41"/>
      <c r="Y818" s="41"/>
      <c r="Z818" s="41"/>
      <c r="AA818" s="41"/>
      <c r="AB818" s="41"/>
      <c r="AC818" s="41"/>
      <c r="AD818" s="41"/>
      <c r="AE818" s="41"/>
      <c r="AR818" s="225" t="s">
        <v>219</v>
      </c>
      <c r="AT818" s="225" t="s">
        <v>543</v>
      </c>
      <c r="AU818" s="225" t="s">
        <v>81</v>
      </c>
      <c r="AY818" s="20" t="s">
        <v>178</v>
      </c>
      <c r="BE818" s="226">
        <f>IF(N818="základní",J818,0)</f>
        <v>0</v>
      </c>
      <c r="BF818" s="226">
        <f>IF(N818="snížená",J818,0)</f>
        <v>0</v>
      </c>
      <c r="BG818" s="226">
        <f>IF(N818="zákl. přenesená",J818,0)</f>
        <v>0</v>
      </c>
      <c r="BH818" s="226">
        <f>IF(N818="sníž. přenesená",J818,0)</f>
        <v>0</v>
      </c>
      <c r="BI818" s="226">
        <f>IF(N818="nulová",J818,0)</f>
        <v>0</v>
      </c>
      <c r="BJ818" s="20" t="s">
        <v>79</v>
      </c>
      <c r="BK818" s="226">
        <f>ROUND(I818*H818,2)</f>
        <v>0</v>
      </c>
      <c r="BL818" s="20" t="s">
        <v>97</v>
      </c>
      <c r="BM818" s="225" t="s">
        <v>1145</v>
      </c>
    </row>
    <row r="819" s="13" customFormat="1">
      <c r="A819" s="13"/>
      <c r="B819" s="240"/>
      <c r="C819" s="241"/>
      <c r="D819" s="242" t="s">
        <v>372</v>
      </c>
      <c r="E819" s="243" t="s">
        <v>21</v>
      </c>
      <c r="F819" s="244" t="s">
        <v>708</v>
      </c>
      <c r="G819" s="241"/>
      <c r="H819" s="243" t="s">
        <v>21</v>
      </c>
      <c r="I819" s="245"/>
      <c r="J819" s="241"/>
      <c r="K819" s="241"/>
      <c r="L819" s="246"/>
      <c r="M819" s="247"/>
      <c r="N819" s="248"/>
      <c r="O819" s="248"/>
      <c r="P819" s="248"/>
      <c r="Q819" s="248"/>
      <c r="R819" s="248"/>
      <c r="S819" s="248"/>
      <c r="T819" s="249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T819" s="250" t="s">
        <v>372</v>
      </c>
      <c r="AU819" s="250" t="s">
        <v>81</v>
      </c>
      <c r="AV819" s="13" t="s">
        <v>79</v>
      </c>
      <c r="AW819" s="13" t="s">
        <v>34</v>
      </c>
      <c r="AX819" s="13" t="s">
        <v>72</v>
      </c>
      <c r="AY819" s="250" t="s">
        <v>178</v>
      </c>
    </row>
    <row r="820" s="14" customFormat="1">
      <c r="A820" s="14"/>
      <c r="B820" s="251"/>
      <c r="C820" s="252"/>
      <c r="D820" s="242" t="s">
        <v>372</v>
      </c>
      <c r="E820" s="253" t="s">
        <v>21</v>
      </c>
      <c r="F820" s="254" t="s">
        <v>1146</v>
      </c>
      <c r="G820" s="252"/>
      <c r="H820" s="255">
        <v>66.516000000000005</v>
      </c>
      <c r="I820" s="256"/>
      <c r="J820" s="252"/>
      <c r="K820" s="252"/>
      <c r="L820" s="257"/>
      <c r="M820" s="258"/>
      <c r="N820" s="259"/>
      <c r="O820" s="259"/>
      <c r="P820" s="259"/>
      <c r="Q820" s="259"/>
      <c r="R820" s="259"/>
      <c r="S820" s="259"/>
      <c r="T820" s="260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T820" s="261" t="s">
        <v>372</v>
      </c>
      <c r="AU820" s="261" t="s">
        <v>81</v>
      </c>
      <c r="AV820" s="14" t="s">
        <v>81</v>
      </c>
      <c r="AW820" s="14" t="s">
        <v>34</v>
      </c>
      <c r="AX820" s="14" t="s">
        <v>72</v>
      </c>
      <c r="AY820" s="261" t="s">
        <v>178</v>
      </c>
    </row>
    <row r="821" s="14" customFormat="1">
      <c r="A821" s="14"/>
      <c r="B821" s="251"/>
      <c r="C821" s="252"/>
      <c r="D821" s="242" t="s">
        <v>372</v>
      </c>
      <c r="E821" s="253" t="s">
        <v>21</v>
      </c>
      <c r="F821" s="254" t="s">
        <v>1147</v>
      </c>
      <c r="G821" s="252"/>
      <c r="H821" s="255">
        <v>83.144999999999996</v>
      </c>
      <c r="I821" s="256"/>
      <c r="J821" s="252"/>
      <c r="K821" s="252"/>
      <c r="L821" s="257"/>
      <c r="M821" s="258"/>
      <c r="N821" s="259"/>
      <c r="O821" s="259"/>
      <c r="P821" s="259"/>
      <c r="Q821" s="259"/>
      <c r="R821" s="259"/>
      <c r="S821" s="259"/>
      <c r="T821" s="260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T821" s="261" t="s">
        <v>372</v>
      </c>
      <c r="AU821" s="261" t="s">
        <v>81</v>
      </c>
      <c r="AV821" s="14" t="s">
        <v>81</v>
      </c>
      <c r="AW821" s="14" t="s">
        <v>34</v>
      </c>
      <c r="AX821" s="14" t="s">
        <v>79</v>
      </c>
      <c r="AY821" s="261" t="s">
        <v>178</v>
      </c>
    </row>
    <row r="822" s="2" customFormat="1" ht="114.9" customHeight="1">
      <c r="A822" s="41"/>
      <c r="B822" s="42"/>
      <c r="C822" s="214" t="s">
        <v>1148</v>
      </c>
      <c r="D822" s="214" t="s">
        <v>179</v>
      </c>
      <c r="E822" s="215" t="s">
        <v>1149</v>
      </c>
      <c r="F822" s="216" t="s">
        <v>1150</v>
      </c>
      <c r="G822" s="217" t="s">
        <v>384</v>
      </c>
      <c r="H822" s="218">
        <v>281.67599999999999</v>
      </c>
      <c r="I822" s="219"/>
      <c r="J822" s="220">
        <f>ROUND(I822*H822,2)</f>
        <v>0</v>
      </c>
      <c r="K822" s="216" t="s">
        <v>393</v>
      </c>
      <c r="L822" s="47"/>
      <c r="M822" s="221" t="s">
        <v>21</v>
      </c>
      <c r="N822" s="222" t="s">
        <v>43</v>
      </c>
      <c r="O822" s="87"/>
      <c r="P822" s="223">
        <f>O822*H822</f>
        <v>0</v>
      </c>
      <c r="Q822" s="223">
        <v>0.01583</v>
      </c>
      <c r="R822" s="223">
        <f>Q822*H822</f>
        <v>4.4589310800000002</v>
      </c>
      <c r="S822" s="223">
        <v>0</v>
      </c>
      <c r="T822" s="224">
        <f>S822*H822</f>
        <v>0</v>
      </c>
      <c r="U822" s="41"/>
      <c r="V822" s="41"/>
      <c r="W822" s="41"/>
      <c r="X822" s="41"/>
      <c r="Y822" s="41"/>
      <c r="Z822" s="41"/>
      <c r="AA822" s="41"/>
      <c r="AB822" s="41"/>
      <c r="AC822" s="41"/>
      <c r="AD822" s="41"/>
      <c r="AE822" s="41"/>
      <c r="AR822" s="225" t="s">
        <v>97</v>
      </c>
      <c r="AT822" s="225" t="s">
        <v>179</v>
      </c>
      <c r="AU822" s="225" t="s">
        <v>81</v>
      </c>
      <c r="AY822" s="20" t="s">
        <v>178</v>
      </c>
      <c r="BE822" s="226">
        <f>IF(N822="základní",J822,0)</f>
        <v>0</v>
      </c>
      <c r="BF822" s="226">
        <f>IF(N822="snížená",J822,0)</f>
        <v>0</v>
      </c>
      <c r="BG822" s="226">
        <f>IF(N822="zákl. přenesená",J822,0)</f>
        <v>0</v>
      </c>
      <c r="BH822" s="226">
        <f>IF(N822="sníž. přenesená",J822,0)</f>
        <v>0</v>
      </c>
      <c r="BI822" s="226">
        <f>IF(N822="nulová",J822,0)</f>
        <v>0</v>
      </c>
      <c r="BJ822" s="20" t="s">
        <v>79</v>
      </c>
      <c r="BK822" s="226">
        <f>ROUND(I822*H822,2)</f>
        <v>0</v>
      </c>
      <c r="BL822" s="20" t="s">
        <v>97</v>
      </c>
      <c r="BM822" s="225" t="s">
        <v>1151</v>
      </c>
    </row>
    <row r="823" s="13" customFormat="1">
      <c r="A823" s="13"/>
      <c r="B823" s="240"/>
      <c r="C823" s="241"/>
      <c r="D823" s="242" t="s">
        <v>372</v>
      </c>
      <c r="E823" s="243" t="s">
        <v>21</v>
      </c>
      <c r="F823" s="244" t="s">
        <v>1132</v>
      </c>
      <c r="G823" s="241"/>
      <c r="H823" s="243" t="s">
        <v>21</v>
      </c>
      <c r="I823" s="245"/>
      <c r="J823" s="241"/>
      <c r="K823" s="241"/>
      <c r="L823" s="246"/>
      <c r="M823" s="247"/>
      <c r="N823" s="248"/>
      <c r="O823" s="248"/>
      <c r="P823" s="248"/>
      <c r="Q823" s="248"/>
      <c r="R823" s="248"/>
      <c r="S823" s="248"/>
      <c r="T823" s="249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T823" s="250" t="s">
        <v>372</v>
      </c>
      <c r="AU823" s="250" t="s">
        <v>81</v>
      </c>
      <c r="AV823" s="13" t="s">
        <v>79</v>
      </c>
      <c r="AW823" s="13" t="s">
        <v>34</v>
      </c>
      <c r="AX823" s="13" t="s">
        <v>72</v>
      </c>
      <c r="AY823" s="250" t="s">
        <v>178</v>
      </c>
    </row>
    <row r="824" s="13" customFormat="1">
      <c r="A824" s="13"/>
      <c r="B824" s="240"/>
      <c r="C824" s="241"/>
      <c r="D824" s="242" t="s">
        <v>372</v>
      </c>
      <c r="E824" s="243" t="s">
        <v>21</v>
      </c>
      <c r="F824" s="244" t="s">
        <v>1152</v>
      </c>
      <c r="G824" s="241"/>
      <c r="H824" s="243" t="s">
        <v>21</v>
      </c>
      <c r="I824" s="245"/>
      <c r="J824" s="241"/>
      <c r="K824" s="241"/>
      <c r="L824" s="246"/>
      <c r="M824" s="247"/>
      <c r="N824" s="248"/>
      <c r="O824" s="248"/>
      <c r="P824" s="248"/>
      <c r="Q824" s="248"/>
      <c r="R824" s="248"/>
      <c r="S824" s="248"/>
      <c r="T824" s="249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T824" s="250" t="s">
        <v>372</v>
      </c>
      <c r="AU824" s="250" t="s">
        <v>81</v>
      </c>
      <c r="AV824" s="13" t="s">
        <v>79</v>
      </c>
      <c r="AW824" s="13" t="s">
        <v>34</v>
      </c>
      <c r="AX824" s="13" t="s">
        <v>72</v>
      </c>
      <c r="AY824" s="250" t="s">
        <v>178</v>
      </c>
    </row>
    <row r="825" s="14" customFormat="1">
      <c r="A825" s="14"/>
      <c r="B825" s="251"/>
      <c r="C825" s="252"/>
      <c r="D825" s="242" t="s">
        <v>372</v>
      </c>
      <c r="E825" s="253" t="s">
        <v>21</v>
      </c>
      <c r="F825" s="254" t="s">
        <v>1153</v>
      </c>
      <c r="G825" s="252"/>
      <c r="H825" s="255">
        <v>124.214</v>
      </c>
      <c r="I825" s="256"/>
      <c r="J825" s="252"/>
      <c r="K825" s="252"/>
      <c r="L825" s="257"/>
      <c r="M825" s="258"/>
      <c r="N825" s="259"/>
      <c r="O825" s="259"/>
      <c r="P825" s="259"/>
      <c r="Q825" s="259"/>
      <c r="R825" s="259"/>
      <c r="S825" s="259"/>
      <c r="T825" s="260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T825" s="261" t="s">
        <v>372</v>
      </c>
      <c r="AU825" s="261" t="s">
        <v>81</v>
      </c>
      <c r="AV825" s="14" t="s">
        <v>81</v>
      </c>
      <c r="AW825" s="14" t="s">
        <v>34</v>
      </c>
      <c r="AX825" s="14" t="s">
        <v>72</v>
      </c>
      <c r="AY825" s="261" t="s">
        <v>178</v>
      </c>
    </row>
    <row r="826" s="14" customFormat="1">
      <c r="A826" s="14"/>
      <c r="B826" s="251"/>
      <c r="C826" s="252"/>
      <c r="D826" s="242" t="s">
        <v>372</v>
      </c>
      <c r="E826" s="253" t="s">
        <v>21</v>
      </c>
      <c r="F826" s="254" t="s">
        <v>1154</v>
      </c>
      <c r="G826" s="252"/>
      <c r="H826" s="255">
        <v>151.16200000000001</v>
      </c>
      <c r="I826" s="256"/>
      <c r="J826" s="252"/>
      <c r="K826" s="252"/>
      <c r="L826" s="257"/>
      <c r="M826" s="258"/>
      <c r="N826" s="259"/>
      <c r="O826" s="259"/>
      <c r="P826" s="259"/>
      <c r="Q826" s="259"/>
      <c r="R826" s="259"/>
      <c r="S826" s="259"/>
      <c r="T826" s="260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T826" s="261" t="s">
        <v>372</v>
      </c>
      <c r="AU826" s="261" t="s">
        <v>81</v>
      </c>
      <c r="AV826" s="14" t="s">
        <v>81</v>
      </c>
      <c r="AW826" s="14" t="s">
        <v>34</v>
      </c>
      <c r="AX826" s="14" t="s">
        <v>72</v>
      </c>
      <c r="AY826" s="261" t="s">
        <v>178</v>
      </c>
    </row>
    <row r="827" s="14" customFormat="1">
      <c r="A827" s="14"/>
      <c r="B827" s="251"/>
      <c r="C827" s="252"/>
      <c r="D827" s="242" t="s">
        <v>372</v>
      </c>
      <c r="E827" s="253" t="s">
        <v>21</v>
      </c>
      <c r="F827" s="254" t="s">
        <v>1155</v>
      </c>
      <c r="G827" s="252"/>
      <c r="H827" s="255">
        <v>6.2999999999999998</v>
      </c>
      <c r="I827" s="256"/>
      <c r="J827" s="252"/>
      <c r="K827" s="252"/>
      <c r="L827" s="257"/>
      <c r="M827" s="258"/>
      <c r="N827" s="259"/>
      <c r="O827" s="259"/>
      <c r="P827" s="259"/>
      <c r="Q827" s="259"/>
      <c r="R827" s="259"/>
      <c r="S827" s="259"/>
      <c r="T827" s="260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T827" s="261" t="s">
        <v>372</v>
      </c>
      <c r="AU827" s="261" t="s">
        <v>81</v>
      </c>
      <c r="AV827" s="14" t="s">
        <v>81</v>
      </c>
      <c r="AW827" s="14" t="s">
        <v>34</v>
      </c>
      <c r="AX827" s="14" t="s">
        <v>72</v>
      </c>
      <c r="AY827" s="261" t="s">
        <v>178</v>
      </c>
    </row>
    <row r="828" s="15" customFormat="1">
      <c r="A828" s="15"/>
      <c r="B828" s="262"/>
      <c r="C828" s="263"/>
      <c r="D828" s="242" t="s">
        <v>372</v>
      </c>
      <c r="E828" s="264" t="s">
        <v>21</v>
      </c>
      <c r="F828" s="265" t="s">
        <v>399</v>
      </c>
      <c r="G828" s="263"/>
      <c r="H828" s="266">
        <v>281.67599999999999</v>
      </c>
      <c r="I828" s="267"/>
      <c r="J828" s="263"/>
      <c r="K828" s="263"/>
      <c r="L828" s="268"/>
      <c r="M828" s="269"/>
      <c r="N828" s="270"/>
      <c r="O828" s="270"/>
      <c r="P828" s="270"/>
      <c r="Q828" s="270"/>
      <c r="R828" s="270"/>
      <c r="S828" s="270"/>
      <c r="T828" s="271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T828" s="272" t="s">
        <v>372</v>
      </c>
      <c r="AU828" s="272" t="s">
        <v>81</v>
      </c>
      <c r="AV828" s="15" t="s">
        <v>97</v>
      </c>
      <c r="AW828" s="15" t="s">
        <v>34</v>
      </c>
      <c r="AX828" s="15" t="s">
        <v>79</v>
      </c>
      <c r="AY828" s="272" t="s">
        <v>178</v>
      </c>
    </row>
    <row r="829" s="13" customFormat="1">
      <c r="A829" s="13"/>
      <c r="B829" s="240"/>
      <c r="C829" s="241"/>
      <c r="D829" s="242" t="s">
        <v>372</v>
      </c>
      <c r="E829" s="243" t="s">
        <v>21</v>
      </c>
      <c r="F829" s="244" t="s">
        <v>1137</v>
      </c>
      <c r="G829" s="241"/>
      <c r="H829" s="243" t="s">
        <v>21</v>
      </c>
      <c r="I829" s="245"/>
      <c r="J829" s="241"/>
      <c r="K829" s="241"/>
      <c r="L829" s="246"/>
      <c r="M829" s="247"/>
      <c r="N829" s="248"/>
      <c r="O829" s="248"/>
      <c r="P829" s="248"/>
      <c r="Q829" s="248"/>
      <c r="R829" s="248"/>
      <c r="S829" s="248"/>
      <c r="T829" s="249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T829" s="250" t="s">
        <v>372</v>
      </c>
      <c r="AU829" s="250" t="s">
        <v>81</v>
      </c>
      <c r="AV829" s="13" t="s">
        <v>79</v>
      </c>
      <c r="AW829" s="13" t="s">
        <v>34</v>
      </c>
      <c r="AX829" s="13" t="s">
        <v>72</v>
      </c>
      <c r="AY829" s="250" t="s">
        <v>178</v>
      </c>
    </row>
    <row r="830" s="13" customFormat="1">
      <c r="A830" s="13"/>
      <c r="B830" s="240"/>
      <c r="C830" s="241"/>
      <c r="D830" s="242" t="s">
        <v>372</v>
      </c>
      <c r="E830" s="243" t="s">
        <v>21</v>
      </c>
      <c r="F830" s="244" t="s">
        <v>1138</v>
      </c>
      <c r="G830" s="241"/>
      <c r="H830" s="243" t="s">
        <v>21</v>
      </c>
      <c r="I830" s="245"/>
      <c r="J830" s="241"/>
      <c r="K830" s="241"/>
      <c r="L830" s="246"/>
      <c r="M830" s="247"/>
      <c r="N830" s="248"/>
      <c r="O830" s="248"/>
      <c r="P830" s="248"/>
      <c r="Q830" s="248"/>
      <c r="R830" s="248"/>
      <c r="S830" s="248"/>
      <c r="T830" s="249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T830" s="250" t="s">
        <v>372</v>
      </c>
      <c r="AU830" s="250" t="s">
        <v>81</v>
      </c>
      <c r="AV830" s="13" t="s">
        <v>79</v>
      </c>
      <c r="AW830" s="13" t="s">
        <v>34</v>
      </c>
      <c r="AX830" s="13" t="s">
        <v>72</v>
      </c>
      <c r="AY830" s="250" t="s">
        <v>178</v>
      </c>
    </row>
    <row r="831" s="13" customFormat="1">
      <c r="A831" s="13"/>
      <c r="B831" s="240"/>
      <c r="C831" s="241"/>
      <c r="D831" s="242" t="s">
        <v>372</v>
      </c>
      <c r="E831" s="243" t="s">
        <v>21</v>
      </c>
      <c r="F831" s="244" t="s">
        <v>1139</v>
      </c>
      <c r="G831" s="241"/>
      <c r="H831" s="243" t="s">
        <v>21</v>
      </c>
      <c r="I831" s="245"/>
      <c r="J831" s="241"/>
      <c r="K831" s="241"/>
      <c r="L831" s="246"/>
      <c r="M831" s="247"/>
      <c r="N831" s="248"/>
      <c r="O831" s="248"/>
      <c r="P831" s="248"/>
      <c r="Q831" s="248"/>
      <c r="R831" s="248"/>
      <c r="S831" s="248"/>
      <c r="T831" s="249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T831" s="250" t="s">
        <v>372</v>
      </c>
      <c r="AU831" s="250" t="s">
        <v>81</v>
      </c>
      <c r="AV831" s="13" t="s">
        <v>79</v>
      </c>
      <c r="AW831" s="13" t="s">
        <v>34</v>
      </c>
      <c r="AX831" s="13" t="s">
        <v>72</v>
      </c>
      <c r="AY831" s="250" t="s">
        <v>178</v>
      </c>
    </row>
    <row r="832" s="13" customFormat="1">
      <c r="A832" s="13"/>
      <c r="B832" s="240"/>
      <c r="C832" s="241"/>
      <c r="D832" s="242" t="s">
        <v>372</v>
      </c>
      <c r="E832" s="243" t="s">
        <v>21</v>
      </c>
      <c r="F832" s="244" t="s">
        <v>1140</v>
      </c>
      <c r="G832" s="241"/>
      <c r="H832" s="243" t="s">
        <v>21</v>
      </c>
      <c r="I832" s="245"/>
      <c r="J832" s="241"/>
      <c r="K832" s="241"/>
      <c r="L832" s="246"/>
      <c r="M832" s="247"/>
      <c r="N832" s="248"/>
      <c r="O832" s="248"/>
      <c r="P832" s="248"/>
      <c r="Q832" s="248"/>
      <c r="R832" s="248"/>
      <c r="S832" s="248"/>
      <c r="T832" s="249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T832" s="250" t="s">
        <v>372</v>
      </c>
      <c r="AU832" s="250" t="s">
        <v>81</v>
      </c>
      <c r="AV832" s="13" t="s">
        <v>79</v>
      </c>
      <c r="AW832" s="13" t="s">
        <v>34</v>
      </c>
      <c r="AX832" s="13" t="s">
        <v>72</v>
      </c>
      <c r="AY832" s="250" t="s">
        <v>178</v>
      </c>
    </row>
    <row r="833" s="13" customFormat="1">
      <c r="A833" s="13"/>
      <c r="B833" s="240"/>
      <c r="C833" s="241"/>
      <c r="D833" s="242" t="s">
        <v>372</v>
      </c>
      <c r="E833" s="243" t="s">
        <v>21</v>
      </c>
      <c r="F833" s="244" t="s">
        <v>1141</v>
      </c>
      <c r="G833" s="241"/>
      <c r="H833" s="243" t="s">
        <v>21</v>
      </c>
      <c r="I833" s="245"/>
      <c r="J833" s="241"/>
      <c r="K833" s="241"/>
      <c r="L833" s="246"/>
      <c r="M833" s="247"/>
      <c r="N833" s="248"/>
      <c r="O833" s="248"/>
      <c r="P833" s="248"/>
      <c r="Q833" s="248"/>
      <c r="R833" s="248"/>
      <c r="S833" s="248"/>
      <c r="T833" s="249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T833" s="250" t="s">
        <v>372</v>
      </c>
      <c r="AU833" s="250" t="s">
        <v>81</v>
      </c>
      <c r="AV833" s="13" t="s">
        <v>79</v>
      </c>
      <c r="AW833" s="13" t="s">
        <v>34</v>
      </c>
      <c r="AX833" s="13" t="s">
        <v>72</v>
      </c>
      <c r="AY833" s="250" t="s">
        <v>178</v>
      </c>
    </row>
    <row r="834" s="2" customFormat="1" ht="24.15" customHeight="1">
      <c r="A834" s="41"/>
      <c r="B834" s="42"/>
      <c r="C834" s="284" t="s">
        <v>1156</v>
      </c>
      <c r="D834" s="284" t="s">
        <v>543</v>
      </c>
      <c r="E834" s="285" t="s">
        <v>1157</v>
      </c>
      <c r="F834" s="286" t="s">
        <v>1158</v>
      </c>
      <c r="G834" s="287" t="s">
        <v>384</v>
      </c>
      <c r="H834" s="288">
        <v>352.09500000000003</v>
      </c>
      <c r="I834" s="289"/>
      <c r="J834" s="290">
        <f>ROUND(I834*H834,2)</f>
        <v>0</v>
      </c>
      <c r="K834" s="286" t="s">
        <v>393</v>
      </c>
      <c r="L834" s="291"/>
      <c r="M834" s="292" t="s">
        <v>21</v>
      </c>
      <c r="N834" s="293" t="s">
        <v>43</v>
      </c>
      <c r="O834" s="87"/>
      <c r="P834" s="223">
        <f>O834*H834</f>
        <v>0</v>
      </c>
      <c r="Q834" s="223">
        <v>0.0070499999999999998</v>
      </c>
      <c r="R834" s="223">
        <f>Q834*H834</f>
        <v>2.4822697499999999</v>
      </c>
      <c r="S834" s="223">
        <v>0</v>
      </c>
      <c r="T834" s="224">
        <f>S834*H834</f>
        <v>0</v>
      </c>
      <c r="U834" s="41"/>
      <c r="V834" s="41"/>
      <c r="W834" s="41"/>
      <c r="X834" s="41"/>
      <c r="Y834" s="41"/>
      <c r="Z834" s="41"/>
      <c r="AA834" s="41"/>
      <c r="AB834" s="41"/>
      <c r="AC834" s="41"/>
      <c r="AD834" s="41"/>
      <c r="AE834" s="41"/>
      <c r="AR834" s="225" t="s">
        <v>219</v>
      </c>
      <c r="AT834" s="225" t="s">
        <v>543</v>
      </c>
      <c r="AU834" s="225" t="s">
        <v>81</v>
      </c>
      <c r="AY834" s="20" t="s">
        <v>178</v>
      </c>
      <c r="BE834" s="226">
        <f>IF(N834="základní",J834,0)</f>
        <v>0</v>
      </c>
      <c r="BF834" s="226">
        <f>IF(N834="snížená",J834,0)</f>
        <v>0</v>
      </c>
      <c r="BG834" s="226">
        <f>IF(N834="zákl. přenesená",J834,0)</f>
        <v>0</v>
      </c>
      <c r="BH834" s="226">
        <f>IF(N834="sníž. přenesená",J834,0)</f>
        <v>0</v>
      </c>
      <c r="BI834" s="226">
        <f>IF(N834="nulová",J834,0)</f>
        <v>0</v>
      </c>
      <c r="BJ834" s="20" t="s">
        <v>79</v>
      </c>
      <c r="BK834" s="226">
        <f>ROUND(I834*H834,2)</f>
        <v>0</v>
      </c>
      <c r="BL834" s="20" t="s">
        <v>97</v>
      </c>
      <c r="BM834" s="225" t="s">
        <v>1159</v>
      </c>
    </row>
    <row r="835" s="13" customFormat="1">
      <c r="A835" s="13"/>
      <c r="B835" s="240"/>
      <c r="C835" s="241"/>
      <c r="D835" s="242" t="s">
        <v>372</v>
      </c>
      <c r="E835" s="243" t="s">
        <v>21</v>
      </c>
      <c r="F835" s="244" t="s">
        <v>708</v>
      </c>
      <c r="G835" s="241"/>
      <c r="H835" s="243" t="s">
        <v>21</v>
      </c>
      <c r="I835" s="245"/>
      <c r="J835" s="241"/>
      <c r="K835" s="241"/>
      <c r="L835" s="246"/>
      <c r="M835" s="247"/>
      <c r="N835" s="248"/>
      <c r="O835" s="248"/>
      <c r="P835" s="248"/>
      <c r="Q835" s="248"/>
      <c r="R835" s="248"/>
      <c r="S835" s="248"/>
      <c r="T835" s="249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T835" s="250" t="s">
        <v>372</v>
      </c>
      <c r="AU835" s="250" t="s">
        <v>81</v>
      </c>
      <c r="AV835" s="13" t="s">
        <v>79</v>
      </c>
      <c r="AW835" s="13" t="s">
        <v>34</v>
      </c>
      <c r="AX835" s="13" t="s">
        <v>72</v>
      </c>
      <c r="AY835" s="250" t="s">
        <v>178</v>
      </c>
    </row>
    <row r="836" s="14" customFormat="1">
      <c r="A836" s="14"/>
      <c r="B836" s="251"/>
      <c r="C836" s="252"/>
      <c r="D836" s="242" t="s">
        <v>372</v>
      </c>
      <c r="E836" s="253" t="s">
        <v>21</v>
      </c>
      <c r="F836" s="254" t="s">
        <v>1160</v>
      </c>
      <c r="G836" s="252"/>
      <c r="H836" s="255">
        <v>281.67599999999999</v>
      </c>
      <c r="I836" s="256"/>
      <c r="J836" s="252"/>
      <c r="K836" s="252"/>
      <c r="L836" s="257"/>
      <c r="M836" s="258"/>
      <c r="N836" s="259"/>
      <c r="O836" s="259"/>
      <c r="P836" s="259"/>
      <c r="Q836" s="259"/>
      <c r="R836" s="259"/>
      <c r="S836" s="259"/>
      <c r="T836" s="260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T836" s="261" t="s">
        <v>372</v>
      </c>
      <c r="AU836" s="261" t="s">
        <v>81</v>
      </c>
      <c r="AV836" s="14" t="s">
        <v>81</v>
      </c>
      <c r="AW836" s="14" t="s">
        <v>34</v>
      </c>
      <c r="AX836" s="14" t="s">
        <v>72</v>
      </c>
      <c r="AY836" s="261" t="s">
        <v>178</v>
      </c>
    </row>
    <row r="837" s="14" customFormat="1">
      <c r="A837" s="14"/>
      <c r="B837" s="251"/>
      <c r="C837" s="252"/>
      <c r="D837" s="242" t="s">
        <v>372</v>
      </c>
      <c r="E837" s="253" t="s">
        <v>21</v>
      </c>
      <c r="F837" s="254" t="s">
        <v>1161</v>
      </c>
      <c r="G837" s="252"/>
      <c r="H837" s="255">
        <v>352.09500000000003</v>
      </c>
      <c r="I837" s="256"/>
      <c r="J837" s="252"/>
      <c r="K837" s="252"/>
      <c r="L837" s="257"/>
      <c r="M837" s="258"/>
      <c r="N837" s="259"/>
      <c r="O837" s="259"/>
      <c r="P837" s="259"/>
      <c r="Q837" s="259"/>
      <c r="R837" s="259"/>
      <c r="S837" s="259"/>
      <c r="T837" s="260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T837" s="261" t="s">
        <v>372</v>
      </c>
      <c r="AU837" s="261" t="s">
        <v>81</v>
      </c>
      <c r="AV837" s="14" t="s">
        <v>81</v>
      </c>
      <c r="AW837" s="14" t="s">
        <v>34</v>
      </c>
      <c r="AX837" s="14" t="s">
        <v>79</v>
      </c>
      <c r="AY837" s="261" t="s">
        <v>178</v>
      </c>
    </row>
    <row r="838" s="2" customFormat="1" ht="37.8" customHeight="1">
      <c r="A838" s="41"/>
      <c r="B838" s="42"/>
      <c r="C838" s="214" t="s">
        <v>1162</v>
      </c>
      <c r="D838" s="214" t="s">
        <v>179</v>
      </c>
      <c r="E838" s="215" t="s">
        <v>1163</v>
      </c>
      <c r="F838" s="216" t="s">
        <v>1164</v>
      </c>
      <c r="G838" s="217" t="s">
        <v>384</v>
      </c>
      <c r="H838" s="218">
        <v>72.448999999999998</v>
      </c>
      <c r="I838" s="219"/>
      <c r="J838" s="220">
        <f>ROUND(I838*H838,2)</f>
        <v>0</v>
      </c>
      <c r="K838" s="216" t="s">
        <v>368</v>
      </c>
      <c r="L838" s="47"/>
      <c r="M838" s="221" t="s">
        <v>21</v>
      </c>
      <c r="N838" s="222" t="s">
        <v>43</v>
      </c>
      <c r="O838" s="87"/>
      <c r="P838" s="223">
        <f>O838*H838</f>
        <v>0</v>
      </c>
      <c r="Q838" s="223">
        <v>0.0057000000000000002</v>
      </c>
      <c r="R838" s="223">
        <f>Q838*H838</f>
        <v>0.41295930000000003</v>
      </c>
      <c r="S838" s="223">
        <v>0</v>
      </c>
      <c r="T838" s="224">
        <f>S838*H838</f>
        <v>0</v>
      </c>
      <c r="U838" s="41"/>
      <c r="V838" s="41"/>
      <c r="W838" s="41"/>
      <c r="X838" s="41"/>
      <c r="Y838" s="41"/>
      <c r="Z838" s="41"/>
      <c r="AA838" s="41"/>
      <c r="AB838" s="41"/>
      <c r="AC838" s="41"/>
      <c r="AD838" s="41"/>
      <c r="AE838" s="41"/>
      <c r="AR838" s="225" t="s">
        <v>97</v>
      </c>
      <c r="AT838" s="225" t="s">
        <v>179</v>
      </c>
      <c r="AU838" s="225" t="s">
        <v>81</v>
      </c>
      <c r="AY838" s="20" t="s">
        <v>178</v>
      </c>
      <c r="BE838" s="226">
        <f>IF(N838="základní",J838,0)</f>
        <v>0</v>
      </c>
      <c r="BF838" s="226">
        <f>IF(N838="snížená",J838,0)</f>
        <v>0</v>
      </c>
      <c r="BG838" s="226">
        <f>IF(N838="zákl. přenesená",J838,0)</f>
        <v>0</v>
      </c>
      <c r="BH838" s="226">
        <f>IF(N838="sníž. přenesená",J838,0)</f>
        <v>0</v>
      </c>
      <c r="BI838" s="226">
        <f>IF(N838="nulová",J838,0)</f>
        <v>0</v>
      </c>
      <c r="BJ838" s="20" t="s">
        <v>79</v>
      </c>
      <c r="BK838" s="226">
        <f>ROUND(I838*H838,2)</f>
        <v>0</v>
      </c>
      <c r="BL838" s="20" t="s">
        <v>97</v>
      </c>
      <c r="BM838" s="225" t="s">
        <v>1165</v>
      </c>
    </row>
    <row r="839" s="2" customFormat="1">
      <c r="A839" s="41"/>
      <c r="B839" s="42"/>
      <c r="C839" s="43"/>
      <c r="D839" s="235" t="s">
        <v>370</v>
      </c>
      <c r="E839" s="43"/>
      <c r="F839" s="236" t="s">
        <v>1166</v>
      </c>
      <c r="G839" s="43"/>
      <c r="H839" s="43"/>
      <c r="I839" s="237"/>
      <c r="J839" s="43"/>
      <c r="K839" s="43"/>
      <c r="L839" s="47"/>
      <c r="M839" s="238"/>
      <c r="N839" s="239"/>
      <c r="O839" s="87"/>
      <c r="P839" s="87"/>
      <c r="Q839" s="87"/>
      <c r="R839" s="87"/>
      <c r="S839" s="87"/>
      <c r="T839" s="88"/>
      <c r="U839" s="41"/>
      <c r="V839" s="41"/>
      <c r="W839" s="41"/>
      <c r="X839" s="41"/>
      <c r="Y839" s="41"/>
      <c r="Z839" s="41"/>
      <c r="AA839" s="41"/>
      <c r="AB839" s="41"/>
      <c r="AC839" s="41"/>
      <c r="AD839" s="41"/>
      <c r="AE839" s="41"/>
      <c r="AT839" s="20" t="s">
        <v>370</v>
      </c>
      <c r="AU839" s="20" t="s">
        <v>81</v>
      </c>
    </row>
    <row r="840" s="13" customFormat="1">
      <c r="A840" s="13"/>
      <c r="B840" s="240"/>
      <c r="C840" s="241"/>
      <c r="D840" s="242" t="s">
        <v>372</v>
      </c>
      <c r="E840" s="243" t="s">
        <v>21</v>
      </c>
      <c r="F840" s="244" t="s">
        <v>1088</v>
      </c>
      <c r="G840" s="241"/>
      <c r="H840" s="243" t="s">
        <v>21</v>
      </c>
      <c r="I840" s="245"/>
      <c r="J840" s="241"/>
      <c r="K840" s="241"/>
      <c r="L840" s="246"/>
      <c r="M840" s="247"/>
      <c r="N840" s="248"/>
      <c r="O840" s="248"/>
      <c r="P840" s="248"/>
      <c r="Q840" s="248"/>
      <c r="R840" s="248"/>
      <c r="S840" s="248"/>
      <c r="T840" s="249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T840" s="250" t="s">
        <v>372</v>
      </c>
      <c r="AU840" s="250" t="s">
        <v>81</v>
      </c>
      <c r="AV840" s="13" t="s">
        <v>79</v>
      </c>
      <c r="AW840" s="13" t="s">
        <v>34</v>
      </c>
      <c r="AX840" s="13" t="s">
        <v>72</v>
      </c>
      <c r="AY840" s="250" t="s">
        <v>178</v>
      </c>
    </row>
    <row r="841" s="13" customFormat="1">
      <c r="A841" s="13"/>
      <c r="B841" s="240"/>
      <c r="C841" s="241"/>
      <c r="D841" s="242" t="s">
        <v>372</v>
      </c>
      <c r="E841" s="243" t="s">
        <v>21</v>
      </c>
      <c r="F841" s="244" t="s">
        <v>1089</v>
      </c>
      <c r="G841" s="241"/>
      <c r="H841" s="243" t="s">
        <v>21</v>
      </c>
      <c r="I841" s="245"/>
      <c r="J841" s="241"/>
      <c r="K841" s="241"/>
      <c r="L841" s="246"/>
      <c r="M841" s="247"/>
      <c r="N841" s="248"/>
      <c r="O841" s="248"/>
      <c r="P841" s="248"/>
      <c r="Q841" s="248"/>
      <c r="R841" s="248"/>
      <c r="S841" s="248"/>
      <c r="T841" s="249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T841" s="250" t="s">
        <v>372</v>
      </c>
      <c r="AU841" s="250" t="s">
        <v>81</v>
      </c>
      <c r="AV841" s="13" t="s">
        <v>79</v>
      </c>
      <c r="AW841" s="13" t="s">
        <v>34</v>
      </c>
      <c r="AX841" s="13" t="s">
        <v>72</v>
      </c>
      <c r="AY841" s="250" t="s">
        <v>178</v>
      </c>
    </row>
    <row r="842" s="14" customFormat="1">
      <c r="A842" s="14"/>
      <c r="B842" s="251"/>
      <c r="C842" s="252"/>
      <c r="D842" s="242" t="s">
        <v>372</v>
      </c>
      <c r="E842" s="253" t="s">
        <v>21</v>
      </c>
      <c r="F842" s="254" t="s">
        <v>1090</v>
      </c>
      <c r="G842" s="252"/>
      <c r="H842" s="255">
        <v>50.981999999999999</v>
      </c>
      <c r="I842" s="256"/>
      <c r="J842" s="252"/>
      <c r="K842" s="252"/>
      <c r="L842" s="257"/>
      <c r="M842" s="258"/>
      <c r="N842" s="259"/>
      <c r="O842" s="259"/>
      <c r="P842" s="259"/>
      <c r="Q842" s="259"/>
      <c r="R842" s="259"/>
      <c r="S842" s="259"/>
      <c r="T842" s="260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T842" s="261" t="s">
        <v>372</v>
      </c>
      <c r="AU842" s="261" t="s">
        <v>81</v>
      </c>
      <c r="AV842" s="14" t="s">
        <v>81</v>
      </c>
      <c r="AW842" s="14" t="s">
        <v>34</v>
      </c>
      <c r="AX842" s="14" t="s">
        <v>72</v>
      </c>
      <c r="AY842" s="261" t="s">
        <v>178</v>
      </c>
    </row>
    <row r="843" s="14" customFormat="1">
      <c r="A843" s="14"/>
      <c r="B843" s="251"/>
      <c r="C843" s="252"/>
      <c r="D843" s="242" t="s">
        <v>372</v>
      </c>
      <c r="E843" s="253" t="s">
        <v>21</v>
      </c>
      <c r="F843" s="254" t="s">
        <v>1091</v>
      </c>
      <c r="G843" s="252"/>
      <c r="H843" s="255">
        <v>17.254999999999999</v>
      </c>
      <c r="I843" s="256"/>
      <c r="J843" s="252"/>
      <c r="K843" s="252"/>
      <c r="L843" s="257"/>
      <c r="M843" s="258"/>
      <c r="N843" s="259"/>
      <c r="O843" s="259"/>
      <c r="P843" s="259"/>
      <c r="Q843" s="259"/>
      <c r="R843" s="259"/>
      <c r="S843" s="259"/>
      <c r="T843" s="260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T843" s="261" t="s">
        <v>372</v>
      </c>
      <c r="AU843" s="261" t="s">
        <v>81</v>
      </c>
      <c r="AV843" s="14" t="s">
        <v>81</v>
      </c>
      <c r="AW843" s="14" t="s">
        <v>34</v>
      </c>
      <c r="AX843" s="14" t="s">
        <v>72</v>
      </c>
      <c r="AY843" s="261" t="s">
        <v>178</v>
      </c>
    </row>
    <row r="844" s="14" customFormat="1">
      <c r="A844" s="14"/>
      <c r="B844" s="251"/>
      <c r="C844" s="252"/>
      <c r="D844" s="242" t="s">
        <v>372</v>
      </c>
      <c r="E844" s="253" t="s">
        <v>21</v>
      </c>
      <c r="F844" s="254" t="s">
        <v>1092</v>
      </c>
      <c r="G844" s="252"/>
      <c r="H844" s="255">
        <v>4.2119999999999997</v>
      </c>
      <c r="I844" s="256"/>
      <c r="J844" s="252"/>
      <c r="K844" s="252"/>
      <c r="L844" s="257"/>
      <c r="M844" s="258"/>
      <c r="N844" s="259"/>
      <c r="O844" s="259"/>
      <c r="P844" s="259"/>
      <c r="Q844" s="259"/>
      <c r="R844" s="259"/>
      <c r="S844" s="259"/>
      <c r="T844" s="260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T844" s="261" t="s">
        <v>372</v>
      </c>
      <c r="AU844" s="261" t="s">
        <v>81</v>
      </c>
      <c r="AV844" s="14" t="s">
        <v>81</v>
      </c>
      <c r="AW844" s="14" t="s">
        <v>34</v>
      </c>
      <c r="AX844" s="14" t="s">
        <v>72</v>
      </c>
      <c r="AY844" s="261" t="s">
        <v>178</v>
      </c>
    </row>
    <row r="845" s="15" customFormat="1">
      <c r="A845" s="15"/>
      <c r="B845" s="262"/>
      <c r="C845" s="263"/>
      <c r="D845" s="242" t="s">
        <v>372</v>
      </c>
      <c r="E845" s="264" t="s">
        <v>21</v>
      </c>
      <c r="F845" s="265" t="s">
        <v>399</v>
      </c>
      <c r="G845" s="263"/>
      <c r="H845" s="266">
        <v>72.448999999999998</v>
      </c>
      <c r="I845" s="267"/>
      <c r="J845" s="263"/>
      <c r="K845" s="263"/>
      <c r="L845" s="268"/>
      <c r="M845" s="269"/>
      <c r="N845" s="270"/>
      <c r="O845" s="270"/>
      <c r="P845" s="270"/>
      <c r="Q845" s="270"/>
      <c r="R845" s="270"/>
      <c r="S845" s="270"/>
      <c r="T845" s="271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T845" s="272" t="s">
        <v>372</v>
      </c>
      <c r="AU845" s="272" t="s">
        <v>81</v>
      </c>
      <c r="AV845" s="15" t="s">
        <v>97</v>
      </c>
      <c r="AW845" s="15" t="s">
        <v>34</v>
      </c>
      <c r="AX845" s="15" t="s">
        <v>79</v>
      </c>
      <c r="AY845" s="272" t="s">
        <v>178</v>
      </c>
    </row>
    <row r="846" s="2" customFormat="1" ht="37.8" customHeight="1">
      <c r="A846" s="41"/>
      <c r="B846" s="42"/>
      <c r="C846" s="214" t="s">
        <v>1167</v>
      </c>
      <c r="D846" s="214" t="s">
        <v>179</v>
      </c>
      <c r="E846" s="215" t="s">
        <v>1168</v>
      </c>
      <c r="F846" s="216" t="s">
        <v>1169</v>
      </c>
      <c r="G846" s="217" t="s">
        <v>384</v>
      </c>
      <c r="H846" s="218">
        <v>55.584000000000003</v>
      </c>
      <c r="I846" s="219"/>
      <c r="J846" s="220">
        <f>ROUND(I846*H846,2)</f>
        <v>0</v>
      </c>
      <c r="K846" s="216" t="s">
        <v>368</v>
      </c>
      <c r="L846" s="47"/>
      <c r="M846" s="221" t="s">
        <v>21</v>
      </c>
      <c r="N846" s="222" t="s">
        <v>43</v>
      </c>
      <c r="O846" s="87"/>
      <c r="P846" s="223">
        <f>O846*H846</f>
        <v>0</v>
      </c>
      <c r="Q846" s="223">
        <v>0.00165</v>
      </c>
      <c r="R846" s="223">
        <f>Q846*H846</f>
        <v>0.091713600000000006</v>
      </c>
      <c r="S846" s="223">
        <v>0</v>
      </c>
      <c r="T846" s="224">
        <f>S846*H846</f>
        <v>0</v>
      </c>
      <c r="U846" s="41"/>
      <c r="V846" s="41"/>
      <c r="W846" s="41"/>
      <c r="X846" s="41"/>
      <c r="Y846" s="41"/>
      <c r="Z846" s="41"/>
      <c r="AA846" s="41"/>
      <c r="AB846" s="41"/>
      <c r="AC846" s="41"/>
      <c r="AD846" s="41"/>
      <c r="AE846" s="41"/>
      <c r="AR846" s="225" t="s">
        <v>97</v>
      </c>
      <c r="AT846" s="225" t="s">
        <v>179</v>
      </c>
      <c r="AU846" s="225" t="s">
        <v>81</v>
      </c>
      <c r="AY846" s="20" t="s">
        <v>178</v>
      </c>
      <c r="BE846" s="226">
        <f>IF(N846="základní",J846,0)</f>
        <v>0</v>
      </c>
      <c r="BF846" s="226">
        <f>IF(N846="snížená",J846,0)</f>
        <v>0</v>
      </c>
      <c r="BG846" s="226">
        <f>IF(N846="zákl. přenesená",J846,0)</f>
        <v>0</v>
      </c>
      <c r="BH846" s="226">
        <f>IF(N846="sníž. přenesená",J846,0)</f>
        <v>0</v>
      </c>
      <c r="BI846" s="226">
        <f>IF(N846="nulová",J846,0)</f>
        <v>0</v>
      </c>
      <c r="BJ846" s="20" t="s">
        <v>79</v>
      </c>
      <c r="BK846" s="226">
        <f>ROUND(I846*H846,2)</f>
        <v>0</v>
      </c>
      <c r="BL846" s="20" t="s">
        <v>97</v>
      </c>
      <c r="BM846" s="225" t="s">
        <v>1170</v>
      </c>
    </row>
    <row r="847" s="2" customFormat="1">
      <c r="A847" s="41"/>
      <c r="B847" s="42"/>
      <c r="C847" s="43"/>
      <c r="D847" s="235" t="s">
        <v>370</v>
      </c>
      <c r="E847" s="43"/>
      <c r="F847" s="236" t="s">
        <v>1171</v>
      </c>
      <c r="G847" s="43"/>
      <c r="H847" s="43"/>
      <c r="I847" s="237"/>
      <c r="J847" s="43"/>
      <c r="K847" s="43"/>
      <c r="L847" s="47"/>
      <c r="M847" s="238"/>
      <c r="N847" s="239"/>
      <c r="O847" s="87"/>
      <c r="P847" s="87"/>
      <c r="Q847" s="87"/>
      <c r="R847" s="87"/>
      <c r="S847" s="87"/>
      <c r="T847" s="88"/>
      <c r="U847" s="41"/>
      <c r="V847" s="41"/>
      <c r="W847" s="41"/>
      <c r="X847" s="41"/>
      <c r="Y847" s="41"/>
      <c r="Z847" s="41"/>
      <c r="AA847" s="41"/>
      <c r="AB847" s="41"/>
      <c r="AC847" s="41"/>
      <c r="AD847" s="41"/>
      <c r="AE847" s="41"/>
      <c r="AT847" s="20" t="s">
        <v>370</v>
      </c>
      <c r="AU847" s="20" t="s">
        <v>81</v>
      </c>
    </row>
    <row r="848" s="13" customFormat="1">
      <c r="A848" s="13"/>
      <c r="B848" s="240"/>
      <c r="C848" s="241"/>
      <c r="D848" s="242" t="s">
        <v>372</v>
      </c>
      <c r="E848" s="243" t="s">
        <v>21</v>
      </c>
      <c r="F848" s="244" t="s">
        <v>1122</v>
      </c>
      <c r="G848" s="241"/>
      <c r="H848" s="243" t="s">
        <v>21</v>
      </c>
      <c r="I848" s="245"/>
      <c r="J848" s="241"/>
      <c r="K848" s="241"/>
      <c r="L848" s="246"/>
      <c r="M848" s="247"/>
      <c r="N848" s="248"/>
      <c r="O848" s="248"/>
      <c r="P848" s="248"/>
      <c r="Q848" s="248"/>
      <c r="R848" s="248"/>
      <c r="S848" s="248"/>
      <c r="T848" s="249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T848" s="250" t="s">
        <v>372</v>
      </c>
      <c r="AU848" s="250" t="s">
        <v>81</v>
      </c>
      <c r="AV848" s="13" t="s">
        <v>79</v>
      </c>
      <c r="AW848" s="13" t="s">
        <v>34</v>
      </c>
      <c r="AX848" s="13" t="s">
        <v>72</v>
      </c>
      <c r="AY848" s="250" t="s">
        <v>178</v>
      </c>
    </row>
    <row r="849" s="13" customFormat="1">
      <c r="A849" s="13"/>
      <c r="B849" s="240"/>
      <c r="C849" s="241"/>
      <c r="D849" s="242" t="s">
        <v>372</v>
      </c>
      <c r="E849" s="243" t="s">
        <v>21</v>
      </c>
      <c r="F849" s="244" t="s">
        <v>1055</v>
      </c>
      <c r="G849" s="241"/>
      <c r="H849" s="243" t="s">
        <v>21</v>
      </c>
      <c r="I849" s="245"/>
      <c r="J849" s="241"/>
      <c r="K849" s="241"/>
      <c r="L849" s="246"/>
      <c r="M849" s="247"/>
      <c r="N849" s="248"/>
      <c r="O849" s="248"/>
      <c r="P849" s="248"/>
      <c r="Q849" s="248"/>
      <c r="R849" s="248"/>
      <c r="S849" s="248"/>
      <c r="T849" s="249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T849" s="250" t="s">
        <v>372</v>
      </c>
      <c r="AU849" s="250" t="s">
        <v>81</v>
      </c>
      <c r="AV849" s="13" t="s">
        <v>79</v>
      </c>
      <c r="AW849" s="13" t="s">
        <v>34</v>
      </c>
      <c r="AX849" s="13" t="s">
        <v>72</v>
      </c>
      <c r="AY849" s="250" t="s">
        <v>178</v>
      </c>
    </row>
    <row r="850" s="14" customFormat="1">
      <c r="A850" s="14"/>
      <c r="B850" s="251"/>
      <c r="C850" s="252"/>
      <c r="D850" s="242" t="s">
        <v>372</v>
      </c>
      <c r="E850" s="253" t="s">
        <v>21</v>
      </c>
      <c r="F850" s="254" t="s">
        <v>1172</v>
      </c>
      <c r="G850" s="252"/>
      <c r="H850" s="255">
        <v>57.616</v>
      </c>
      <c r="I850" s="256"/>
      <c r="J850" s="252"/>
      <c r="K850" s="252"/>
      <c r="L850" s="257"/>
      <c r="M850" s="258"/>
      <c r="N850" s="259"/>
      <c r="O850" s="259"/>
      <c r="P850" s="259"/>
      <c r="Q850" s="259"/>
      <c r="R850" s="259"/>
      <c r="S850" s="259"/>
      <c r="T850" s="260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T850" s="261" t="s">
        <v>372</v>
      </c>
      <c r="AU850" s="261" t="s">
        <v>81</v>
      </c>
      <c r="AV850" s="14" t="s">
        <v>81</v>
      </c>
      <c r="AW850" s="14" t="s">
        <v>34</v>
      </c>
      <c r="AX850" s="14" t="s">
        <v>72</v>
      </c>
      <c r="AY850" s="261" t="s">
        <v>178</v>
      </c>
    </row>
    <row r="851" s="14" customFormat="1">
      <c r="A851" s="14"/>
      <c r="B851" s="251"/>
      <c r="C851" s="252"/>
      <c r="D851" s="242" t="s">
        <v>372</v>
      </c>
      <c r="E851" s="253" t="s">
        <v>21</v>
      </c>
      <c r="F851" s="254" t="s">
        <v>1173</v>
      </c>
      <c r="G851" s="252"/>
      <c r="H851" s="255">
        <v>-2.032</v>
      </c>
      <c r="I851" s="256"/>
      <c r="J851" s="252"/>
      <c r="K851" s="252"/>
      <c r="L851" s="257"/>
      <c r="M851" s="258"/>
      <c r="N851" s="259"/>
      <c r="O851" s="259"/>
      <c r="P851" s="259"/>
      <c r="Q851" s="259"/>
      <c r="R851" s="259"/>
      <c r="S851" s="259"/>
      <c r="T851" s="260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T851" s="261" t="s">
        <v>372</v>
      </c>
      <c r="AU851" s="261" t="s">
        <v>81</v>
      </c>
      <c r="AV851" s="14" t="s">
        <v>81</v>
      </c>
      <c r="AW851" s="14" t="s">
        <v>34</v>
      </c>
      <c r="AX851" s="14" t="s">
        <v>72</v>
      </c>
      <c r="AY851" s="261" t="s">
        <v>178</v>
      </c>
    </row>
    <row r="852" s="15" customFormat="1">
      <c r="A852" s="15"/>
      <c r="B852" s="262"/>
      <c r="C852" s="263"/>
      <c r="D852" s="242" t="s">
        <v>372</v>
      </c>
      <c r="E852" s="264" t="s">
        <v>21</v>
      </c>
      <c r="F852" s="265" t="s">
        <v>399</v>
      </c>
      <c r="G852" s="263"/>
      <c r="H852" s="266">
        <v>55.584000000000003</v>
      </c>
      <c r="I852" s="267"/>
      <c r="J852" s="263"/>
      <c r="K852" s="263"/>
      <c r="L852" s="268"/>
      <c r="M852" s="269"/>
      <c r="N852" s="270"/>
      <c r="O852" s="270"/>
      <c r="P852" s="270"/>
      <c r="Q852" s="270"/>
      <c r="R852" s="270"/>
      <c r="S852" s="270"/>
      <c r="T852" s="271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T852" s="272" t="s">
        <v>372</v>
      </c>
      <c r="AU852" s="272" t="s">
        <v>81</v>
      </c>
      <c r="AV852" s="15" t="s">
        <v>97</v>
      </c>
      <c r="AW852" s="15" t="s">
        <v>34</v>
      </c>
      <c r="AX852" s="15" t="s">
        <v>79</v>
      </c>
      <c r="AY852" s="272" t="s">
        <v>178</v>
      </c>
    </row>
    <row r="853" s="2" customFormat="1" ht="37.8" customHeight="1">
      <c r="A853" s="41"/>
      <c r="B853" s="42"/>
      <c r="C853" s="214" t="s">
        <v>1174</v>
      </c>
      <c r="D853" s="214" t="s">
        <v>179</v>
      </c>
      <c r="E853" s="215" t="s">
        <v>1175</v>
      </c>
      <c r="F853" s="216" t="s">
        <v>1176</v>
      </c>
      <c r="G853" s="217" t="s">
        <v>384</v>
      </c>
      <c r="H853" s="218">
        <v>233.45400000000001</v>
      </c>
      <c r="I853" s="219"/>
      <c r="J853" s="220">
        <f>ROUND(I853*H853,2)</f>
        <v>0</v>
      </c>
      <c r="K853" s="216" t="s">
        <v>368</v>
      </c>
      <c r="L853" s="47"/>
      <c r="M853" s="221" t="s">
        <v>21</v>
      </c>
      <c r="N853" s="222" t="s">
        <v>43</v>
      </c>
      <c r="O853" s="87"/>
      <c r="P853" s="223">
        <f>O853*H853</f>
        <v>0</v>
      </c>
      <c r="Q853" s="223">
        <v>2.0000000000000002E-05</v>
      </c>
      <c r="R853" s="223">
        <f>Q853*H853</f>
        <v>0.0046690800000000008</v>
      </c>
      <c r="S853" s="223">
        <v>2.0000000000000002E-05</v>
      </c>
      <c r="T853" s="224">
        <f>S853*H853</f>
        <v>0.0046690800000000008</v>
      </c>
      <c r="U853" s="41"/>
      <c r="V853" s="41"/>
      <c r="W853" s="41"/>
      <c r="X853" s="41"/>
      <c r="Y853" s="41"/>
      <c r="Z853" s="41"/>
      <c r="AA853" s="41"/>
      <c r="AB853" s="41"/>
      <c r="AC853" s="41"/>
      <c r="AD853" s="41"/>
      <c r="AE853" s="41"/>
      <c r="AR853" s="225" t="s">
        <v>97</v>
      </c>
      <c r="AT853" s="225" t="s">
        <v>179</v>
      </c>
      <c r="AU853" s="225" t="s">
        <v>81</v>
      </c>
      <c r="AY853" s="20" t="s">
        <v>178</v>
      </c>
      <c r="BE853" s="226">
        <f>IF(N853="základní",J853,0)</f>
        <v>0</v>
      </c>
      <c r="BF853" s="226">
        <f>IF(N853="snížená",J853,0)</f>
        <v>0</v>
      </c>
      <c r="BG853" s="226">
        <f>IF(N853="zákl. přenesená",J853,0)</f>
        <v>0</v>
      </c>
      <c r="BH853" s="226">
        <f>IF(N853="sníž. přenesená",J853,0)</f>
        <v>0</v>
      </c>
      <c r="BI853" s="226">
        <f>IF(N853="nulová",J853,0)</f>
        <v>0</v>
      </c>
      <c r="BJ853" s="20" t="s">
        <v>79</v>
      </c>
      <c r="BK853" s="226">
        <f>ROUND(I853*H853,2)</f>
        <v>0</v>
      </c>
      <c r="BL853" s="20" t="s">
        <v>97</v>
      </c>
      <c r="BM853" s="225" t="s">
        <v>1177</v>
      </c>
    </row>
    <row r="854" s="2" customFormat="1">
      <c r="A854" s="41"/>
      <c r="B854" s="42"/>
      <c r="C854" s="43"/>
      <c r="D854" s="235" t="s">
        <v>370</v>
      </c>
      <c r="E854" s="43"/>
      <c r="F854" s="236" t="s">
        <v>1178</v>
      </c>
      <c r="G854" s="43"/>
      <c r="H854" s="43"/>
      <c r="I854" s="237"/>
      <c r="J854" s="43"/>
      <c r="K854" s="43"/>
      <c r="L854" s="47"/>
      <c r="M854" s="238"/>
      <c r="N854" s="239"/>
      <c r="O854" s="87"/>
      <c r="P854" s="87"/>
      <c r="Q854" s="87"/>
      <c r="R854" s="87"/>
      <c r="S854" s="87"/>
      <c r="T854" s="88"/>
      <c r="U854" s="41"/>
      <c r="V854" s="41"/>
      <c r="W854" s="41"/>
      <c r="X854" s="41"/>
      <c r="Y854" s="41"/>
      <c r="Z854" s="41"/>
      <c r="AA854" s="41"/>
      <c r="AB854" s="41"/>
      <c r="AC854" s="41"/>
      <c r="AD854" s="41"/>
      <c r="AE854" s="41"/>
      <c r="AT854" s="20" t="s">
        <v>370</v>
      </c>
      <c r="AU854" s="20" t="s">
        <v>81</v>
      </c>
    </row>
    <row r="855" s="13" customFormat="1">
      <c r="A855" s="13"/>
      <c r="B855" s="240"/>
      <c r="C855" s="241"/>
      <c r="D855" s="242" t="s">
        <v>372</v>
      </c>
      <c r="E855" s="243" t="s">
        <v>21</v>
      </c>
      <c r="F855" s="244" t="s">
        <v>1179</v>
      </c>
      <c r="G855" s="241"/>
      <c r="H855" s="243" t="s">
        <v>21</v>
      </c>
      <c r="I855" s="245"/>
      <c r="J855" s="241"/>
      <c r="K855" s="241"/>
      <c r="L855" s="246"/>
      <c r="M855" s="247"/>
      <c r="N855" s="248"/>
      <c r="O855" s="248"/>
      <c r="P855" s="248"/>
      <c r="Q855" s="248"/>
      <c r="R855" s="248"/>
      <c r="S855" s="248"/>
      <c r="T855" s="249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T855" s="250" t="s">
        <v>372</v>
      </c>
      <c r="AU855" s="250" t="s">
        <v>81</v>
      </c>
      <c r="AV855" s="13" t="s">
        <v>79</v>
      </c>
      <c r="AW855" s="13" t="s">
        <v>34</v>
      </c>
      <c r="AX855" s="13" t="s">
        <v>72</v>
      </c>
      <c r="AY855" s="250" t="s">
        <v>178</v>
      </c>
    </row>
    <row r="856" s="14" customFormat="1">
      <c r="A856" s="14"/>
      <c r="B856" s="251"/>
      <c r="C856" s="252"/>
      <c r="D856" s="242" t="s">
        <v>372</v>
      </c>
      <c r="E856" s="253" t="s">
        <v>21</v>
      </c>
      <c r="F856" s="254" t="s">
        <v>1180</v>
      </c>
      <c r="G856" s="252"/>
      <c r="H856" s="255">
        <v>233.45400000000001</v>
      </c>
      <c r="I856" s="256"/>
      <c r="J856" s="252"/>
      <c r="K856" s="252"/>
      <c r="L856" s="257"/>
      <c r="M856" s="258"/>
      <c r="N856" s="259"/>
      <c r="O856" s="259"/>
      <c r="P856" s="259"/>
      <c r="Q856" s="259"/>
      <c r="R856" s="259"/>
      <c r="S856" s="259"/>
      <c r="T856" s="260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T856" s="261" t="s">
        <v>372</v>
      </c>
      <c r="AU856" s="261" t="s">
        <v>81</v>
      </c>
      <c r="AV856" s="14" t="s">
        <v>81</v>
      </c>
      <c r="AW856" s="14" t="s">
        <v>34</v>
      </c>
      <c r="AX856" s="14" t="s">
        <v>79</v>
      </c>
      <c r="AY856" s="261" t="s">
        <v>178</v>
      </c>
    </row>
    <row r="857" s="2" customFormat="1" ht="37.8" customHeight="1">
      <c r="A857" s="41"/>
      <c r="B857" s="42"/>
      <c r="C857" s="214" t="s">
        <v>1181</v>
      </c>
      <c r="D857" s="214" t="s">
        <v>179</v>
      </c>
      <c r="E857" s="215" t="s">
        <v>1182</v>
      </c>
      <c r="F857" s="216" t="s">
        <v>1183</v>
      </c>
      <c r="G857" s="217" t="s">
        <v>384</v>
      </c>
      <c r="H857" s="218">
        <v>71.903000000000006</v>
      </c>
      <c r="I857" s="219"/>
      <c r="J857" s="220">
        <f>ROUND(I857*H857,2)</f>
        <v>0</v>
      </c>
      <c r="K857" s="216" t="s">
        <v>368</v>
      </c>
      <c r="L857" s="47"/>
      <c r="M857" s="221" t="s">
        <v>21</v>
      </c>
      <c r="N857" s="222" t="s">
        <v>43</v>
      </c>
      <c r="O857" s="87"/>
      <c r="P857" s="223">
        <f>O857*H857</f>
        <v>0</v>
      </c>
      <c r="Q857" s="223">
        <v>2.0000000000000002E-05</v>
      </c>
      <c r="R857" s="223">
        <f>Q857*H857</f>
        <v>0.0014380600000000003</v>
      </c>
      <c r="S857" s="223">
        <v>2.0000000000000002E-05</v>
      </c>
      <c r="T857" s="224">
        <f>S857*H857</f>
        <v>0.0014380600000000003</v>
      </c>
      <c r="U857" s="41"/>
      <c r="V857" s="41"/>
      <c r="W857" s="41"/>
      <c r="X857" s="41"/>
      <c r="Y857" s="41"/>
      <c r="Z857" s="41"/>
      <c r="AA857" s="41"/>
      <c r="AB857" s="41"/>
      <c r="AC857" s="41"/>
      <c r="AD857" s="41"/>
      <c r="AE857" s="41"/>
      <c r="AR857" s="225" t="s">
        <v>97</v>
      </c>
      <c r="AT857" s="225" t="s">
        <v>179</v>
      </c>
      <c r="AU857" s="225" t="s">
        <v>81</v>
      </c>
      <c r="AY857" s="20" t="s">
        <v>178</v>
      </c>
      <c r="BE857" s="226">
        <f>IF(N857="základní",J857,0)</f>
        <v>0</v>
      </c>
      <c r="BF857" s="226">
        <f>IF(N857="snížená",J857,0)</f>
        <v>0</v>
      </c>
      <c r="BG857" s="226">
        <f>IF(N857="zákl. přenesená",J857,0)</f>
        <v>0</v>
      </c>
      <c r="BH857" s="226">
        <f>IF(N857="sníž. přenesená",J857,0)</f>
        <v>0</v>
      </c>
      <c r="BI857" s="226">
        <f>IF(N857="nulová",J857,0)</f>
        <v>0</v>
      </c>
      <c r="BJ857" s="20" t="s">
        <v>79</v>
      </c>
      <c r="BK857" s="226">
        <f>ROUND(I857*H857,2)</f>
        <v>0</v>
      </c>
      <c r="BL857" s="20" t="s">
        <v>97</v>
      </c>
      <c r="BM857" s="225" t="s">
        <v>1184</v>
      </c>
    </row>
    <row r="858" s="2" customFormat="1">
      <c r="A858" s="41"/>
      <c r="B858" s="42"/>
      <c r="C858" s="43"/>
      <c r="D858" s="235" t="s">
        <v>370</v>
      </c>
      <c r="E858" s="43"/>
      <c r="F858" s="236" t="s">
        <v>1185</v>
      </c>
      <c r="G858" s="43"/>
      <c r="H858" s="43"/>
      <c r="I858" s="237"/>
      <c r="J858" s="43"/>
      <c r="K858" s="43"/>
      <c r="L858" s="47"/>
      <c r="M858" s="238"/>
      <c r="N858" s="239"/>
      <c r="O858" s="87"/>
      <c r="P858" s="87"/>
      <c r="Q858" s="87"/>
      <c r="R858" s="87"/>
      <c r="S858" s="87"/>
      <c r="T858" s="88"/>
      <c r="U858" s="41"/>
      <c r="V858" s="41"/>
      <c r="W858" s="41"/>
      <c r="X858" s="41"/>
      <c r="Y858" s="41"/>
      <c r="Z858" s="41"/>
      <c r="AA858" s="41"/>
      <c r="AB858" s="41"/>
      <c r="AC858" s="41"/>
      <c r="AD858" s="41"/>
      <c r="AE858" s="41"/>
      <c r="AT858" s="20" t="s">
        <v>370</v>
      </c>
      <c r="AU858" s="20" t="s">
        <v>81</v>
      </c>
    </row>
    <row r="859" s="13" customFormat="1">
      <c r="A859" s="13"/>
      <c r="B859" s="240"/>
      <c r="C859" s="241"/>
      <c r="D859" s="242" t="s">
        <v>372</v>
      </c>
      <c r="E859" s="243" t="s">
        <v>21</v>
      </c>
      <c r="F859" s="244" t="s">
        <v>1186</v>
      </c>
      <c r="G859" s="241"/>
      <c r="H859" s="243" t="s">
        <v>21</v>
      </c>
      <c r="I859" s="245"/>
      <c r="J859" s="241"/>
      <c r="K859" s="241"/>
      <c r="L859" s="246"/>
      <c r="M859" s="247"/>
      <c r="N859" s="248"/>
      <c r="O859" s="248"/>
      <c r="P859" s="248"/>
      <c r="Q859" s="248"/>
      <c r="R859" s="248"/>
      <c r="S859" s="248"/>
      <c r="T859" s="249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T859" s="250" t="s">
        <v>372</v>
      </c>
      <c r="AU859" s="250" t="s">
        <v>81</v>
      </c>
      <c r="AV859" s="13" t="s">
        <v>79</v>
      </c>
      <c r="AW859" s="13" t="s">
        <v>34</v>
      </c>
      <c r="AX859" s="13" t="s">
        <v>72</v>
      </c>
      <c r="AY859" s="250" t="s">
        <v>178</v>
      </c>
    </row>
    <row r="860" s="14" customFormat="1">
      <c r="A860" s="14"/>
      <c r="B860" s="251"/>
      <c r="C860" s="252"/>
      <c r="D860" s="242" t="s">
        <v>372</v>
      </c>
      <c r="E860" s="253" t="s">
        <v>21</v>
      </c>
      <c r="F860" s="254" t="s">
        <v>1046</v>
      </c>
      <c r="G860" s="252"/>
      <c r="H860" s="255">
        <v>7.7999999999999998</v>
      </c>
      <c r="I860" s="256"/>
      <c r="J860" s="252"/>
      <c r="K860" s="252"/>
      <c r="L860" s="257"/>
      <c r="M860" s="258"/>
      <c r="N860" s="259"/>
      <c r="O860" s="259"/>
      <c r="P860" s="259"/>
      <c r="Q860" s="259"/>
      <c r="R860" s="259"/>
      <c r="S860" s="259"/>
      <c r="T860" s="260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T860" s="261" t="s">
        <v>372</v>
      </c>
      <c r="AU860" s="261" t="s">
        <v>81</v>
      </c>
      <c r="AV860" s="14" t="s">
        <v>81</v>
      </c>
      <c r="AW860" s="14" t="s">
        <v>34</v>
      </c>
      <c r="AX860" s="14" t="s">
        <v>72</v>
      </c>
      <c r="AY860" s="261" t="s">
        <v>178</v>
      </c>
    </row>
    <row r="861" s="14" customFormat="1">
      <c r="A861" s="14"/>
      <c r="B861" s="251"/>
      <c r="C861" s="252"/>
      <c r="D861" s="242" t="s">
        <v>372</v>
      </c>
      <c r="E861" s="253" t="s">
        <v>21</v>
      </c>
      <c r="F861" s="254" t="s">
        <v>1047</v>
      </c>
      <c r="G861" s="252"/>
      <c r="H861" s="255">
        <v>24.513000000000002</v>
      </c>
      <c r="I861" s="256"/>
      <c r="J861" s="252"/>
      <c r="K861" s="252"/>
      <c r="L861" s="257"/>
      <c r="M861" s="258"/>
      <c r="N861" s="259"/>
      <c r="O861" s="259"/>
      <c r="P861" s="259"/>
      <c r="Q861" s="259"/>
      <c r="R861" s="259"/>
      <c r="S861" s="259"/>
      <c r="T861" s="260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T861" s="261" t="s">
        <v>372</v>
      </c>
      <c r="AU861" s="261" t="s">
        <v>81</v>
      </c>
      <c r="AV861" s="14" t="s">
        <v>81</v>
      </c>
      <c r="AW861" s="14" t="s">
        <v>34</v>
      </c>
      <c r="AX861" s="14" t="s">
        <v>72</v>
      </c>
      <c r="AY861" s="261" t="s">
        <v>178</v>
      </c>
    </row>
    <row r="862" s="14" customFormat="1">
      <c r="A862" s="14"/>
      <c r="B862" s="251"/>
      <c r="C862" s="252"/>
      <c r="D862" s="242" t="s">
        <v>372</v>
      </c>
      <c r="E862" s="253" t="s">
        <v>21</v>
      </c>
      <c r="F862" s="254" t="s">
        <v>1048</v>
      </c>
      <c r="G862" s="252"/>
      <c r="H862" s="255">
        <v>39.590000000000003</v>
      </c>
      <c r="I862" s="256"/>
      <c r="J862" s="252"/>
      <c r="K862" s="252"/>
      <c r="L862" s="257"/>
      <c r="M862" s="258"/>
      <c r="N862" s="259"/>
      <c r="O862" s="259"/>
      <c r="P862" s="259"/>
      <c r="Q862" s="259"/>
      <c r="R862" s="259"/>
      <c r="S862" s="259"/>
      <c r="T862" s="260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T862" s="261" t="s">
        <v>372</v>
      </c>
      <c r="AU862" s="261" t="s">
        <v>81</v>
      </c>
      <c r="AV862" s="14" t="s">
        <v>81</v>
      </c>
      <c r="AW862" s="14" t="s">
        <v>34</v>
      </c>
      <c r="AX862" s="14" t="s">
        <v>72</v>
      </c>
      <c r="AY862" s="261" t="s">
        <v>178</v>
      </c>
    </row>
    <row r="863" s="15" customFormat="1">
      <c r="A863" s="15"/>
      <c r="B863" s="262"/>
      <c r="C863" s="263"/>
      <c r="D863" s="242" t="s">
        <v>372</v>
      </c>
      <c r="E863" s="264" t="s">
        <v>21</v>
      </c>
      <c r="F863" s="265" t="s">
        <v>399</v>
      </c>
      <c r="G863" s="263"/>
      <c r="H863" s="266">
        <v>71.903000000000006</v>
      </c>
      <c r="I863" s="267"/>
      <c r="J863" s="263"/>
      <c r="K863" s="263"/>
      <c r="L863" s="268"/>
      <c r="M863" s="269"/>
      <c r="N863" s="270"/>
      <c r="O863" s="270"/>
      <c r="P863" s="270"/>
      <c r="Q863" s="270"/>
      <c r="R863" s="270"/>
      <c r="S863" s="270"/>
      <c r="T863" s="271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T863" s="272" t="s">
        <v>372</v>
      </c>
      <c r="AU863" s="272" t="s">
        <v>81</v>
      </c>
      <c r="AV863" s="15" t="s">
        <v>97</v>
      </c>
      <c r="AW863" s="15" t="s">
        <v>34</v>
      </c>
      <c r="AX863" s="15" t="s">
        <v>79</v>
      </c>
      <c r="AY863" s="272" t="s">
        <v>178</v>
      </c>
    </row>
    <row r="864" s="2" customFormat="1" ht="24.15" customHeight="1">
      <c r="A864" s="41"/>
      <c r="B864" s="42"/>
      <c r="C864" s="214" t="s">
        <v>1187</v>
      </c>
      <c r="D864" s="214" t="s">
        <v>179</v>
      </c>
      <c r="E864" s="215" t="s">
        <v>1188</v>
      </c>
      <c r="F864" s="216" t="s">
        <v>1189</v>
      </c>
      <c r="G864" s="217" t="s">
        <v>384</v>
      </c>
      <c r="H864" s="218">
        <v>128.03299999999999</v>
      </c>
      <c r="I864" s="219"/>
      <c r="J864" s="220">
        <f>ROUND(I864*H864,2)</f>
        <v>0</v>
      </c>
      <c r="K864" s="216" t="s">
        <v>368</v>
      </c>
      <c r="L864" s="47"/>
      <c r="M864" s="221" t="s">
        <v>21</v>
      </c>
      <c r="N864" s="222" t="s">
        <v>43</v>
      </c>
      <c r="O864" s="87"/>
      <c r="P864" s="223">
        <f>O864*H864</f>
        <v>0</v>
      </c>
      <c r="Q864" s="223">
        <v>0.00025999999999999998</v>
      </c>
      <c r="R864" s="223">
        <f>Q864*H864</f>
        <v>0.033288579999999991</v>
      </c>
      <c r="S864" s="223">
        <v>0</v>
      </c>
      <c r="T864" s="224">
        <f>S864*H864</f>
        <v>0</v>
      </c>
      <c r="U864" s="41"/>
      <c r="V864" s="41"/>
      <c r="W864" s="41"/>
      <c r="X864" s="41"/>
      <c r="Y864" s="41"/>
      <c r="Z864" s="41"/>
      <c r="AA864" s="41"/>
      <c r="AB864" s="41"/>
      <c r="AC864" s="41"/>
      <c r="AD864" s="41"/>
      <c r="AE864" s="41"/>
      <c r="AR864" s="225" t="s">
        <v>97</v>
      </c>
      <c r="AT864" s="225" t="s">
        <v>179</v>
      </c>
      <c r="AU864" s="225" t="s">
        <v>81</v>
      </c>
      <c r="AY864" s="20" t="s">
        <v>178</v>
      </c>
      <c r="BE864" s="226">
        <f>IF(N864="základní",J864,0)</f>
        <v>0</v>
      </c>
      <c r="BF864" s="226">
        <f>IF(N864="snížená",J864,0)</f>
        <v>0</v>
      </c>
      <c r="BG864" s="226">
        <f>IF(N864="zákl. přenesená",J864,0)</f>
        <v>0</v>
      </c>
      <c r="BH864" s="226">
        <f>IF(N864="sníž. přenesená",J864,0)</f>
        <v>0</v>
      </c>
      <c r="BI864" s="226">
        <f>IF(N864="nulová",J864,0)</f>
        <v>0</v>
      </c>
      <c r="BJ864" s="20" t="s">
        <v>79</v>
      </c>
      <c r="BK864" s="226">
        <f>ROUND(I864*H864,2)</f>
        <v>0</v>
      </c>
      <c r="BL864" s="20" t="s">
        <v>97</v>
      </c>
      <c r="BM864" s="225" t="s">
        <v>1190</v>
      </c>
    </row>
    <row r="865" s="2" customFormat="1">
      <c r="A865" s="41"/>
      <c r="B865" s="42"/>
      <c r="C865" s="43"/>
      <c r="D865" s="235" t="s">
        <v>370</v>
      </c>
      <c r="E865" s="43"/>
      <c r="F865" s="236" t="s">
        <v>1191</v>
      </c>
      <c r="G865" s="43"/>
      <c r="H865" s="43"/>
      <c r="I865" s="237"/>
      <c r="J865" s="43"/>
      <c r="K865" s="43"/>
      <c r="L865" s="47"/>
      <c r="M865" s="238"/>
      <c r="N865" s="239"/>
      <c r="O865" s="87"/>
      <c r="P865" s="87"/>
      <c r="Q865" s="87"/>
      <c r="R865" s="87"/>
      <c r="S865" s="87"/>
      <c r="T865" s="88"/>
      <c r="U865" s="41"/>
      <c r="V865" s="41"/>
      <c r="W865" s="41"/>
      <c r="X865" s="41"/>
      <c r="Y865" s="41"/>
      <c r="Z865" s="41"/>
      <c r="AA865" s="41"/>
      <c r="AB865" s="41"/>
      <c r="AC865" s="41"/>
      <c r="AD865" s="41"/>
      <c r="AE865" s="41"/>
      <c r="AT865" s="20" t="s">
        <v>370</v>
      </c>
      <c r="AU865" s="20" t="s">
        <v>81</v>
      </c>
    </row>
    <row r="866" s="14" customFormat="1">
      <c r="A866" s="14"/>
      <c r="B866" s="251"/>
      <c r="C866" s="252"/>
      <c r="D866" s="242" t="s">
        <v>372</v>
      </c>
      <c r="E866" s="253" t="s">
        <v>21</v>
      </c>
      <c r="F866" s="254" t="s">
        <v>1192</v>
      </c>
      <c r="G866" s="252"/>
      <c r="H866" s="255">
        <v>128.03299999999999</v>
      </c>
      <c r="I866" s="256"/>
      <c r="J866" s="252"/>
      <c r="K866" s="252"/>
      <c r="L866" s="257"/>
      <c r="M866" s="258"/>
      <c r="N866" s="259"/>
      <c r="O866" s="259"/>
      <c r="P866" s="259"/>
      <c r="Q866" s="259"/>
      <c r="R866" s="259"/>
      <c r="S866" s="259"/>
      <c r="T866" s="260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T866" s="261" t="s">
        <v>372</v>
      </c>
      <c r="AU866" s="261" t="s">
        <v>81</v>
      </c>
      <c r="AV866" s="14" t="s">
        <v>81</v>
      </c>
      <c r="AW866" s="14" t="s">
        <v>34</v>
      </c>
      <c r="AX866" s="14" t="s">
        <v>79</v>
      </c>
      <c r="AY866" s="261" t="s">
        <v>178</v>
      </c>
    </row>
    <row r="867" s="12" customFormat="1" ht="22.8" customHeight="1">
      <c r="A867" s="12"/>
      <c r="B867" s="200"/>
      <c r="C867" s="201"/>
      <c r="D867" s="202" t="s">
        <v>71</v>
      </c>
      <c r="E867" s="227" t="s">
        <v>848</v>
      </c>
      <c r="F867" s="227" t="s">
        <v>1193</v>
      </c>
      <c r="G867" s="201"/>
      <c r="H867" s="201"/>
      <c r="I867" s="204"/>
      <c r="J867" s="228">
        <f>BK867</f>
        <v>0</v>
      </c>
      <c r="K867" s="201"/>
      <c r="L867" s="206"/>
      <c r="M867" s="207"/>
      <c r="N867" s="208"/>
      <c r="O867" s="208"/>
      <c r="P867" s="209">
        <f>SUM(P868:P1017)</f>
        <v>0</v>
      </c>
      <c r="Q867" s="208"/>
      <c r="R867" s="209">
        <f>SUM(R868:R1017)</f>
        <v>246.49249831999995</v>
      </c>
      <c r="S867" s="208"/>
      <c r="T867" s="210">
        <f>SUM(T868:T1017)</f>
        <v>0</v>
      </c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R867" s="211" t="s">
        <v>79</v>
      </c>
      <c r="AT867" s="212" t="s">
        <v>71</v>
      </c>
      <c r="AU867" s="212" t="s">
        <v>79</v>
      </c>
      <c r="AY867" s="211" t="s">
        <v>178</v>
      </c>
      <c r="BK867" s="213">
        <f>SUM(BK868:BK1017)</f>
        <v>0</v>
      </c>
    </row>
    <row r="868" s="2" customFormat="1" ht="33" customHeight="1">
      <c r="A868" s="41"/>
      <c r="B868" s="42"/>
      <c r="C868" s="214" t="s">
        <v>1194</v>
      </c>
      <c r="D868" s="214" t="s">
        <v>179</v>
      </c>
      <c r="E868" s="215" t="s">
        <v>1195</v>
      </c>
      <c r="F868" s="216" t="s">
        <v>1196</v>
      </c>
      <c r="G868" s="217" t="s">
        <v>392</v>
      </c>
      <c r="H868" s="218">
        <v>16.309999999999999</v>
      </c>
      <c r="I868" s="219"/>
      <c r="J868" s="220">
        <f>ROUND(I868*H868,2)</f>
        <v>0</v>
      </c>
      <c r="K868" s="216" t="s">
        <v>368</v>
      </c>
      <c r="L868" s="47"/>
      <c r="M868" s="221" t="s">
        <v>21</v>
      </c>
      <c r="N868" s="222" t="s">
        <v>43</v>
      </c>
      <c r="O868" s="87"/>
      <c r="P868" s="223">
        <f>O868*H868</f>
        <v>0</v>
      </c>
      <c r="Q868" s="223">
        <v>2.3010199999999998</v>
      </c>
      <c r="R868" s="223">
        <f>Q868*H868</f>
        <v>37.529636199999992</v>
      </c>
      <c r="S868" s="223">
        <v>0</v>
      </c>
      <c r="T868" s="224">
        <f>S868*H868</f>
        <v>0</v>
      </c>
      <c r="U868" s="41"/>
      <c r="V868" s="41"/>
      <c r="W868" s="41"/>
      <c r="X868" s="41"/>
      <c r="Y868" s="41"/>
      <c r="Z868" s="41"/>
      <c r="AA868" s="41"/>
      <c r="AB868" s="41"/>
      <c r="AC868" s="41"/>
      <c r="AD868" s="41"/>
      <c r="AE868" s="41"/>
      <c r="AR868" s="225" t="s">
        <v>97</v>
      </c>
      <c r="AT868" s="225" t="s">
        <v>179</v>
      </c>
      <c r="AU868" s="225" t="s">
        <v>81</v>
      </c>
      <c r="AY868" s="20" t="s">
        <v>178</v>
      </c>
      <c r="BE868" s="226">
        <f>IF(N868="základní",J868,0)</f>
        <v>0</v>
      </c>
      <c r="BF868" s="226">
        <f>IF(N868="snížená",J868,0)</f>
        <v>0</v>
      </c>
      <c r="BG868" s="226">
        <f>IF(N868="zákl. přenesená",J868,0)</f>
        <v>0</v>
      </c>
      <c r="BH868" s="226">
        <f>IF(N868="sníž. přenesená",J868,0)</f>
        <v>0</v>
      </c>
      <c r="BI868" s="226">
        <f>IF(N868="nulová",J868,0)</f>
        <v>0</v>
      </c>
      <c r="BJ868" s="20" t="s">
        <v>79</v>
      </c>
      <c r="BK868" s="226">
        <f>ROUND(I868*H868,2)</f>
        <v>0</v>
      </c>
      <c r="BL868" s="20" t="s">
        <v>97</v>
      </c>
      <c r="BM868" s="225" t="s">
        <v>1197</v>
      </c>
    </row>
    <row r="869" s="2" customFormat="1">
      <c r="A869" s="41"/>
      <c r="B869" s="42"/>
      <c r="C869" s="43"/>
      <c r="D869" s="235" t="s">
        <v>370</v>
      </c>
      <c r="E869" s="43"/>
      <c r="F869" s="236" t="s">
        <v>1198</v>
      </c>
      <c r="G869" s="43"/>
      <c r="H869" s="43"/>
      <c r="I869" s="237"/>
      <c r="J869" s="43"/>
      <c r="K869" s="43"/>
      <c r="L869" s="47"/>
      <c r="M869" s="238"/>
      <c r="N869" s="239"/>
      <c r="O869" s="87"/>
      <c r="P869" s="87"/>
      <c r="Q869" s="87"/>
      <c r="R869" s="87"/>
      <c r="S869" s="87"/>
      <c r="T869" s="88"/>
      <c r="U869" s="41"/>
      <c r="V869" s="41"/>
      <c r="W869" s="41"/>
      <c r="X869" s="41"/>
      <c r="Y869" s="41"/>
      <c r="Z869" s="41"/>
      <c r="AA869" s="41"/>
      <c r="AB869" s="41"/>
      <c r="AC869" s="41"/>
      <c r="AD869" s="41"/>
      <c r="AE869" s="41"/>
      <c r="AT869" s="20" t="s">
        <v>370</v>
      </c>
      <c r="AU869" s="20" t="s">
        <v>81</v>
      </c>
    </row>
    <row r="870" s="13" customFormat="1">
      <c r="A870" s="13"/>
      <c r="B870" s="240"/>
      <c r="C870" s="241"/>
      <c r="D870" s="242" t="s">
        <v>372</v>
      </c>
      <c r="E870" s="243" t="s">
        <v>21</v>
      </c>
      <c r="F870" s="244" t="s">
        <v>948</v>
      </c>
      <c r="G870" s="241"/>
      <c r="H870" s="243" t="s">
        <v>21</v>
      </c>
      <c r="I870" s="245"/>
      <c r="J870" s="241"/>
      <c r="K870" s="241"/>
      <c r="L870" s="246"/>
      <c r="M870" s="247"/>
      <c r="N870" s="248"/>
      <c r="O870" s="248"/>
      <c r="P870" s="248"/>
      <c r="Q870" s="248"/>
      <c r="R870" s="248"/>
      <c r="S870" s="248"/>
      <c r="T870" s="249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T870" s="250" t="s">
        <v>372</v>
      </c>
      <c r="AU870" s="250" t="s">
        <v>81</v>
      </c>
      <c r="AV870" s="13" t="s">
        <v>79</v>
      </c>
      <c r="AW870" s="13" t="s">
        <v>34</v>
      </c>
      <c r="AX870" s="13" t="s">
        <v>72</v>
      </c>
      <c r="AY870" s="250" t="s">
        <v>178</v>
      </c>
    </row>
    <row r="871" s="13" customFormat="1">
      <c r="A871" s="13"/>
      <c r="B871" s="240"/>
      <c r="C871" s="241"/>
      <c r="D871" s="242" t="s">
        <v>372</v>
      </c>
      <c r="E871" s="243" t="s">
        <v>21</v>
      </c>
      <c r="F871" s="244" t="s">
        <v>1199</v>
      </c>
      <c r="G871" s="241"/>
      <c r="H871" s="243" t="s">
        <v>21</v>
      </c>
      <c r="I871" s="245"/>
      <c r="J871" s="241"/>
      <c r="K871" s="241"/>
      <c r="L871" s="246"/>
      <c r="M871" s="247"/>
      <c r="N871" s="248"/>
      <c r="O871" s="248"/>
      <c r="P871" s="248"/>
      <c r="Q871" s="248"/>
      <c r="R871" s="248"/>
      <c r="S871" s="248"/>
      <c r="T871" s="249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T871" s="250" t="s">
        <v>372</v>
      </c>
      <c r="AU871" s="250" t="s">
        <v>81</v>
      </c>
      <c r="AV871" s="13" t="s">
        <v>79</v>
      </c>
      <c r="AW871" s="13" t="s">
        <v>34</v>
      </c>
      <c r="AX871" s="13" t="s">
        <v>72</v>
      </c>
      <c r="AY871" s="250" t="s">
        <v>178</v>
      </c>
    </row>
    <row r="872" s="14" customFormat="1">
      <c r="A872" s="14"/>
      <c r="B872" s="251"/>
      <c r="C872" s="252"/>
      <c r="D872" s="242" t="s">
        <v>372</v>
      </c>
      <c r="E872" s="253" t="s">
        <v>21</v>
      </c>
      <c r="F872" s="254" t="s">
        <v>1200</v>
      </c>
      <c r="G872" s="252"/>
      <c r="H872" s="255">
        <v>57.893000000000001</v>
      </c>
      <c r="I872" s="256"/>
      <c r="J872" s="252"/>
      <c r="K872" s="252"/>
      <c r="L872" s="257"/>
      <c r="M872" s="258"/>
      <c r="N872" s="259"/>
      <c r="O872" s="259"/>
      <c r="P872" s="259"/>
      <c r="Q872" s="259"/>
      <c r="R872" s="259"/>
      <c r="S872" s="259"/>
      <c r="T872" s="260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T872" s="261" t="s">
        <v>372</v>
      </c>
      <c r="AU872" s="261" t="s">
        <v>81</v>
      </c>
      <c r="AV872" s="14" t="s">
        <v>81</v>
      </c>
      <c r="AW872" s="14" t="s">
        <v>34</v>
      </c>
      <c r="AX872" s="14" t="s">
        <v>72</v>
      </c>
      <c r="AY872" s="261" t="s">
        <v>178</v>
      </c>
    </row>
    <row r="873" s="14" customFormat="1">
      <c r="A873" s="14"/>
      <c r="B873" s="251"/>
      <c r="C873" s="252"/>
      <c r="D873" s="242" t="s">
        <v>372</v>
      </c>
      <c r="E873" s="253" t="s">
        <v>21</v>
      </c>
      <c r="F873" s="254" t="s">
        <v>1201</v>
      </c>
      <c r="G873" s="252"/>
      <c r="H873" s="255">
        <v>117.389</v>
      </c>
      <c r="I873" s="256"/>
      <c r="J873" s="252"/>
      <c r="K873" s="252"/>
      <c r="L873" s="257"/>
      <c r="M873" s="258"/>
      <c r="N873" s="259"/>
      <c r="O873" s="259"/>
      <c r="P873" s="259"/>
      <c r="Q873" s="259"/>
      <c r="R873" s="259"/>
      <c r="S873" s="259"/>
      <c r="T873" s="260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T873" s="261" t="s">
        <v>372</v>
      </c>
      <c r="AU873" s="261" t="s">
        <v>81</v>
      </c>
      <c r="AV873" s="14" t="s">
        <v>81</v>
      </c>
      <c r="AW873" s="14" t="s">
        <v>34</v>
      </c>
      <c r="AX873" s="14" t="s">
        <v>72</v>
      </c>
      <c r="AY873" s="261" t="s">
        <v>178</v>
      </c>
    </row>
    <row r="874" s="14" customFormat="1">
      <c r="A874" s="14"/>
      <c r="B874" s="251"/>
      <c r="C874" s="252"/>
      <c r="D874" s="242" t="s">
        <v>372</v>
      </c>
      <c r="E874" s="253" t="s">
        <v>21</v>
      </c>
      <c r="F874" s="254" t="s">
        <v>1202</v>
      </c>
      <c r="G874" s="252"/>
      <c r="H874" s="255">
        <v>113.58499999999999</v>
      </c>
      <c r="I874" s="256"/>
      <c r="J874" s="252"/>
      <c r="K874" s="252"/>
      <c r="L874" s="257"/>
      <c r="M874" s="258"/>
      <c r="N874" s="259"/>
      <c r="O874" s="259"/>
      <c r="P874" s="259"/>
      <c r="Q874" s="259"/>
      <c r="R874" s="259"/>
      <c r="S874" s="259"/>
      <c r="T874" s="260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T874" s="261" t="s">
        <v>372</v>
      </c>
      <c r="AU874" s="261" t="s">
        <v>81</v>
      </c>
      <c r="AV874" s="14" t="s">
        <v>81</v>
      </c>
      <c r="AW874" s="14" t="s">
        <v>34</v>
      </c>
      <c r="AX874" s="14" t="s">
        <v>72</v>
      </c>
      <c r="AY874" s="261" t="s">
        <v>178</v>
      </c>
    </row>
    <row r="875" s="14" customFormat="1">
      <c r="A875" s="14"/>
      <c r="B875" s="251"/>
      <c r="C875" s="252"/>
      <c r="D875" s="242" t="s">
        <v>372</v>
      </c>
      <c r="E875" s="253" t="s">
        <v>21</v>
      </c>
      <c r="F875" s="254" t="s">
        <v>1203</v>
      </c>
      <c r="G875" s="252"/>
      <c r="H875" s="255">
        <v>26.298999999999999</v>
      </c>
      <c r="I875" s="256"/>
      <c r="J875" s="252"/>
      <c r="K875" s="252"/>
      <c r="L875" s="257"/>
      <c r="M875" s="258"/>
      <c r="N875" s="259"/>
      <c r="O875" s="259"/>
      <c r="P875" s="259"/>
      <c r="Q875" s="259"/>
      <c r="R875" s="259"/>
      <c r="S875" s="259"/>
      <c r="T875" s="260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T875" s="261" t="s">
        <v>372</v>
      </c>
      <c r="AU875" s="261" t="s">
        <v>81</v>
      </c>
      <c r="AV875" s="14" t="s">
        <v>81</v>
      </c>
      <c r="AW875" s="14" t="s">
        <v>34</v>
      </c>
      <c r="AX875" s="14" t="s">
        <v>72</v>
      </c>
      <c r="AY875" s="261" t="s">
        <v>178</v>
      </c>
    </row>
    <row r="876" s="16" customFormat="1">
      <c r="A876" s="16"/>
      <c r="B876" s="273"/>
      <c r="C876" s="274"/>
      <c r="D876" s="242" t="s">
        <v>372</v>
      </c>
      <c r="E876" s="275" t="s">
        <v>21</v>
      </c>
      <c r="F876" s="276" t="s">
        <v>407</v>
      </c>
      <c r="G876" s="274"/>
      <c r="H876" s="277">
        <v>315.166</v>
      </c>
      <c r="I876" s="278"/>
      <c r="J876" s="274"/>
      <c r="K876" s="274"/>
      <c r="L876" s="279"/>
      <c r="M876" s="280"/>
      <c r="N876" s="281"/>
      <c r="O876" s="281"/>
      <c r="P876" s="281"/>
      <c r="Q876" s="281"/>
      <c r="R876" s="281"/>
      <c r="S876" s="281"/>
      <c r="T876" s="282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T876" s="283" t="s">
        <v>372</v>
      </c>
      <c r="AU876" s="283" t="s">
        <v>81</v>
      </c>
      <c r="AV876" s="16" t="s">
        <v>95</v>
      </c>
      <c r="AW876" s="16" t="s">
        <v>34</v>
      </c>
      <c r="AX876" s="16" t="s">
        <v>72</v>
      </c>
      <c r="AY876" s="283" t="s">
        <v>178</v>
      </c>
    </row>
    <row r="877" s="14" customFormat="1">
      <c r="A877" s="14"/>
      <c r="B877" s="251"/>
      <c r="C877" s="252"/>
      <c r="D877" s="242" t="s">
        <v>372</v>
      </c>
      <c r="E877" s="253" t="s">
        <v>21</v>
      </c>
      <c r="F877" s="254" t="s">
        <v>1204</v>
      </c>
      <c r="G877" s="252"/>
      <c r="H877" s="255">
        <v>16.309999999999999</v>
      </c>
      <c r="I877" s="256"/>
      <c r="J877" s="252"/>
      <c r="K877" s="252"/>
      <c r="L877" s="257"/>
      <c r="M877" s="258"/>
      <c r="N877" s="259"/>
      <c r="O877" s="259"/>
      <c r="P877" s="259"/>
      <c r="Q877" s="259"/>
      <c r="R877" s="259"/>
      <c r="S877" s="259"/>
      <c r="T877" s="260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T877" s="261" t="s">
        <v>372</v>
      </c>
      <c r="AU877" s="261" t="s">
        <v>81</v>
      </c>
      <c r="AV877" s="14" t="s">
        <v>81</v>
      </c>
      <c r="AW877" s="14" t="s">
        <v>34</v>
      </c>
      <c r="AX877" s="14" t="s">
        <v>79</v>
      </c>
      <c r="AY877" s="261" t="s">
        <v>178</v>
      </c>
    </row>
    <row r="878" s="2" customFormat="1" ht="33" customHeight="1">
      <c r="A878" s="41"/>
      <c r="B878" s="42"/>
      <c r="C878" s="214" t="s">
        <v>1205</v>
      </c>
      <c r="D878" s="214" t="s">
        <v>179</v>
      </c>
      <c r="E878" s="215" t="s">
        <v>1206</v>
      </c>
      <c r="F878" s="216" t="s">
        <v>1207</v>
      </c>
      <c r="G878" s="217" t="s">
        <v>392</v>
      </c>
      <c r="H878" s="218">
        <v>23.574000000000002</v>
      </c>
      <c r="I878" s="219"/>
      <c r="J878" s="220">
        <f>ROUND(I878*H878,2)</f>
        <v>0</v>
      </c>
      <c r="K878" s="216" t="s">
        <v>368</v>
      </c>
      <c r="L878" s="47"/>
      <c r="M878" s="221" t="s">
        <v>21</v>
      </c>
      <c r="N878" s="222" t="s">
        <v>43</v>
      </c>
      <c r="O878" s="87"/>
      <c r="P878" s="223">
        <f>O878*H878</f>
        <v>0</v>
      </c>
      <c r="Q878" s="223">
        <v>2.5018699999999998</v>
      </c>
      <c r="R878" s="223">
        <f>Q878*H878</f>
        <v>58.979083379999999</v>
      </c>
      <c r="S878" s="223">
        <v>0</v>
      </c>
      <c r="T878" s="224">
        <f>S878*H878</f>
        <v>0</v>
      </c>
      <c r="U878" s="41"/>
      <c r="V878" s="41"/>
      <c r="W878" s="41"/>
      <c r="X878" s="41"/>
      <c r="Y878" s="41"/>
      <c r="Z878" s="41"/>
      <c r="AA878" s="41"/>
      <c r="AB878" s="41"/>
      <c r="AC878" s="41"/>
      <c r="AD878" s="41"/>
      <c r="AE878" s="41"/>
      <c r="AR878" s="225" t="s">
        <v>97</v>
      </c>
      <c r="AT878" s="225" t="s">
        <v>179</v>
      </c>
      <c r="AU878" s="225" t="s">
        <v>81</v>
      </c>
      <c r="AY878" s="20" t="s">
        <v>178</v>
      </c>
      <c r="BE878" s="226">
        <f>IF(N878="základní",J878,0)</f>
        <v>0</v>
      </c>
      <c r="BF878" s="226">
        <f>IF(N878="snížená",J878,0)</f>
        <v>0</v>
      </c>
      <c r="BG878" s="226">
        <f>IF(N878="zákl. přenesená",J878,0)</f>
        <v>0</v>
      </c>
      <c r="BH878" s="226">
        <f>IF(N878="sníž. přenesená",J878,0)</f>
        <v>0</v>
      </c>
      <c r="BI878" s="226">
        <f>IF(N878="nulová",J878,0)</f>
        <v>0</v>
      </c>
      <c r="BJ878" s="20" t="s">
        <v>79</v>
      </c>
      <c r="BK878" s="226">
        <f>ROUND(I878*H878,2)</f>
        <v>0</v>
      </c>
      <c r="BL878" s="20" t="s">
        <v>97</v>
      </c>
      <c r="BM878" s="225" t="s">
        <v>1208</v>
      </c>
    </row>
    <row r="879" s="2" customFormat="1">
      <c r="A879" s="41"/>
      <c r="B879" s="42"/>
      <c r="C879" s="43"/>
      <c r="D879" s="235" t="s">
        <v>370</v>
      </c>
      <c r="E879" s="43"/>
      <c r="F879" s="236" t="s">
        <v>1209</v>
      </c>
      <c r="G879" s="43"/>
      <c r="H879" s="43"/>
      <c r="I879" s="237"/>
      <c r="J879" s="43"/>
      <c r="K879" s="43"/>
      <c r="L879" s="47"/>
      <c r="M879" s="238"/>
      <c r="N879" s="239"/>
      <c r="O879" s="87"/>
      <c r="P879" s="87"/>
      <c r="Q879" s="87"/>
      <c r="R879" s="87"/>
      <c r="S879" s="87"/>
      <c r="T879" s="88"/>
      <c r="U879" s="41"/>
      <c r="V879" s="41"/>
      <c r="W879" s="41"/>
      <c r="X879" s="41"/>
      <c r="Y879" s="41"/>
      <c r="Z879" s="41"/>
      <c r="AA879" s="41"/>
      <c r="AB879" s="41"/>
      <c r="AC879" s="41"/>
      <c r="AD879" s="41"/>
      <c r="AE879" s="41"/>
      <c r="AT879" s="20" t="s">
        <v>370</v>
      </c>
      <c r="AU879" s="20" t="s">
        <v>81</v>
      </c>
    </row>
    <row r="880" s="13" customFormat="1">
      <c r="A880" s="13"/>
      <c r="B880" s="240"/>
      <c r="C880" s="241"/>
      <c r="D880" s="242" t="s">
        <v>372</v>
      </c>
      <c r="E880" s="243" t="s">
        <v>21</v>
      </c>
      <c r="F880" s="244" t="s">
        <v>948</v>
      </c>
      <c r="G880" s="241"/>
      <c r="H880" s="243" t="s">
        <v>21</v>
      </c>
      <c r="I880" s="245"/>
      <c r="J880" s="241"/>
      <c r="K880" s="241"/>
      <c r="L880" s="246"/>
      <c r="M880" s="247"/>
      <c r="N880" s="248"/>
      <c r="O880" s="248"/>
      <c r="P880" s="248"/>
      <c r="Q880" s="248"/>
      <c r="R880" s="248"/>
      <c r="S880" s="248"/>
      <c r="T880" s="249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T880" s="250" t="s">
        <v>372</v>
      </c>
      <c r="AU880" s="250" t="s">
        <v>81</v>
      </c>
      <c r="AV880" s="13" t="s">
        <v>79</v>
      </c>
      <c r="AW880" s="13" t="s">
        <v>34</v>
      </c>
      <c r="AX880" s="13" t="s">
        <v>72</v>
      </c>
      <c r="AY880" s="250" t="s">
        <v>178</v>
      </c>
    </row>
    <row r="881" s="13" customFormat="1">
      <c r="A881" s="13"/>
      <c r="B881" s="240"/>
      <c r="C881" s="241"/>
      <c r="D881" s="242" t="s">
        <v>372</v>
      </c>
      <c r="E881" s="243" t="s">
        <v>21</v>
      </c>
      <c r="F881" s="244" t="s">
        <v>1210</v>
      </c>
      <c r="G881" s="241"/>
      <c r="H881" s="243" t="s">
        <v>21</v>
      </c>
      <c r="I881" s="245"/>
      <c r="J881" s="241"/>
      <c r="K881" s="241"/>
      <c r="L881" s="246"/>
      <c r="M881" s="247"/>
      <c r="N881" s="248"/>
      <c r="O881" s="248"/>
      <c r="P881" s="248"/>
      <c r="Q881" s="248"/>
      <c r="R881" s="248"/>
      <c r="S881" s="248"/>
      <c r="T881" s="249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T881" s="250" t="s">
        <v>372</v>
      </c>
      <c r="AU881" s="250" t="s">
        <v>81</v>
      </c>
      <c r="AV881" s="13" t="s">
        <v>79</v>
      </c>
      <c r="AW881" s="13" t="s">
        <v>34</v>
      </c>
      <c r="AX881" s="13" t="s">
        <v>72</v>
      </c>
      <c r="AY881" s="250" t="s">
        <v>178</v>
      </c>
    </row>
    <row r="882" s="14" customFormat="1">
      <c r="A882" s="14"/>
      <c r="B882" s="251"/>
      <c r="C882" s="252"/>
      <c r="D882" s="242" t="s">
        <v>372</v>
      </c>
      <c r="E882" s="253" t="s">
        <v>21</v>
      </c>
      <c r="F882" s="254" t="s">
        <v>1211</v>
      </c>
      <c r="G882" s="252"/>
      <c r="H882" s="255">
        <v>5.9870000000000001</v>
      </c>
      <c r="I882" s="256"/>
      <c r="J882" s="252"/>
      <c r="K882" s="252"/>
      <c r="L882" s="257"/>
      <c r="M882" s="258"/>
      <c r="N882" s="259"/>
      <c r="O882" s="259"/>
      <c r="P882" s="259"/>
      <c r="Q882" s="259"/>
      <c r="R882" s="259"/>
      <c r="S882" s="259"/>
      <c r="T882" s="260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T882" s="261" t="s">
        <v>372</v>
      </c>
      <c r="AU882" s="261" t="s">
        <v>81</v>
      </c>
      <c r="AV882" s="14" t="s">
        <v>81</v>
      </c>
      <c r="AW882" s="14" t="s">
        <v>34</v>
      </c>
      <c r="AX882" s="14" t="s">
        <v>72</v>
      </c>
      <c r="AY882" s="261" t="s">
        <v>178</v>
      </c>
    </row>
    <row r="883" s="14" customFormat="1">
      <c r="A883" s="14"/>
      <c r="B883" s="251"/>
      <c r="C883" s="252"/>
      <c r="D883" s="242" t="s">
        <v>372</v>
      </c>
      <c r="E883" s="253" t="s">
        <v>21</v>
      </c>
      <c r="F883" s="254" t="s">
        <v>1212</v>
      </c>
      <c r="G883" s="252"/>
      <c r="H883" s="255">
        <v>0.155</v>
      </c>
      <c r="I883" s="256"/>
      <c r="J883" s="252"/>
      <c r="K883" s="252"/>
      <c r="L883" s="257"/>
      <c r="M883" s="258"/>
      <c r="N883" s="259"/>
      <c r="O883" s="259"/>
      <c r="P883" s="259"/>
      <c r="Q883" s="259"/>
      <c r="R883" s="259"/>
      <c r="S883" s="259"/>
      <c r="T883" s="260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T883" s="261" t="s">
        <v>372</v>
      </c>
      <c r="AU883" s="261" t="s">
        <v>81</v>
      </c>
      <c r="AV883" s="14" t="s">
        <v>81</v>
      </c>
      <c r="AW883" s="14" t="s">
        <v>34</v>
      </c>
      <c r="AX883" s="14" t="s">
        <v>72</v>
      </c>
      <c r="AY883" s="261" t="s">
        <v>178</v>
      </c>
    </row>
    <row r="884" s="14" customFormat="1">
      <c r="A884" s="14"/>
      <c r="B884" s="251"/>
      <c r="C884" s="252"/>
      <c r="D884" s="242" t="s">
        <v>372</v>
      </c>
      <c r="E884" s="253" t="s">
        <v>21</v>
      </c>
      <c r="F884" s="254" t="s">
        <v>1213</v>
      </c>
      <c r="G884" s="252"/>
      <c r="H884" s="255">
        <v>1.7789999999999999</v>
      </c>
      <c r="I884" s="256"/>
      <c r="J884" s="252"/>
      <c r="K884" s="252"/>
      <c r="L884" s="257"/>
      <c r="M884" s="258"/>
      <c r="N884" s="259"/>
      <c r="O884" s="259"/>
      <c r="P884" s="259"/>
      <c r="Q884" s="259"/>
      <c r="R884" s="259"/>
      <c r="S884" s="259"/>
      <c r="T884" s="260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T884" s="261" t="s">
        <v>372</v>
      </c>
      <c r="AU884" s="261" t="s">
        <v>81</v>
      </c>
      <c r="AV884" s="14" t="s">
        <v>81</v>
      </c>
      <c r="AW884" s="14" t="s">
        <v>34</v>
      </c>
      <c r="AX884" s="14" t="s">
        <v>72</v>
      </c>
      <c r="AY884" s="261" t="s">
        <v>178</v>
      </c>
    </row>
    <row r="885" s="14" customFormat="1">
      <c r="A885" s="14"/>
      <c r="B885" s="251"/>
      <c r="C885" s="252"/>
      <c r="D885" s="242" t="s">
        <v>372</v>
      </c>
      <c r="E885" s="253" t="s">
        <v>21</v>
      </c>
      <c r="F885" s="254" t="s">
        <v>1214</v>
      </c>
      <c r="G885" s="252"/>
      <c r="H885" s="255">
        <v>0.26300000000000001</v>
      </c>
      <c r="I885" s="256"/>
      <c r="J885" s="252"/>
      <c r="K885" s="252"/>
      <c r="L885" s="257"/>
      <c r="M885" s="258"/>
      <c r="N885" s="259"/>
      <c r="O885" s="259"/>
      <c r="P885" s="259"/>
      <c r="Q885" s="259"/>
      <c r="R885" s="259"/>
      <c r="S885" s="259"/>
      <c r="T885" s="260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T885" s="261" t="s">
        <v>372</v>
      </c>
      <c r="AU885" s="261" t="s">
        <v>81</v>
      </c>
      <c r="AV885" s="14" t="s">
        <v>81</v>
      </c>
      <c r="AW885" s="14" t="s">
        <v>34</v>
      </c>
      <c r="AX885" s="14" t="s">
        <v>72</v>
      </c>
      <c r="AY885" s="261" t="s">
        <v>178</v>
      </c>
    </row>
    <row r="886" s="14" customFormat="1">
      <c r="A886" s="14"/>
      <c r="B886" s="251"/>
      <c r="C886" s="252"/>
      <c r="D886" s="242" t="s">
        <v>372</v>
      </c>
      <c r="E886" s="253" t="s">
        <v>21</v>
      </c>
      <c r="F886" s="254" t="s">
        <v>1215</v>
      </c>
      <c r="G886" s="252"/>
      <c r="H886" s="255">
        <v>5.2119999999999997</v>
      </c>
      <c r="I886" s="256"/>
      <c r="J886" s="252"/>
      <c r="K886" s="252"/>
      <c r="L886" s="257"/>
      <c r="M886" s="258"/>
      <c r="N886" s="259"/>
      <c r="O886" s="259"/>
      <c r="P886" s="259"/>
      <c r="Q886" s="259"/>
      <c r="R886" s="259"/>
      <c r="S886" s="259"/>
      <c r="T886" s="260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T886" s="261" t="s">
        <v>372</v>
      </c>
      <c r="AU886" s="261" t="s">
        <v>81</v>
      </c>
      <c r="AV886" s="14" t="s">
        <v>81</v>
      </c>
      <c r="AW886" s="14" t="s">
        <v>34</v>
      </c>
      <c r="AX886" s="14" t="s">
        <v>72</v>
      </c>
      <c r="AY886" s="261" t="s">
        <v>178</v>
      </c>
    </row>
    <row r="887" s="14" customFormat="1">
      <c r="A887" s="14"/>
      <c r="B887" s="251"/>
      <c r="C887" s="252"/>
      <c r="D887" s="242" t="s">
        <v>372</v>
      </c>
      <c r="E887" s="253" t="s">
        <v>21</v>
      </c>
      <c r="F887" s="254" t="s">
        <v>1216</v>
      </c>
      <c r="G887" s="252"/>
      <c r="H887" s="255">
        <v>4.7800000000000002</v>
      </c>
      <c r="I887" s="256"/>
      <c r="J887" s="252"/>
      <c r="K887" s="252"/>
      <c r="L887" s="257"/>
      <c r="M887" s="258"/>
      <c r="N887" s="259"/>
      <c r="O887" s="259"/>
      <c r="P887" s="259"/>
      <c r="Q887" s="259"/>
      <c r="R887" s="259"/>
      <c r="S887" s="259"/>
      <c r="T887" s="260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T887" s="261" t="s">
        <v>372</v>
      </c>
      <c r="AU887" s="261" t="s">
        <v>81</v>
      </c>
      <c r="AV887" s="14" t="s">
        <v>81</v>
      </c>
      <c r="AW887" s="14" t="s">
        <v>34</v>
      </c>
      <c r="AX887" s="14" t="s">
        <v>72</v>
      </c>
      <c r="AY887" s="261" t="s">
        <v>178</v>
      </c>
    </row>
    <row r="888" s="14" customFormat="1">
      <c r="A888" s="14"/>
      <c r="B888" s="251"/>
      <c r="C888" s="252"/>
      <c r="D888" s="242" t="s">
        <v>372</v>
      </c>
      <c r="E888" s="253" t="s">
        <v>21</v>
      </c>
      <c r="F888" s="254" t="s">
        <v>1217</v>
      </c>
      <c r="G888" s="252"/>
      <c r="H888" s="255">
        <v>2.9399999999999999</v>
      </c>
      <c r="I888" s="256"/>
      <c r="J888" s="252"/>
      <c r="K888" s="252"/>
      <c r="L888" s="257"/>
      <c r="M888" s="258"/>
      <c r="N888" s="259"/>
      <c r="O888" s="259"/>
      <c r="P888" s="259"/>
      <c r="Q888" s="259"/>
      <c r="R888" s="259"/>
      <c r="S888" s="259"/>
      <c r="T888" s="260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T888" s="261" t="s">
        <v>372</v>
      </c>
      <c r="AU888" s="261" t="s">
        <v>81</v>
      </c>
      <c r="AV888" s="14" t="s">
        <v>81</v>
      </c>
      <c r="AW888" s="14" t="s">
        <v>34</v>
      </c>
      <c r="AX888" s="14" t="s">
        <v>72</v>
      </c>
      <c r="AY888" s="261" t="s">
        <v>178</v>
      </c>
    </row>
    <row r="889" s="14" customFormat="1">
      <c r="A889" s="14"/>
      <c r="B889" s="251"/>
      <c r="C889" s="252"/>
      <c r="D889" s="242" t="s">
        <v>372</v>
      </c>
      <c r="E889" s="253" t="s">
        <v>21</v>
      </c>
      <c r="F889" s="254" t="s">
        <v>1218</v>
      </c>
      <c r="G889" s="252"/>
      <c r="H889" s="255">
        <v>0.23000000000000001</v>
      </c>
      <c r="I889" s="256"/>
      <c r="J889" s="252"/>
      <c r="K889" s="252"/>
      <c r="L889" s="257"/>
      <c r="M889" s="258"/>
      <c r="N889" s="259"/>
      <c r="O889" s="259"/>
      <c r="P889" s="259"/>
      <c r="Q889" s="259"/>
      <c r="R889" s="259"/>
      <c r="S889" s="259"/>
      <c r="T889" s="260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T889" s="261" t="s">
        <v>372</v>
      </c>
      <c r="AU889" s="261" t="s">
        <v>81</v>
      </c>
      <c r="AV889" s="14" t="s">
        <v>81</v>
      </c>
      <c r="AW889" s="14" t="s">
        <v>34</v>
      </c>
      <c r="AX889" s="14" t="s">
        <v>72</v>
      </c>
      <c r="AY889" s="261" t="s">
        <v>178</v>
      </c>
    </row>
    <row r="890" s="14" customFormat="1">
      <c r="A890" s="14"/>
      <c r="B890" s="251"/>
      <c r="C890" s="252"/>
      <c r="D890" s="242" t="s">
        <v>372</v>
      </c>
      <c r="E890" s="253" t="s">
        <v>21</v>
      </c>
      <c r="F890" s="254" t="s">
        <v>1219</v>
      </c>
      <c r="G890" s="252"/>
      <c r="H890" s="255">
        <v>1.4310000000000001</v>
      </c>
      <c r="I890" s="256"/>
      <c r="J890" s="252"/>
      <c r="K890" s="252"/>
      <c r="L890" s="257"/>
      <c r="M890" s="258"/>
      <c r="N890" s="259"/>
      <c r="O890" s="259"/>
      <c r="P890" s="259"/>
      <c r="Q890" s="259"/>
      <c r="R890" s="259"/>
      <c r="S890" s="259"/>
      <c r="T890" s="260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T890" s="261" t="s">
        <v>372</v>
      </c>
      <c r="AU890" s="261" t="s">
        <v>81</v>
      </c>
      <c r="AV890" s="14" t="s">
        <v>81</v>
      </c>
      <c r="AW890" s="14" t="s">
        <v>34</v>
      </c>
      <c r="AX890" s="14" t="s">
        <v>72</v>
      </c>
      <c r="AY890" s="261" t="s">
        <v>178</v>
      </c>
    </row>
    <row r="891" s="16" customFormat="1">
      <c r="A891" s="16"/>
      <c r="B891" s="273"/>
      <c r="C891" s="274"/>
      <c r="D891" s="242" t="s">
        <v>372</v>
      </c>
      <c r="E891" s="275" t="s">
        <v>21</v>
      </c>
      <c r="F891" s="276" t="s">
        <v>407</v>
      </c>
      <c r="G891" s="274"/>
      <c r="H891" s="277">
        <v>22.777000000000001</v>
      </c>
      <c r="I891" s="278"/>
      <c r="J891" s="274"/>
      <c r="K891" s="274"/>
      <c r="L891" s="279"/>
      <c r="M891" s="280"/>
      <c r="N891" s="281"/>
      <c r="O891" s="281"/>
      <c r="P891" s="281"/>
      <c r="Q891" s="281"/>
      <c r="R891" s="281"/>
      <c r="S891" s="281"/>
      <c r="T891" s="282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T891" s="283" t="s">
        <v>372</v>
      </c>
      <c r="AU891" s="283" t="s">
        <v>81</v>
      </c>
      <c r="AV891" s="16" t="s">
        <v>95</v>
      </c>
      <c r="AW891" s="16" t="s">
        <v>34</v>
      </c>
      <c r="AX891" s="16" t="s">
        <v>72</v>
      </c>
      <c r="AY891" s="283" t="s">
        <v>178</v>
      </c>
    </row>
    <row r="892" s="14" customFormat="1">
      <c r="A892" s="14"/>
      <c r="B892" s="251"/>
      <c r="C892" s="252"/>
      <c r="D892" s="242" t="s">
        <v>372</v>
      </c>
      <c r="E892" s="253" t="s">
        <v>21</v>
      </c>
      <c r="F892" s="254" t="s">
        <v>1220</v>
      </c>
      <c r="G892" s="252"/>
      <c r="H892" s="255">
        <v>23.574000000000002</v>
      </c>
      <c r="I892" s="256"/>
      <c r="J892" s="252"/>
      <c r="K892" s="252"/>
      <c r="L892" s="257"/>
      <c r="M892" s="258"/>
      <c r="N892" s="259"/>
      <c r="O892" s="259"/>
      <c r="P892" s="259"/>
      <c r="Q892" s="259"/>
      <c r="R892" s="259"/>
      <c r="S892" s="259"/>
      <c r="T892" s="260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T892" s="261" t="s">
        <v>372</v>
      </c>
      <c r="AU892" s="261" t="s">
        <v>81</v>
      </c>
      <c r="AV892" s="14" t="s">
        <v>81</v>
      </c>
      <c r="AW892" s="14" t="s">
        <v>34</v>
      </c>
      <c r="AX892" s="14" t="s">
        <v>79</v>
      </c>
      <c r="AY892" s="261" t="s">
        <v>178</v>
      </c>
    </row>
    <row r="893" s="2" customFormat="1" ht="33" customHeight="1">
      <c r="A893" s="41"/>
      <c r="B893" s="42"/>
      <c r="C893" s="214" t="s">
        <v>1221</v>
      </c>
      <c r="D893" s="214" t="s">
        <v>179</v>
      </c>
      <c r="E893" s="215" t="s">
        <v>1222</v>
      </c>
      <c r="F893" s="216" t="s">
        <v>1223</v>
      </c>
      <c r="G893" s="217" t="s">
        <v>392</v>
      </c>
      <c r="H893" s="218">
        <v>24.491</v>
      </c>
      <c r="I893" s="219"/>
      <c r="J893" s="220">
        <f>ROUND(I893*H893,2)</f>
        <v>0</v>
      </c>
      <c r="K893" s="216" t="s">
        <v>393</v>
      </c>
      <c r="L893" s="47"/>
      <c r="M893" s="221" t="s">
        <v>21</v>
      </c>
      <c r="N893" s="222" t="s">
        <v>43</v>
      </c>
      <c r="O893" s="87"/>
      <c r="P893" s="223">
        <f>O893*H893</f>
        <v>0</v>
      </c>
      <c r="Q893" s="223">
        <v>2.3010199999999998</v>
      </c>
      <c r="R893" s="223">
        <f>Q893*H893</f>
        <v>56.354280819999993</v>
      </c>
      <c r="S893" s="223">
        <v>0</v>
      </c>
      <c r="T893" s="224">
        <f>S893*H893</f>
        <v>0</v>
      </c>
      <c r="U893" s="41"/>
      <c r="V893" s="41"/>
      <c r="W893" s="41"/>
      <c r="X893" s="41"/>
      <c r="Y893" s="41"/>
      <c r="Z893" s="41"/>
      <c r="AA893" s="41"/>
      <c r="AB893" s="41"/>
      <c r="AC893" s="41"/>
      <c r="AD893" s="41"/>
      <c r="AE893" s="41"/>
      <c r="AR893" s="225" t="s">
        <v>97</v>
      </c>
      <c r="AT893" s="225" t="s">
        <v>179</v>
      </c>
      <c r="AU893" s="225" t="s">
        <v>81</v>
      </c>
      <c r="AY893" s="20" t="s">
        <v>178</v>
      </c>
      <c r="BE893" s="226">
        <f>IF(N893="základní",J893,0)</f>
        <v>0</v>
      </c>
      <c r="BF893" s="226">
        <f>IF(N893="snížená",J893,0)</f>
        <v>0</v>
      </c>
      <c r="BG893" s="226">
        <f>IF(N893="zákl. přenesená",J893,0)</f>
        <v>0</v>
      </c>
      <c r="BH893" s="226">
        <f>IF(N893="sníž. přenesená",J893,0)</f>
        <v>0</v>
      </c>
      <c r="BI893" s="226">
        <f>IF(N893="nulová",J893,0)</f>
        <v>0</v>
      </c>
      <c r="BJ893" s="20" t="s">
        <v>79</v>
      </c>
      <c r="BK893" s="226">
        <f>ROUND(I893*H893,2)</f>
        <v>0</v>
      </c>
      <c r="BL893" s="20" t="s">
        <v>97</v>
      </c>
      <c r="BM893" s="225" t="s">
        <v>1224</v>
      </c>
    </row>
    <row r="894" s="13" customFormat="1">
      <c r="A894" s="13"/>
      <c r="B894" s="240"/>
      <c r="C894" s="241"/>
      <c r="D894" s="242" t="s">
        <v>372</v>
      </c>
      <c r="E894" s="243" t="s">
        <v>21</v>
      </c>
      <c r="F894" s="244" t="s">
        <v>1225</v>
      </c>
      <c r="G894" s="241"/>
      <c r="H894" s="243" t="s">
        <v>21</v>
      </c>
      <c r="I894" s="245"/>
      <c r="J894" s="241"/>
      <c r="K894" s="241"/>
      <c r="L894" s="246"/>
      <c r="M894" s="247"/>
      <c r="N894" s="248"/>
      <c r="O894" s="248"/>
      <c r="P894" s="248"/>
      <c r="Q894" s="248"/>
      <c r="R894" s="248"/>
      <c r="S894" s="248"/>
      <c r="T894" s="249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T894" s="250" t="s">
        <v>372</v>
      </c>
      <c r="AU894" s="250" t="s">
        <v>81</v>
      </c>
      <c r="AV894" s="13" t="s">
        <v>79</v>
      </c>
      <c r="AW894" s="13" t="s">
        <v>34</v>
      </c>
      <c r="AX894" s="13" t="s">
        <v>72</v>
      </c>
      <c r="AY894" s="250" t="s">
        <v>178</v>
      </c>
    </row>
    <row r="895" s="13" customFormat="1">
      <c r="A895" s="13"/>
      <c r="B895" s="240"/>
      <c r="C895" s="241"/>
      <c r="D895" s="242" t="s">
        <v>372</v>
      </c>
      <c r="E895" s="243" t="s">
        <v>21</v>
      </c>
      <c r="F895" s="244" t="s">
        <v>1226</v>
      </c>
      <c r="G895" s="241"/>
      <c r="H895" s="243" t="s">
        <v>21</v>
      </c>
      <c r="I895" s="245"/>
      <c r="J895" s="241"/>
      <c r="K895" s="241"/>
      <c r="L895" s="246"/>
      <c r="M895" s="247"/>
      <c r="N895" s="248"/>
      <c r="O895" s="248"/>
      <c r="P895" s="248"/>
      <c r="Q895" s="248"/>
      <c r="R895" s="248"/>
      <c r="S895" s="248"/>
      <c r="T895" s="249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T895" s="250" t="s">
        <v>372</v>
      </c>
      <c r="AU895" s="250" t="s">
        <v>81</v>
      </c>
      <c r="AV895" s="13" t="s">
        <v>79</v>
      </c>
      <c r="AW895" s="13" t="s">
        <v>34</v>
      </c>
      <c r="AX895" s="13" t="s">
        <v>72</v>
      </c>
      <c r="AY895" s="250" t="s">
        <v>178</v>
      </c>
    </row>
    <row r="896" s="14" customFormat="1">
      <c r="A896" s="14"/>
      <c r="B896" s="251"/>
      <c r="C896" s="252"/>
      <c r="D896" s="242" t="s">
        <v>372</v>
      </c>
      <c r="E896" s="253" t="s">
        <v>21</v>
      </c>
      <c r="F896" s="254" t="s">
        <v>1227</v>
      </c>
      <c r="G896" s="252"/>
      <c r="H896" s="255">
        <v>24.491</v>
      </c>
      <c r="I896" s="256"/>
      <c r="J896" s="252"/>
      <c r="K896" s="252"/>
      <c r="L896" s="257"/>
      <c r="M896" s="258"/>
      <c r="N896" s="259"/>
      <c r="O896" s="259"/>
      <c r="P896" s="259"/>
      <c r="Q896" s="259"/>
      <c r="R896" s="259"/>
      <c r="S896" s="259"/>
      <c r="T896" s="260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T896" s="261" t="s">
        <v>372</v>
      </c>
      <c r="AU896" s="261" t="s">
        <v>81</v>
      </c>
      <c r="AV896" s="14" t="s">
        <v>81</v>
      </c>
      <c r="AW896" s="14" t="s">
        <v>34</v>
      </c>
      <c r="AX896" s="14" t="s">
        <v>79</v>
      </c>
      <c r="AY896" s="261" t="s">
        <v>178</v>
      </c>
    </row>
    <row r="897" s="2" customFormat="1" ht="24.15" customHeight="1">
      <c r="A897" s="41"/>
      <c r="B897" s="42"/>
      <c r="C897" s="214" t="s">
        <v>1228</v>
      </c>
      <c r="D897" s="214" t="s">
        <v>179</v>
      </c>
      <c r="E897" s="215" t="s">
        <v>1229</v>
      </c>
      <c r="F897" s="216" t="s">
        <v>1230</v>
      </c>
      <c r="G897" s="217" t="s">
        <v>392</v>
      </c>
      <c r="H897" s="218">
        <v>24.491</v>
      </c>
      <c r="I897" s="219"/>
      <c r="J897" s="220">
        <f>ROUND(I897*H897,2)</f>
        <v>0</v>
      </c>
      <c r="K897" s="216" t="s">
        <v>368</v>
      </c>
      <c r="L897" s="47"/>
      <c r="M897" s="221" t="s">
        <v>21</v>
      </c>
      <c r="N897" s="222" t="s">
        <v>43</v>
      </c>
      <c r="O897" s="87"/>
      <c r="P897" s="223">
        <f>O897*H897</f>
        <v>0</v>
      </c>
      <c r="Q897" s="223">
        <v>0.0030200000000000001</v>
      </c>
      <c r="R897" s="223">
        <f>Q897*H897</f>
        <v>0.073962819999999999</v>
      </c>
      <c r="S897" s="223">
        <v>0</v>
      </c>
      <c r="T897" s="224">
        <f>S897*H897</f>
        <v>0</v>
      </c>
      <c r="U897" s="41"/>
      <c r="V897" s="41"/>
      <c r="W897" s="41"/>
      <c r="X897" s="41"/>
      <c r="Y897" s="41"/>
      <c r="Z897" s="41"/>
      <c r="AA897" s="41"/>
      <c r="AB897" s="41"/>
      <c r="AC897" s="41"/>
      <c r="AD897" s="41"/>
      <c r="AE897" s="41"/>
      <c r="AR897" s="225" t="s">
        <v>97</v>
      </c>
      <c r="AT897" s="225" t="s">
        <v>179</v>
      </c>
      <c r="AU897" s="225" t="s">
        <v>81</v>
      </c>
      <c r="AY897" s="20" t="s">
        <v>178</v>
      </c>
      <c r="BE897" s="226">
        <f>IF(N897="základní",J897,0)</f>
        <v>0</v>
      </c>
      <c r="BF897" s="226">
        <f>IF(N897="snížená",J897,0)</f>
        <v>0</v>
      </c>
      <c r="BG897" s="226">
        <f>IF(N897="zákl. přenesená",J897,0)</f>
        <v>0</v>
      </c>
      <c r="BH897" s="226">
        <f>IF(N897="sníž. přenesená",J897,0)</f>
        <v>0</v>
      </c>
      <c r="BI897" s="226">
        <f>IF(N897="nulová",J897,0)</f>
        <v>0</v>
      </c>
      <c r="BJ897" s="20" t="s">
        <v>79</v>
      </c>
      <c r="BK897" s="226">
        <f>ROUND(I897*H897,2)</f>
        <v>0</v>
      </c>
      <c r="BL897" s="20" t="s">
        <v>97</v>
      </c>
      <c r="BM897" s="225" t="s">
        <v>1231</v>
      </c>
    </row>
    <row r="898" s="2" customFormat="1">
      <c r="A898" s="41"/>
      <c r="B898" s="42"/>
      <c r="C898" s="43"/>
      <c r="D898" s="235" t="s">
        <v>370</v>
      </c>
      <c r="E898" s="43"/>
      <c r="F898" s="236" t="s">
        <v>1232</v>
      </c>
      <c r="G898" s="43"/>
      <c r="H898" s="43"/>
      <c r="I898" s="237"/>
      <c r="J898" s="43"/>
      <c r="K898" s="43"/>
      <c r="L898" s="47"/>
      <c r="M898" s="238"/>
      <c r="N898" s="239"/>
      <c r="O898" s="87"/>
      <c r="P898" s="87"/>
      <c r="Q898" s="87"/>
      <c r="R898" s="87"/>
      <c r="S898" s="87"/>
      <c r="T898" s="88"/>
      <c r="U898" s="41"/>
      <c r="V898" s="41"/>
      <c r="W898" s="41"/>
      <c r="X898" s="41"/>
      <c r="Y898" s="41"/>
      <c r="Z898" s="41"/>
      <c r="AA898" s="41"/>
      <c r="AB898" s="41"/>
      <c r="AC898" s="41"/>
      <c r="AD898" s="41"/>
      <c r="AE898" s="41"/>
      <c r="AT898" s="20" t="s">
        <v>370</v>
      </c>
      <c r="AU898" s="20" t="s">
        <v>81</v>
      </c>
    </row>
    <row r="899" s="2" customFormat="1" ht="24.15" customHeight="1">
      <c r="A899" s="41"/>
      <c r="B899" s="42"/>
      <c r="C899" s="214" t="s">
        <v>1233</v>
      </c>
      <c r="D899" s="214" t="s">
        <v>179</v>
      </c>
      <c r="E899" s="215" t="s">
        <v>1234</v>
      </c>
      <c r="F899" s="216" t="s">
        <v>1235</v>
      </c>
      <c r="G899" s="217" t="s">
        <v>384</v>
      </c>
      <c r="H899" s="218">
        <v>32.659999999999997</v>
      </c>
      <c r="I899" s="219"/>
      <c r="J899" s="220">
        <f>ROUND(I899*H899,2)</f>
        <v>0</v>
      </c>
      <c r="K899" s="216" t="s">
        <v>368</v>
      </c>
      <c r="L899" s="47"/>
      <c r="M899" s="221" t="s">
        <v>21</v>
      </c>
      <c r="N899" s="222" t="s">
        <v>43</v>
      </c>
      <c r="O899" s="87"/>
      <c r="P899" s="223">
        <f>O899*H899</f>
        <v>0</v>
      </c>
      <c r="Q899" s="223">
        <v>0.11169999999999999</v>
      </c>
      <c r="R899" s="223">
        <f>Q899*H899</f>
        <v>3.6481219999999994</v>
      </c>
      <c r="S899" s="223">
        <v>0</v>
      </c>
      <c r="T899" s="224">
        <f>S899*H899</f>
        <v>0</v>
      </c>
      <c r="U899" s="41"/>
      <c r="V899" s="41"/>
      <c r="W899" s="41"/>
      <c r="X899" s="41"/>
      <c r="Y899" s="41"/>
      <c r="Z899" s="41"/>
      <c r="AA899" s="41"/>
      <c r="AB899" s="41"/>
      <c r="AC899" s="41"/>
      <c r="AD899" s="41"/>
      <c r="AE899" s="41"/>
      <c r="AR899" s="225" t="s">
        <v>97</v>
      </c>
      <c r="AT899" s="225" t="s">
        <v>179</v>
      </c>
      <c r="AU899" s="225" t="s">
        <v>81</v>
      </c>
      <c r="AY899" s="20" t="s">
        <v>178</v>
      </c>
      <c r="BE899" s="226">
        <f>IF(N899="základní",J899,0)</f>
        <v>0</v>
      </c>
      <c r="BF899" s="226">
        <f>IF(N899="snížená",J899,0)</f>
        <v>0</v>
      </c>
      <c r="BG899" s="226">
        <f>IF(N899="zákl. přenesená",J899,0)</f>
        <v>0</v>
      </c>
      <c r="BH899" s="226">
        <f>IF(N899="sníž. přenesená",J899,0)</f>
        <v>0</v>
      </c>
      <c r="BI899" s="226">
        <f>IF(N899="nulová",J899,0)</f>
        <v>0</v>
      </c>
      <c r="BJ899" s="20" t="s">
        <v>79</v>
      </c>
      <c r="BK899" s="226">
        <f>ROUND(I899*H899,2)</f>
        <v>0</v>
      </c>
      <c r="BL899" s="20" t="s">
        <v>97</v>
      </c>
      <c r="BM899" s="225" t="s">
        <v>1236</v>
      </c>
    </row>
    <row r="900" s="2" customFormat="1">
      <c r="A900" s="41"/>
      <c r="B900" s="42"/>
      <c r="C900" s="43"/>
      <c r="D900" s="235" t="s">
        <v>370</v>
      </c>
      <c r="E900" s="43"/>
      <c r="F900" s="236" t="s">
        <v>1237</v>
      </c>
      <c r="G900" s="43"/>
      <c r="H900" s="43"/>
      <c r="I900" s="237"/>
      <c r="J900" s="43"/>
      <c r="K900" s="43"/>
      <c r="L900" s="47"/>
      <c r="M900" s="238"/>
      <c r="N900" s="239"/>
      <c r="O900" s="87"/>
      <c r="P900" s="87"/>
      <c r="Q900" s="87"/>
      <c r="R900" s="87"/>
      <c r="S900" s="87"/>
      <c r="T900" s="88"/>
      <c r="U900" s="41"/>
      <c r="V900" s="41"/>
      <c r="W900" s="41"/>
      <c r="X900" s="41"/>
      <c r="Y900" s="41"/>
      <c r="Z900" s="41"/>
      <c r="AA900" s="41"/>
      <c r="AB900" s="41"/>
      <c r="AC900" s="41"/>
      <c r="AD900" s="41"/>
      <c r="AE900" s="41"/>
      <c r="AT900" s="20" t="s">
        <v>370</v>
      </c>
      <c r="AU900" s="20" t="s">
        <v>81</v>
      </c>
    </row>
    <row r="901" s="13" customFormat="1">
      <c r="A901" s="13"/>
      <c r="B901" s="240"/>
      <c r="C901" s="241"/>
      <c r="D901" s="242" t="s">
        <v>372</v>
      </c>
      <c r="E901" s="243" t="s">
        <v>21</v>
      </c>
      <c r="F901" s="244" t="s">
        <v>1238</v>
      </c>
      <c r="G901" s="241"/>
      <c r="H901" s="243" t="s">
        <v>21</v>
      </c>
      <c r="I901" s="245"/>
      <c r="J901" s="241"/>
      <c r="K901" s="241"/>
      <c r="L901" s="246"/>
      <c r="M901" s="247"/>
      <c r="N901" s="248"/>
      <c r="O901" s="248"/>
      <c r="P901" s="248"/>
      <c r="Q901" s="248"/>
      <c r="R901" s="248"/>
      <c r="S901" s="248"/>
      <c r="T901" s="249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T901" s="250" t="s">
        <v>372</v>
      </c>
      <c r="AU901" s="250" t="s">
        <v>81</v>
      </c>
      <c r="AV901" s="13" t="s">
        <v>79</v>
      </c>
      <c r="AW901" s="13" t="s">
        <v>34</v>
      </c>
      <c r="AX901" s="13" t="s">
        <v>72</v>
      </c>
      <c r="AY901" s="250" t="s">
        <v>178</v>
      </c>
    </row>
    <row r="902" s="14" customFormat="1">
      <c r="A902" s="14"/>
      <c r="B902" s="251"/>
      <c r="C902" s="252"/>
      <c r="D902" s="242" t="s">
        <v>372</v>
      </c>
      <c r="E902" s="253" t="s">
        <v>21</v>
      </c>
      <c r="F902" s="254" t="s">
        <v>1239</v>
      </c>
      <c r="G902" s="252"/>
      <c r="H902" s="255">
        <v>32.659999999999997</v>
      </c>
      <c r="I902" s="256"/>
      <c r="J902" s="252"/>
      <c r="K902" s="252"/>
      <c r="L902" s="257"/>
      <c r="M902" s="258"/>
      <c r="N902" s="259"/>
      <c r="O902" s="259"/>
      <c r="P902" s="259"/>
      <c r="Q902" s="259"/>
      <c r="R902" s="259"/>
      <c r="S902" s="259"/>
      <c r="T902" s="260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T902" s="261" t="s">
        <v>372</v>
      </c>
      <c r="AU902" s="261" t="s">
        <v>81</v>
      </c>
      <c r="AV902" s="14" t="s">
        <v>81</v>
      </c>
      <c r="AW902" s="14" t="s">
        <v>34</v>
      </c>
      <c r="AX902" s="14" t="s">
        <v>79</v>
      </c>
      <c r="AY902" s="261" t="s">
        <v>178</v>
      </c>
    </row>
    <row r="903" s="2" customFormat="1" ht="24.15" customHeight="1">
      <c r="A903" s="41"/>
      <c r="B903" s="42"/>
      <c r="C903" s="214" t="s">
        <v>1240</v>
      </c>
      <c r="D903" s="214" t="s">
        <v>179</v>
      </c>
      <c r="E903" s="215" t="s">
        <v>1241</v>
      </c>
      <c r="F903" s="216" t="s">
        <v>1242</v>
      </c>
      <c r="G903" s="217" t="s">
        <v>384</v>
      </c>
      <c r="H903" s="218">
        <v>32.659999999999997</v>
      </c>
      <c r="I903" s="219"/>
      <c r="J903" s="220">
        <f>ROUND(I903*H903,2)</f>
        <v>0</v>
      </c>
      <c r="K903" s="216" t="s">
        <v>368</v>
      </c>
      <c r="L903" s="47"/>
      <c r="M903" s="221" t="s">
        <v>21</v>
      </c>
      <c r="N903" s="222" t="s">
        <v>43</v>
      </c>
      <c r="O903" s="87"/>
      <c r="P903" s="223">
        <f>O903*H903</f>
        <v>0</v>
      </c>
      <c r="Q903" s="223">
        <v>0.001</v>
      </c>
      <c r="R903" s="223">
        <f>Q903*H903</f>
        <v>0.032659999999999995</v>
      </c>
      <c r="S903" s="223">
        <v>0</v>
      </c>
      <c r="T903" s="224">
        <f>S903*H903</f>
        <v>0</v>
      </c>
      <c r="U903" s="41"/>
      <c r="V903" s="41"/>
      <c r="W903" s="41"/>
      <c r="X903" s="41"/>
      <c r="Y903" s="41"/>
      <c r="Z903" s="41"/>
      <c r="AA903" s="41"/>
      <c r="AB903" s="41"/>
      <c r="AC903" s="41"/>
      <c r="AD903" s="41"/>
      <c r="AE903" s="41"/>
      <c r="AR903" s="225" t="s">
        <v>97</v>
      </c>
      <c r="AT903" s="225" t="s">
        <v>179</v>
      </c>
      <c r="AU903" s="225" t="s">
        <v>81</v>
      </c>
      <c r="AY903" s="20" t="s">
        <v>178</v>
      </c>
      <c r="BE903" s="226">
        <f>IF(N903="základní",J903,0)</f>
        <v>0</v>
      </c>
      <c r="BF903" s="226">
        <f>IF(N903="snížená",J903,0)</f>
        <v>0</v>
      </c>
      <c r="BG903" s="226">
        <f>IF(N903="zákl. přenesená",J903,0)</f>
        <v>0</v>
      </c>
      <c r="BH903" s="226">
        <f>IF(N903="sníž. přenesená",J903,0)</f>
        <v>0</v>
      </c>
      <c r="BI903" s="226">
        <f>IF(N903="nulová",J903,0)</f>
        <v>0</v>
      </c>
      <c r="BJ903" s="20" t="s">
        <v>79</v>
      </c>
      <c r="BK903" s="226">
        <f>ROUND(I903*H903,2)</f>
        <v>0</v>
      </c>
      <c r="BL903" s="20" t="s">
        <v>97</v>
      </c>
      <c r="BM903" s="225" t="s">
        <v>1243</v>
      </c>
    </row>
    <row r="904" s="2" customFormat="1">
      <c r="A904" s="41"/>
      <c r="B904" s="42"/>
      <c r="C904" s="43"/>
      <c r="D904" s="235" t="s">
        <v>370</v>
      </c>
      <c r="E904" s="43"/>
      <c r="F904" s="236" t="s">
        <v>1244</v>
      </c>
      <c r="G904" s="43"/>
      <c r="H904" s="43"/>
      <c r="I904" s="237"/>
      <c r="J904" s="43"/>
      <c r="K904" s="43"/>
      <c r="L904" s="47"/>
      <c r="M904" s="238"/>
      <c r="N904" s="239"/>
      <c r="O904" s="87"/>
      <c r="P904" s="87"/>
      <c r="Q904" s="87"/>
      <c r="R904" s="87"/>
      <c r="S904" s="87"/>
      <c r="T904" s="88"/>
      <c r="U904" s="41"/>
      <c r="V904" s="41"/>
      <c r="W904" s="41"/>
      <c r="X904" s="41"/>
      <c r="Y904" s="41"/>
      <c r="Z904" s="41"/>
      <c r="AA904" s="41"/>
      <c r="AB904" s="41"/>
      <c r="AC904" s="41"/>
      <c r="AD904" s="41"/>
      <c r="AE904" s="41"/>
      <c r="AT904" s="20" t="s">
        <v>370</v>
      </c>
      <c r="AU904" s="20" t="s">
        <v>81</v>
      </c>
    </row>
    <row r="905" s="2" customFormat="1" ht="33" customHeight="1">
      <c r="A905" s="41"/>
      <c r="B905" s="42"/>
      <c r="C905" s="214" t="s">
        <v>1245</v>
      </c>
      <c r="D905" s="214" t="s">
        <v>179</v>
      </c>
      <c r="E905" s="215" t="s">
        <v>1246</v>
      </c>
      <c r="F905" s="216" t="s">
        <v>1247</v>
      </c>
      <c r="G905" s="217" t="s">
        <v>392</v>
      </c>
      <c r="H905" s="218">
        <v>5.2599999999999998</v>
      </c>
      <c r="I905" s="219"/>
      <c r="J905" s="220">
        <f>ROUND(I905*H905,2)</f>
        <v>0</v>
      </c>
      <c r="K905" s="216" t="s">
        <v>368</v>
      </c>
      <c r="L905" s="47"/>
      <c r="M905" s="221" t="s">
        <v>21</v>
      </c>
      <c r="N905" s="222" t="s">
        <v>43</v>
      </c>
      <c r="O905" s="87"/>
      <c r="P905" s="223">
        <f>O905*H905</f>
        <v>0</v>
      </c>
      <c r="Q905" s="223">
        <v>2.5018699999999998</v>
      </c>
      <c r="R905" s="223">
        <f>Q905*H905</f>
        <v>13.159836199999999</v>
      </c>
      <c r="S905" s="223">
        <v>0</v>
      </c>
      <c r="T905" s="224">
        <f>S905*H905</f>
        <v>0</v>
      </c>
      <c r="U905" s="41"/>
      <c r="V905" s="41"/>
      <c r="W905" s="41"/>
      <c r="X905" s="41"/>
      <c r="Y905" s="41"/>
      <c r="Z905" s="41"/>
      <c r="AA905" s="41"/>
      <c r="AB905" s="41"/>
      <c r="AC905" s="41"/>
      <c r="AD905" s="41"/>
      <c r="AE905" s="41"/>
      <c r="AR905" s="225" t="s">
        <v>97</v>
      </c>
      <c r="AT905" s="225" t="s">
        <v>179</v>
      </c>
      <c r="AU905" s="225" t="s">
        <v>81</v>
      </c>
      <c r="AY905" s="20" t="s">
        <v>178</v>
      </c>
      <c r="BE905" s="226">
        <f>IF(N905="základní",J905,0)</f>
        <v>0</v>
      </c>
      <c r="BF905" s="226">
        <f>IF(N905="snížená",J905,0)</f>
        <v>0</v>
      </c>
      <c r="BG905" s="226">
        <f>IF(N905="zákl. přenesená",J905,0)</f>
        <v>0</v>
      </c>
      <c r="BH905" s="226">
        <f>IF(N905="sníž. přenesená",J905,0)</f>
        <v>0</v>
      </c>
      <c r="BI905" s="226">
        <f>IF(N905="nulová",J905,0)</f>
        <v>0</v>
      </c>
      <c r="BJ905" s="20" t="s">
        <v>79</v>
      </c>
      <c r="BK905" s="226">
        <f>ROUND(I905*H905,2)</f>
        <v>0</v>
      </c>
      <c r="BL905" s="20" t="s">
        <v>97</v>
      </c>
      <c r="BM905" s="225" t="s">
        <v>1248</v>
      </c>
    </row>
    <row r="906" s="2" customFormat="1">
      <c r="A906" s="41"/>
      <c r="B906" s="42"/>
      <c r="C906" s="43"/>
      <c r="D906" s="235" t="s">
        <v>370</v>
      </c>
      <c r="E906" s="43"/>
      <c r="F906" s="236" t="s">
        <v>1249</v>
      </c>
      <c r="G906" s="43"/>
      <c r="H906" s="43"/>
      <c r="I906" s="237"/>
      <c r="J906" s="43"/>
      <c r="K906" s="43"/>
      <c r="L906" s="47"/>
      <c r="M906" s="238"/>
      <c r="N906" s="239"/>
      <c r="O906" s="87"/>
      <c r="P906" s="87"/>
      <c r="Q906" s="87"/>
      <c r="R906" s="87"/>
      <c r="S906" s="87"/>
      <c r="T906" s="88"/>
      <c r="U906" s="41"/>
      <c r="V906" s="41"/>
      <c r="W906" s="41"/>
      <c r="X906" s="41"/>
      <c r="Y906" s="41"/>
      <c r="Z906" s="41"/>
      <c r="AA906" s="41"/>
      <c r="AB906" s="41"/>
      <c r="AC906" s="41"/>
      <c r="AD906" s="41"/>
      <c r="AE906" s="41"/>
      <c r="AT906" s="20" t="s">
        <v>370</v>
      </c>
      <c r="AU906" s="20" t="s">
        <v>81</v>
      </c>
    </row>
    <row r="907" s="13" customFormat="1">
      <c r="A907" s="13"/>
      <c r="B907" s="240"/>
      <c r="C907" s="241"/>
      <c r="D907" s="242" t="s">
        <v>372</v>
      </c>
      <c r="E907" s="243" t="s">
        <v>21</v>
      </c>
      <c r="F907" s="244" t="s">
        <v>558</v>
      </c>
      <c r="G907" s="241"/>
      <c r="H907" s="243" t="s">
        <v>21</v>
      </c>
      <c r="I907" s="245"/>
      <c r="J907" s="241"/>
      <c r="K907" s="241"/>
      <c r="L907" s="246"/>
      <c r="M907" s="247"/>
      <c r="N907" s="248"/>
      <c r="O907" s="248"/>
      <c r="P907" s="248"/>
      <c r="Q907" s="248"/>
      <c r="R907" s="248"/>
      <c r="S907" s="248"/>
      <c r="T907" s="249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T907" s="250" t="s">
        <v>372</v>
      </c>
      <c r="AU907" s="250" t="s">
        <v>81</v>
      </c>
      <c r="AV907" s="13" t="s">
        <v>79</v>
      </c>
      <c r="AW907" s="13" t="s">
        <v>34</v>
      </c>
      <c r="AX907" s="13" t="s">
        <v>72</v>
      </c>
      <c r="AY907" s="250" t="s">
        <v>178</v>
      </c>
    </row>
    <row r="908" s="14" customFormat="1">
      <c r="A908" s="14"/>
      <c r="B908" s="251"/>
      <c r="C908" s="252"/>
      <c r="D908" s="242" t="s">
        <v>372</v>
      </c>
      <c r="E908" s="253" t="s">
        <v>21</v>
      </c>
      <c r="F908" s="254" t="s">
        <v>1250</v>
      </c>
      <c r="G908" s="252"/>
      <c r="H908" s="255">
        <v>0.81499999999999995</v>
      </c>
      <c r="I908" s="256"/>
      <c r="J908" s="252"/>
      <c r="K908" s="252"/>
      <c r="L908" s="257"/>
      <c r="M908" s="258"/>
      <c r="N908" s="259"/>
      <c r="O908" s="259"/>
      <c r="P908" s="259"/>
      <c r="Q908" s="259"/>
      <c r="R908" s="259"/>
      <c r="S908" s="259"/>
      <c r="T908" s="260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T908" s="261" t="s">
        <v>372</v>
      </c>
      <c r="AU908" s="261" t="s">
        <v>81</v>
      </c>
      <c r="AV908" s="14" t="s">
        <v>81</v>
      </c>
      <c r="AW908" s="14" t="s">
        <v>34</v>
      </c>
      <c r="AX908" s="14" t="s">
        <v>72</v>
      </c>
      <c r="AY908" s="261" t="s">
        <v>178</v>
      </c>
    </row>
    <row r="909" s="14" customFormat="1">
      <c r="A909" s="14"/>
      <c r="B909" s="251"/>
      <c r="C909" s="252"/>
      <c r="D909" s="242" t="s">
        <v>372</v>
      </c>
      <c r="E909" s="253" t="s">
        <v>21</v>
      </c>
      <c r="F909" s="254" t="s">
        <v>1251</v>
      </c>
      <c r="G909" s="252"/>
      <c r="H909" s="255">
        <v>0.55100000000000005</v>
      </c>
      <c r="I909" s="256"/>
      <c r="J909" s="252"/>
      <c r="K909" s="252"/>
      <c r="L909" s="257"/>
      <c r="M909" s="258"/>
      <c r="N909" s="259"/>
      <c r="O909" s="259"/>
      <c r="P909" s="259"/>
      <c r="Q909" s="259"/>
      <c r="R909" s="259"/>
      <c r="S909" s="259"/>
      <c r="T909" s="260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T909" s="261" t="s">
        <v>372</v>
      </c>
      <c r="AU909" s="261" t="s">
        <v>81</v>
      </c>
      <c r="AV909" s="14" t="s">
        <v>81</v>
      </c>
      <c r="AW909" s="14" t="s">
        <v>34</v>
      </c>
      <c r="AX909" s="14" t="s">
        <v>72</v>
      </c>
      <c r="AY909" s="261" t="s">
        <v>178</v>
      </c>
    </row>
    <row r="910" s="14" customFormat="1">
      <c r="A910" s="14"/>
      <c r="B910" s="251"/>
      <c r="C910" s="252"/>
      <c r="D910" s="242" t="s">
        <v>372</v>
      </c>
      <c r="E910" s="253" t="s">
        <v>21</v>
      </c>
      <c r="F910" s="254" t="s">
        <v>1252</v>
      </c>
      <c r="G910" s="252"/>
      <c r="H910" s="255">
        <v>3.8940000000000001</v>
      </c>
      <c r="I910" s="256"/>
      <c r="J910" s="252"/>
      <c r="K910" s="252"/>
      <c r="L910" s="257"/>
      <c r="M910" s="258"/>
      <c r="N910" s="259"/>
      <c r="O910" s="259"/>
      <c r="P910" s="259"/>
      <c r="Q910" s="259"/>
      <c r="R910" s="259"/>
      <c r="S910" s="259"/>
      <c r="T910" s="260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T910" s="261" t="s">
        <v>372</v>
      </c>
      <c r="AU910" s="261" t="s">
        <v>81</v>
      </c>
      <c r="AV910" s="14" t="s">
        <v>81</v>
      </c>
      <c r="AW910" s="14" t="s">
        <v>34</v>
      </c>
      <c r="AX910" s="14" t="s">
        <v>72</v>
      </c>
      <c r="AY910" s="261" t="s">
        <v>178</v>
      </c>
    </row>
    <row r="911" s="15" customFormat="1">
      <c r="A911" s="15"/>
      <c r="B911" s="262"/>
      <c r="C911" s="263"/>
      <c r="D911" s="242" t="s">
        <v>372</v>
      </c>
      <c r="E911" s="264" t="s">
        <v>21</v>
      </c>
      <c r="F911" s="265" t="s">
        <v>399</v>
      </c>
      <c r="G911" s="263"/>
      <c r="H911" s="266">
        <v>5.2599999999999998</v>
      </c>
      <c r="I911" s="267"/>
      <c r="J911" s="263"/>
      <c r="K911" s="263"/>
      <c r="L911" s="268"/>
      <c r="M911" s="269"/>
      <c r="N911" s="270"/>
      <c r="O911" s="270"/>
      <c r="P911" s="270"/>
      <c r="Q911" s="270"/>
      <c r="R911" s="270"/>
      <c r="S911" s="270"/>
      <c r="T911" s="271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T911" s="272" t="s">
        <v>372</v>
      </c>
      <c r="AU911" s="272" t="s">
        <v>81</v>
      </c>
      <c r="AV911" s="15" t="s">
        <v>97</v>
      </c>
      <c r="AW911" s="15" t="s">
        <v>34</v>
      </c>
      <c r="AX911" s="15" t="s">
        <v>79</v>
      </c>
      <c r="AY911" s="272" t="s">
        <v>178</v>
      </c>
    </row>
    <row r="912" s="2" customFormat="1" ht="37.8" customHeight="1">
      <c r="A912" s="41"/>
      <c r="B912" s="42"/>
      <c r="C912" s="214" t="s">
        <v>1253</v>
      </c>
      <c r="D912" s="214" t="s">
        <v>179</v>
      </c>
      <c r="E912" s="215" t="s">
        <v>1254</v>
      </c>
      <c r="F912" s="216" t="s">
        <v>1255</v>
      </c>
      <c r="G912" s="217" t="s">
        <v>392</v>
      </c>
      <c r="H912" s="218">
        <v>7.867</v>
      </c>
      <c r="I912" s="219"/>
      <c r="J912" s="220">
        <f>ROUND(I912*H912,2)</f>
        <v>0</v>
      </c>
      <c r="K912" s="216" t="s">
        <v>368</v>
      </c>
      <c r="L912" s="47"/>
      <c r="M912" s="221" t="s">
        <v>21</v>
      </c>
      <c r="N912" s="222" t="s">
        <v>43</v>
      </c>
      <c r="O912" s="87"/>
      <c r="P912" s="223">
        <f>O912*H912</f>
        <v>0</v>
      </c>
      <c r="Q912" s="223">
        <v>1.837</v>
      </c>
      <c r="R912" s="223">
        <f>Q912*H912</f>
        <v>14.451679</v>
      </c>
      <c r="S912" s="223">
        <v>0</v>
      </c>
      <c r="T912" s="224">
        <f>S912*H912</f>
        <v>0</v>
      </c>
      <c r="U912" s="41"/>
      <c r="V912" s="41"/>
      <c r="W912" s="41"/>
      <c r="X912" s="41"/>
      <c r="Y912" s="41"/>
      <c r="Z912" s="41"/>
      <c r="AA912" s="41"/>
      <c r="AB912" s="41"/>
      <c r="AC912" s="41"/>
      <c r="AD912" s="41"/>
      <c r="AE912" s="41"/>
      <c r="AR912" s="225" t="s">
        <v>97</v>
      </c>
      <c r="AT912" s="225" t="s">
        <v>179</v>
      </c>
      <c r="AU912" s="225" t="s">
        <v>81</v>
      </c>
      <c r="AY912" s="20" t="s">
        <v>178</v>
      </c>
      <c r="BE912" s="226">
        <f>IF(N912="základní",J912,0)</f>
        <v>0</v>
      </c>
      <c r="BF912" s="226">
        <f>IF(N912="snížená",J912,0)</f>
        <v>0</v>
      </c>
      <c r="BG912" s="226">
        <f>IF(N912="zákl. přenesená",J912,0)</f>
        <v>0</v>
      </c>
      <c r="BH912" s="226">
        <f>IF(N912="sníž. přenesená",J912,0)</f>
        <v>0</v>
      </c>
      <c r="BI912" s="226">
        <f>IF(N912="nulová",J912,0)</f>
        <v>0</v>
      </c>
      <c r="BJ912" s="20" t="s">
        <v>79</v>
      </c>
      <c r="BK912" s="226">
        <f>ROUND(I912*H912,2)</f>
        <v>0</v>
      </c>
      <c r="BL912" s="20" t="s">
        <v>97</v>
      </c>
      <c r="BM912" s="225" t="s">
        <v>1256</v>
      </c>
    </row>
    <row r="913" s="2" customFormat="1">
      <c r="A913" s="41"/>
      <c r="B913" s="42"/>
      <c r="C913" s="43"/>
      <c r="D913" s="235" t="s">
        <v>370</v>
      </c>
      <c r="E913" s="43"/>
      <c r="F913" s="236" t="s">
        <v>1257</v>
      </c>
      <c r="G913" s="43"/>
      <c r="H913" s="43"/>
      <c r="I913" s="237"/>
      <c r="J913" s="43"/>
      <c r="K913" s="43"/>
      <c r="L913" s="47"/>
      <c r="M913" s="238"/>
      <c r="N913" s="239"/>
      <c r="O913" s="87"/>
      <c r="P913" s="87"/>
      <c r="Q913" s="87"/>
      <c r="R913" s="87"/>
      <c r="S913" s="87"/>
      <c r="T913" s="88"/>
      <c r="U913" s="41"/>
      <c r="V913" s="41"/>
      <c r="W913" s="41"/>
      <c r="X913" s="41"/>
      <c r="Y913" s="41"/>
      <c r="Z913" s="41"/>
      <c r="AA913" s="41"/>
      <c r="AB913" s="41"/>
      <c r="AC913" s="41"/>
      <c r="AD913" s="41"/>
      <c r="AE913" s="41"/>
      <c r="AT913" s="20" t="s">
        <v>370</v>
      </c>
      <c r="AU913" s="20" t="s">
        <v>81</v>
      </c>
    </row>
    <row r="914" s="13" customFormat="1">
      <c r="A914" s="13"/>
      <c r="B914" s="240"/>
      <c r="C914" s="241"/>
      <c r="D914" s="242" t="s">
        <v>372</v>
      </c>
      <c r="E914" s="243" t="s">
        <v>21</v>
      </c>
      <c r="F914" s="244" t="s">
        <v>1238</v>
      </c>
      <c r="G914" s="241"/>
      <c r="H914" s="243" t="s">
        <v>21</v>
      </c>
      <c r="I914" s="245"/>
      <c r="J914" s="241"/>
      <c r="K914" s="241"/>
      <c r="L914" s="246"/>
      <c r="M914" s="247"/>
      <c r="N914" s="248"/>
      <c r="O914" s="248"/>
      <c r="P914" s="248"/>
      <c r="Q914" s="248"/>
      <c r="R914" s="248"/>
      <c r="S914" s="248"/>
      <c r="T914" s="249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T914" s="250" t="s">
        <v>372</v>
      </c>
      <c r="AU914" s="250" t="s">
        <v>81</v>
      </c>
      <c r="AV914" s="13" t="s">
        <v>79</v>
      </c>
      <c r="AW914" s="13" t="s">
        <v>34</v>
      </c>
      <c r="AX914" s="13" t="s">
        <v>72</v>
      </c>
      <c r="AY914" s="250" t="s">
        <v>178</v>
      </c>
    </row>
    <row r="915" s="14" customFormat="1">
      <c r="A915" s="14"/>
      <c r="B915" s="251"/>
      <c r="C915" s="252"/>
      <c r="D915" s="242" t="s">
        <v>372</v>
      </c>
      <c r="E915" s="253" t="s">
        <v>21</v>
      </c>
      <c r="F915" s="254" t="s">
        <v>1258</v>
      </c>
      <c r="G915" s="252"/>
      <c r="H915" s="255">
        <v>7.867</v>
      </c>
      <c r="I915" s="256"/>
      <c r="J915" s="252"/>
      <c r="K915" s="252"/>
      <c r="L915" s="257"/>
      <c r="M915" s="258"/>
      <c r="N915" s="259"/>
      <c r="O915" s="259"/>
      <c r="P915" s="259"/>
      <c r="Q915" s="259"/>
      <c r="R915" s="259"/>
      <c r="S915" s="259"/>
      <c r="T915" s="260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T915" s="261" t="s">
        <v>372</v>
      </c>
      <c r="AU915" s="261" t="s">
        <v>81</v>
      </c>
      <c r="AV915" s="14" t="s">
        <v>81</v>
      </c>
      <c r="AW915" s="14" t="s">
        <v>34</v>
      </c>
      <c r="AX915" s="14" t="s">
        <v>79</v>
      </c>
      <c r="AY915" s="261" t="s">
        <v>178</v>
      </c>
    </row>
    <row r="916" s="2" customFormat="1" ht="37.8" customHeight="1">
      <c r="A916" s="41"/>
      <c r="B916" s="42"/>
      <c r="C916" s="214" t="s">
        <v>1259</v>
      </c>
      <c r="D916" s="214" t="s">
        <v>179</v>
      </c>
      <c r="E916" s="215" t="s">
        <v>1260</v>
      </c>
      <c r="F916" s="216" t="s">
        <v>1261</v>
      </c>
      <c r="G916" s="217" t="s">
        <v>392</v>
      </c>
      <c r="H916" s="218">
        <v>3.9340000000000002</v>
      </c>
      <c r="I916" s="219"/>
      <c r="J916" s="220">
        <f>ROUND(I916*H916,2)</f>
        <v>0</v>
      </c>
      <c r="K916" s="216" t="s">
        <v>368</v>
      </c>
      <c r="L916" s="47"/>
      <c r="M916" s="221" t="s">
        <v>21</v>
      </c>
      <c r="N916" s="222" t="s">
        <v>43</v>
      </c>
      <c r="O916" s="87"/>
      <c r="P916" s="223">
        <f>O916*H916</f>
        <v>0</v>
      </c>
      <c r="Q916" s="223">
        <v>1.837</v>
      </c>
      <c r="R916" s="223">
        <f>Q916*H916</f>
        <v>7.2267580000000002</v>
      </c>
      <c r="S916" s="223">
        <v>0</v>
      </c>
      <c r="T916" s="224">
        <f>S916*H916</f>
        <v>0</v>
      </c>
      <c r="U916" s="41"/>
      <c r="V916" s="41"/>
      <c r="W916" s="41"/>
      <c r="X916" s="41"/>
      <c r="Y916" s="41"/>
      <c r="Z916" s="41"/>
      <c r="AA916" s="41"/>
      <c r="AB916" s="41"/>
      <c r="AC916" s="41"/>
      <c r="AD916" s="41"/>
      <c r="AE916" s="41"/>
      <c r="AR916" s="225" t="s">
        <v>97</v>
      </c>
      <c r="AT916" s="225" t="s">
        <v>179</v>
      </c>
      <c r="AU916" s="225" t="s">
        <v>81</v>
      </c>
      <c r="AY916" s="20" t="s">
        <v>178</v>
      </c>
      <c r="BE916" s="226">
        <f>IF(N916="základní",J916,0)</f>
        <v>0</v>
      </c>
      <c r="BF916" s="226">
        <f>IF(N916="snížená",J916,0)</f>
        <v>0</v>
      </c>
      <c r="BG916" s="226">
        <f>IF(N916="zákl. přenesená",J916,0)</f>
        <v>0</v>
      </c>
      <c r="BH916" s="226">
        <f>IF(N916="sníž. přenesená",J916,0)</f>
        <v>0</v>
      </c>
      <c r="BI916" s="226">
        <f>IF(N916="nulová",J916,0)</f>
        <v>0</v>
      </c>
      <c r="BJ916" s="20" t="s">
        <v>79</v>
      </c>
      <c r="BK916" s="226">
        <f>ROUND(I916*H916,2)</f>
        <v>0</v>
      </c>
      <c r="BL916" s="20" t="s">
        <v>97</v>
      </c>
      <c r="BM916" s="225" t="s">
        <v>1262</v>
      </c>
    </row>
    <row r="917" s="2" customFormat="1">
      <c r="A917" s="41"/>
      <c r="B917" s="42"/>
      <c r="C917" s="43"/>
      <c r="D917" s="235" t="s">
        <v>370</v>
      </c>
      <c r="E917" s="43"/>
      <c r="F917" s="236" t="s">
        <v>1263</v>
      </c>
      <c r="G917" s="43"/>
      <c r="H917" s="43"/>
      <c r="I917" s="237"/>
      <c r="J917" s="43"/>
      <c r="K917" s="43"/>
      <c r="L917" s="47"/>
      <c r="M917" s="238"/>
      <c r="N917" s="239"/>
      <c r="O917" s="87"/>
      <c r="P917" s="87"/>
      <c r="Q917" s="87"/>
      <c r="R917" s="87"/>
      <c r="S917" s="87"/>
      <c r="T917" s="88"/>
      <c r="U917" s="41"/>
      <c r="V917" s="41"/>
      <c r="W917" s="41"/>
      <c r="X917" s="41"/>
      <c r="Y917" s="41"/>
      <c r="Z917" s="41"/>
      <c r="AA917" s="41"/>
      <c r="AB917" s="41"/>
      <c r="AC917" s="41"/>
      <c r="AD917" s="41"/>
      <c r="AE917" s="41"/>
      <c r="AT917" s="20" t="s">
        <v>370</v>
      </c>
      <c r="AU917" s="20" t="s">
        <v>81</v>
      </c>
    </row>
    <row r="918" s="13" customFormat="1">
      <c r="A918" s="13"/>
      <c r="B918" s="240"/>
      <c r="C918" s="241"/>
      <c r="D918" s="242" t="s">
        <v>372</v>
      </c>
      <c r="E918" s="243" t="s">
        <v>21</v>
      </c>
      <c r="F918" s="244" t="s">
        <v>1238</v>
      </c>
      <c r="G918" s="241"/>
      <c r="H918" s="243" t="s">
        <v>21</v>
      </c>
      <c r="I918" s="245"/>
      <c r="J918" s="241"/>
      <c r="K918" s="241"/>
      <c r="L918" s="246"/>
      <c r="M918" s="247"/>
      <c r="N918" s="248"/>
      <c r="O918" s="248"/>
      <c r="P918" s="248"/>
      <c r="Q918" s="248"/>
      <c r="R918" s="248"/>
      <c r="S918" s="248"/>
      <c r="T918" s="249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T918" s="250" t="s">
        <v>372</v>
      </c>
      <c r="AU918" s="250" t="s">
        <v>81</v>
      </c>
      <c r="AV918" s="13" t="s">
        <v>79</v>
      </c>
      <c r="AW918" s="13" t="s">
        <v>34</v>
      </c>
      <c r="AX918" s="13" t="s">
        <v>72</v>
      </c>
      <c r="AY918" s="250" t="s">
        <v>178</v>
      </c>
    </row>
    <row r="919" s="14" customFormat="1">
      <c r="A919" s="14"/>
      <c r="B919" s="251"/>
      <c r="C919" s="252"/>
      <c r="D919" s="242" t="s">
        <v>372</v>
      </c>
      <c r="E919" s="253" t="s">
        <v>21</v>
      </c>
      <c r="F919" s="254" t="s">
        <v>1264</v>
      </c>
      <c r="G919" s="252"/>
      <c r="H919" s="255">
        <v>3.9340000000000002</v>
      </c>
      <c r="I919" s="256"/>
      <c r="J919" s="252"/>
      <c r="K919" s="252"/>
      <c r="L919" s="257"/>
      <c r="M919" s="258"/>
      <c r="N919" s="259"/>
      <c r="O919" s="259"/>
      <c r="P919" s="259"/>
      <c r="Q919" s="259"/>
      <c r="R919" s="259"/>
      <c r="S919" s="259"/>
      <c r="T919" s="260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T919" s="261" t="s">
        <v>372</v>
      </c>
      <c r="AU919" s="261" t="s">
        <v>81</v>
      </c>
      <c r="AV919" s="14" t="s">
        <v>81</v>
      </c>
      <c r="AW919" s="14" t="s">
        <v>34</v>
      </c>
      <c r="AX919" s="14" t="s">
        <v>79</v>
      </c>
      <c r="AY919" s="261" t="s">
        <v>178</v>
      </c>
    </row>
    <row r="920" s="2" customFormat="1" ht="33" customHeight="1">
      <c r="A920" s="41"/>
      <c r="B920" s="42"/>
      <c r="C920" s="214" t="s">
        <v>1265</v>
      </c>
      <c r="D920" s="295" t="s">
        <v>179</v>
      </c>
      <c r="E920" s="215" t="s">
        <v>1266</v>
      </c>
      <c r="F920" s="216" t="s">
        <v>1267</v>
      </c>
      <c r="G920" s="217" t="s">
        <v>392</v>
      </c>
      <c r="H920" s="218">
        <v>30.059000000000001</v>
      </c>
      <c r="I920" s="219"/>
      <c r="J920" s="220">
        <f>ROUND(I920*H920,2)</f>
        <v>0</v>
      </c>
      <c r="K920" s="216" t="s">
        <v>368</v>
      </c>
      <c r="L920" s="47"/>
      <c r="M920" s="221" t="s">
        <v>21</v>
      </c>
      <c r="N920" s="222" t="s">
        <v>43</v>
      </c>
      <c r="O920" s="87"/>
      <c r="P920" s="223">
        <f>O920*H920</f>
        <v>0</v>
      </c>
      <c r="Q920" s="223">
        <v>0</v>
      </c>
      <c r="R920" s="223">
        <f>Q920*H920</f>
        <v>0</v>
      </c>
      <c r="S920" s="223">
        <v>0</v>
      </c>
      <c r="T920" s="224">
        <f>S920*H920</f>
        <v>0</v>
      </c>
      <c r="U920" s="41"/>
      <c r="V920" s="41"/>
      <c r="W920" s="41"/>
      <c r="X920" s="41"/>
      <c r="Y920" s="41"/>
      <c r="Z920" s="41"/>
      <c r="AA920" s="41"/>
      <c r="AB920" s="41"/>
      <c r="AC920" s="41"/>
      <c r="AD920" s="41"/>
      <c r="AE920" s="41"/>
      <c r="AR920" s="225" t="s">
        <v>97</v>
      </c>
      <c r="AT920" s="225" t="s">
        <v>179</v>
      </c>
      <c r="AU920" s="225" t="s">
        <v>81</v>
      </c>
      <c r="AY920" s="20" t="s">
        <v>178</v>
      </c>
      <c r="BE920" s="226">
        <f>IF(N920="základní",J920,0)</f>
        <v>0</v>
      </c>
      <c r="BF920" s="226">
        <f>IF(N920="snížená",J920,0)</f>
        <v>0</v>
      </c>
      <c r="BG920" s="226">
        <f>IF(N920="zákl. přenesená",J920,0)</f>
        <v>0</v>
      </c>
      <c r="BH920" s="226">
        <f>IF(N920="sníž. přenesená",J920,0)</f>
        <v>0</v>
      </c>
      <c r="BI920" s="226">
        <f>IF(N920="nulová",J920,0)</f>
        <v>0</v>
      </c>
      <c r="BJ920" s="20" t="s">
        <v>79</v>
      </c>
      <c r="BK920" s="226">
        <f>ROUND(I920*H920,2)</f>
        <v>0</v>
      </c>
      <c r="BL920" s="20" t="s">
        <v>97</v>
      </c>
      <c r="BM920" s="225" t="s">
        <v>1268</v>
      </c>
    </row>
    <row r="921" s="2" customFormat="1">
      <c r="A921" s="41"/>
      <c r="B921" s="42"/>
      <c r="C921" s="43"/>
      <c r="D921" s="235" t="s">
        <v>370</v>
      </c>
      <c r="E921" s="43"/>
      <c r="F921" s="236" t="s">
        <v>1269</v>
      </c>
      <c r="G921" s="43"/>
      <c r="H921" s="43"/>
      <c r="I921" s="237"/>
      <c r="J921" s="43"/>
      <c r="K921" s="43"/>
      <c r="L921" s="47"/>
      <c r="M921" s="238"/>
      <c r="N921" s="239"/>
      <c r="O921" s="87"/>
      <c r="P921" s="87"/>
      <c r="Q921" s="87"/>
      <c r="R921" s="87"/>
      <c r="S921" s="87"/>
      <c r="T921" s="88"/>
      <c r="U921" s="41"/>
      <c r="V921" s="41"/>
      <c r="W921" s="41"/>
      <c r="X921" s="41"/>
      <c r="Y921" s="41"/>
      <c r="Z921" s="41"/>
      <c r="AA921" s="41"/>
      <c r="AB921" s="41"/>
      <c r="AC921" s="41"/>
      <c r="AD921" s="41"/>
      <c r="AE921" s="41"/>
      <c r="AT921" s="20" t="s">
        <v>370</v>
      </c>
      <c r="AU921" s="20" t="s">
        <v>81</v>
      </c>
    </row>
    <row r="922" s="13" customFormat="1">
      <c r="A922" s="13"/>
      <c r="B922" s="240"/>
      <c r="C922" s="241"/>
      <c r="D922" s="242" t="s">
        <v>372</v>
      </c>
      <c r="E922" s="243" t="s">
        <v>21</v>
      </c>
      <c r="F922" s="244" t="s">
        <v>428</v>
      </c>
      <c r="G922" s="241"/>
      <c r="H922" s="243" t="s">
        <v>21</v>
      </c>
      <c r="I922" s="245"/>
      <c r="J922" s="241"/>
      <c r="K922" s="241"/>
      <c r="L922" s="246"/>
      <c r="M922" s="247"/>
      <c r="N922" s="248"/>
      <c r="O922" s="248"/>
      <c r="P922" s="248"/>
      <c r="Q922" s="248"/>
      <c r="R922" s="248"/>
      <c r="S922" s="248"/>
      <c r="T922" s="249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T922" s="250" t="s">
        <v>372</v>
      </c>
      <c r="AU922" s="250" t="s">
        <v>81</v>
      </c>
      <c r="AV922" s="13" t="s">
        <v>79</v>
      </c>
      <c r="AW922" s="13" t="s">
        <v>34</v>
      </c>
      <c r="AX922" s="13" t="s">
        <v>72</v>
      </c>
      <c r="AY922" s="250" t="s">
        <v>178</v>
      </c>
    </row>
    <row r="923" s="14" customFormat="1">
      <c r="A923" s="14"/>
      <c r="B923" s="251"/>
      <c r="C923" s="252"/>
      <c r="D923" s="242" t="s">
        <v>372</v>
      </c>
      <c r="E923" s="253" t="s">
        <v>21</v>
      </c>
      <c r="F923" s="254" t="s">
        <v>1270</v>
      </c>
      <c r="G923" s="252"/>
      <c r="H923" s="255">
        <v>30.059000000000001</v>
      </c>
      <c r="I923" s="256"/>
      <c r="J923" s="252"/>
      <c r="K923" s="252"/>
      <c r="L923" s="257"/>
      <c r="M923" s="258"/>
      <c r="N923" s="259"/>
      <c r="O923" s="259"/>
      <c r="P923" s="259"/>
      <c r="Q923" s="259"/>
      <c r="R923" s="259"/>
      <c r="S923" s="259"/>
      <c r="T923" s="260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T923" s="261" t="s">
        <v>372</v>
      </c>
      <c r="AU923" s="261" t="s">
        <v>81</v>
      </c>
      <c r="AV923" s="14" t="s">
        <v>81</v>
      </c>
      <c r="AW923" s="14" t="s">
        <v>34</v>
      </c>
      <c r="AX923" s="14" t="s">
        <v>79</v>
      </c>
      <c r="AY923" s="261" t="s">
        <v>178</v>
      </c>
    </row>
    <row r="924" s="2" customFormat="1" ht="37.8" customHeight="1">
      <c r="A924" s="41"/>
      <c r="B924" s="42"/>
      <c r="C924" s="214" t="s">
        <v>1271</v>
      </c>
      <c r="D924" s="214" t="s">
        <v>179</v>
      </c>
      <c r="E924" s="215" t="s">
        <v>1272</v>
      </c>
      <c r="F924" s="216" t="s">
        <v>1273</v>
      </c>
      <c r="G924" s="217" t="s">
        <v>392</v>
      </c>
      <c r="H924" s="218">
        <v>0.81499999999999995</v>
      </c>
      <c r="I924" s="219"/>
      <c r="J924" s="220">
        <f>ROUND(I924*H924,2)</f>
        <v>0</v>
      </c>
      <c r="K924" s="216" t="s">
        <v>368</v>
      </c>
      <c r="L924" s="47"/>
      <c r="M924" s="221" t="s">
        <v>21</v>
      </c>
      <c r="N924" s="222" t="s">
        <v>43</v>
      </c>
      <c r="O924" s="87"/>
      <c r="P924" s="223">
        <f>O924*H924</f>
        <v>0</v>
      </c>
      <c r="Q924" s="223">
        <v>0</v>
      </c>
      <c r="R924" s="223">
        <f>Q924*H924</f>
        <v>0</v>
      </c>
      <c r="S924" s="223">
        <v>0</v>
      </c>
      <c r="T924" s="224">
        <f>S924*H924</f>
        <v>0</v>
      </c>
      <c r="U924" s="41"/>
      <c r="V924" s="41"/>
      <c r="W924" s="41"/>
      <c r="X924" s="41"/>
      <c r="Y924" s="41"/>
      <c r="Z924" s="41"/>
      <c r="AA924" s="41"/>
      <c r="AB924" s="41"/>
      <c r="AC924" s="41"/>
      <c r="AD924" s="41"/>
      <c r="AE924" s="41"/>
      <c r="AR924" s="225" t="s">
        <v>97</v>
      </c>
      <c r="AT924" s="225" t="s">
        <v>179</v>
      </c>
      <c r="AU924" s="225" t="s">
        <v>81</v>
      </c>
      <c r="AY924" s="20" t="s">
        <v>178</v>
      </c>
      <c r="BE924" s="226">
        <f>IF(N924="základní",J924,0)</f>
        <v>0</v>
      </c>
      <c r="BF924" s="226">
        <f>IF(N924="snížená",J924,0)</f>
        <v>0</v>
      </c>
      <c r="BG924" s="226">
        <f>IF(N924="zákl. přenesená",J924,0)</f>
        <v>0</v>
      </c>
      <c r="BH924" s="226">
        <f>IF(N924="sníž. přenesená",J924,0)</f>
        <v>0</v>
      </c>
      <c r="BI924" s="226">
        <f>IF(N924="nulová",J924,0)</f>
        <v>0</v>
      </c>
      <c r="BJ924" s="20" t="s">
        <v>79</v>
      </c>
      <c r="BK924" s="226">
        <f>ROUND(I924*H924,2)</f>
        <v>0</v>
      </c>
      <c r="BL924" s="20" t="s">
        <v>97</v>
      </c>
      <c r="BM924" s="225" t="s">
        <v>1274</v>
      </c>
    </row>
    <row r="925" s="2" customFormat="1">
      <c r="A925" s="41"/>
      <c r="B925" s="42"/>
      <c r="C925" s="43"/>
      <c r="D925" s="235" t="s">
        <v>370</v>
      </c>
      <c r="E925" s="43"/>
      <c r="F925" s="236" t="s">
        <v>1275</v>
      </c>
      <c r="G925" s="43"/>
      <c r="H925" s="43"/>
      <c r="I925" s="237"/>
      <c r="J925" s="43"/>
      <c r="K925" s="43"/>
      <c r="L925" s="47"/>
      <c r="M925" s="238"/>
      <c r="N925" s="239"/>
      <c r="O925" s="87"/>
      <c r="P925" s="87"/>
      <c r="Q925" s="87"/>
      <c r="R925" s="87"/>
      <c r="S925" s="87"/>
      <c r="T925" s="88"/>
      <c r="U925" s="41"/>
      <c r="V925" s="41"/>
      <c r="W925" s="41"/>
      <c r="X925" s="41"/>
      <c r="Y925" s="41"/>
      <c r="Z925" s="41"/>
      <c r="AA925" s="41"/>
      <c r="AB925" s="41"/>
      <c r="AC925" s="41"/>
      <c r="AD925" s="41"/>
      <c r="AE925" s="41"/>
      <c r="AT925" s="20" t="s">
        <v>370</v>
      </c>
      <c r="AU925" s="20" t="s">
        <v>81</v>
      </c>
    </row>
    <row r="926" s="13" customFormat="1">
      <c r="A926" s="13"/>
      <c r="B926" s="240"/>
      <c r="C926" s="241"/>
      <c r="D926" s="242" t="s">
        <v>372</v>
      </c>
      <c r="E926" s="243" t="s">
        <v>21</v>
      </c>
      <c r="F926" s="244" t="s">
        <v>558</v>
      </c>
      <c r="G926" s="241"/>
      <c r="H926" s="243" t="s">
        <v>21</v>
      </c>
      <c r="I926" s="245"/>
      <c r="J926" s="241"/>
      <c r="K926" s="241"/>
      <c r="L926" s="246"/>
      <c r="M926" s="247"/>
      <c r="N926" s="248"/>
      <c r="O926" s="248"/>
      <c r="P926" s="248"/>
      <c r="Q926" s="248"/>
      <c r="R926" s="248"/>
      <c r="S926" s="248"/>
      <c r="T926" s="249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T926" s="250" t="s">
        <v>372</v>
      </c>
      <c r="AU926" s="250" t="s">
        <v>81</v>
      </c>
      <c r="AV926" s="13" t="s">
        <v>79</v>
      </c>
      <c r="AW926" s="13" t="s">
        <v>34</v>
      </c>
      <c r="AX926" s="13" t="s">
        <v>72</v>
      </c>
      <c r="AY926" s="250" t="s">
        <v>178</v>
      </c>
    </row>
    <row r="927" s="14" customFormat="1">
      <c r="A927" s="14"/>
      <c r="B927" s="251"/>
      <c r="C927" s="252"/>
      <c r="D927" s="242" t="s">
        <v>372</v>
      </c>
      <c r="E927" s="253" t="s">
        <v>21</v>
      </c>
      <c r="F927" s="254" t="s">
        <v>1250</v>
      </c>
      <c r="G927" s="252"/>
      <c r="H927" s="255">
        <v>0.81499999999999995</v>
      </c>
      <c r="I927" s="256"/>
      <c r="J927" s="252"/>
      <c r="K927" s="252"/>
      <c r="L927" s="257"/>
      <c r="M927" s="258"/>
      <c r="N927" s="259"/>
      <c r="O927" s="259"/>
      <c r="P927" s="259"/>
      <c r="Q927" s="259"/>
      <c r="R927" s="259"/>
      <c r="S927" s="259"/>
      <c r="T927" s="260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4"/>
      <c r="AT927" s="261" t="s">
        <v>372</v>
      </c>
      <c r="AU927" s="261" t="s">
        <v>81</v>
      </c>
      <c r="AV927" s="14" t="s">
        <v>81</v>
      </c>
      <c r="AW927" s="14" t="s">
        <v>34</v>
      </c>
      <c r="AX927" s="14" t="s">
        <v>79</v>
      </c>
      <c r="AY927" s="261" t="s">
        <v>178</v>
      </c>
    </row>
    <row r="928" s="2" customFormat="1" ht="44.25" customHeight="1">
      <c r="A928" s="41"/>
      <c r="B928" s="42"/>
      <c r="C928" s="214" t="s">
        <v>1276</v>
      </c>
      <c r="D928" s="214" t="s">
        <v>179</v>
      </c>
      <c r="E928" s="215" t="s">
        <v>1277</v>
      </c>
      <c r="F928" s="216" t="s">
        <v>1278</v>
      </c>
      <c r="G928" s="217" t="s">
        <v>392</v>
      </c>
      <c r="H928" s="218">
        <v>24.491</v>
      </c>
      <c r="I928" s="219"/>
      <c r="J928" s="220">
        <f>ROUND(I928*H928,2)</f>
        <v>0</v>
      </c>
      <c r="K928" s="216" t="s">
        <v>368</v>
      </c>
      <c r="L928" s="47"/>
      <c r="M928" s="221" t="s">
        <v>21</v>
      </c>
      <c r="N928" s="222" t="s">
        <v>43</v>
      </c>
      <c r="O928" s="87"/>
      <c r="P928" s="223">
        <f>O928*H928</f>
        <v>0</v>
      </c>
      <c r="Q928" s="223">
        <v>0</v>
      </c>
      <c r="R928" s="223">
        <f>Q928*H928</f>
        <v>0</v>
      </c>
      <c r="S928" s="223">
        <v>0</v>
      </c>
      <c r="T928" s="224">
        <f>S928*H928</f>
        <v>0</v>
      </c>
      <c r="U928" s="41"/>
      <c r="V928" s="41"/>
      <c r="W928" s="41"/>
      <c r="X928" s="41"/>
      <c r="Y928" s="41"/>
      <c r="Z928" s="41"/>
      <c r="AA928" s="41"/>
      <c r="AB928" s="41"/>
      <c r="AC928" s="41"/>
      <c r="AD928" s="41"/>
      <c r="AE928" s="41"/>
      <c r="AR928" s="225" t="s">
        <v>97</v>
      </c>
      <c r="AT928" s="225" t="s">
        <v>179</v>
      </c>
      <c r="AU928" s="225" t="s">
        <v>81</v>
      </c>
      <c r="AY928" s="20" t="s">
        <v>178</v>
      </c>
      <c r="BE928" s="226">
        <f>IF(N928="základní",J928,0)</f>
        <v>0</v>
      </c>
      <c r="BF928" s="226">
        <f>IF(N928="snížená",J928,0)</f>
        <v>0</v>
      </c>
      <c r="BG928" s="226">
        <f>IF(N928="zákl. přenesená",J928,0)</f>
        <v>0</v>
      </c>
      <c r="BH928" s="226">
        <f>IF(N928="sníž. přenesená",J928,0)</f>
        <v>0</v>
      </c>
      <c r="BI928" s="226">
        <f>IF(N928="nulová",J928,0)</f>
        <v>0</v>
      </c>
      <c r="BJ928" s="20" t="s">
        <v>79</v>
      </c>
      <c r="BK928" s="226">
        <f>ROUND(I928*H928,2)</f>
        <v>0</v>
      </c>
      <c r="BL928" s="20" t="s">
        <v>97</v>
      </c>
      <c r="BM928" s="225" t="s">
        <v>1279</v>
      </c>
    </row>
    <row r="929" s="2" customFormat="1">
      <c r="A929" s="41"/>
      <c r="B929" s="42"/>
      <c r="C929" s="43"/>
      <c r="D929" s="235" t="s">
        <v>370</v>
      </c>
      <c r="E929" s="43"/>
      <c r="F929" s="236" t="s">
        <v>1280</v>
      </c>
      <c r="G929" s="43"/>
      <c r="H929" s="43"/>
      <c r="I929" s="237"/>
      <c r="J929" s="43"/>
      <c r="K929" s="43"/>
      <c r="L929" s="47"/>
      <c r="M929" s="238"/>
      <c r="N929" s="239"/>
      <c r="O929" s="87"/>
      <c r="P929" s="87"/>
      <c r="Q929" s="87"/>
      <c r="R929" s="87"/>
      <c r="S929" s="87"/>
      <c r="T929" s="88"/>
      <c r="U929" s="41"/>
      <c r="V929" s="41"/>
      <c r="W929" s="41"/>
      <c r="X929" s="41"/>
      <c r="Y929" s="41"/>
      <c r="Z929" s="41"/>
      <c r="AA929" s="41"/>
      <c r="AB929" s="41"/>
      <c r="AC929" s="41"/>
      <c r="AD929" s="41"/>
      <c r="AE929" s="41"/>
      <c r="AT929" s="20" t="s">
        <v>370</v>
      </c>
      <c r="AU929" s="20" t="s">
        <v>81</v>
      </c>
    </row>
    <row r="930" s="13" customFormat="1">
      <c r="A930" s="13"/>
      <c r="B930" s="240"/>
      <c r="C930" s="241"/>
      <c r="D930" s="242" t="s">
        <v>372</v>
      </c>
      <c r="E930" s="243" t="s">
        <v>21</v>
      </c>
      <c r="F930" s="244" t="s">
        <v>1225</v>
      </c>
      <c r="G930" s="241"/>
      <c r="H930" s="243" t="s">
        <v>21</v>
      </c>
      <c r="I930" s="245"/>
      <c r="J930" s="241"/>
      <c r="K930" s="241"/>
      <c r="L930" s="246"/>
      <c r="M930" s="247"/>
      <c r="N930" s="248"/>
      <c r="O930" s="248"/>
      <c r="P930" s="248"/>
      <c r="Q930" s="248"/>
      <c r="R930" s="248"/>
      <c r="S930" s="248"/>
      <c r="T930" s="249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T930" s="250" t="s">
        <v>372</v>
      </c>
      <c r="AU930" s="250" t="s">
        <v>81</v>
      </c>
      <c r="AV930" s="13" t="s">
        <v>79</v>
      </c>
      <c r="AW930" s="13" t="s">
        <v>34</v>
      </c>
      <c r="AX930" s="13" t="s">
        <v>72</v>
      </c>
      <c r="AY930" s="250" t="s">
        <v>178</v>
      </c>
    </row>
    <row r="931" s="14" customFormat="1">
      <c r="A931" s="14"/>
      <c r="B931" s="251"/>
      <c r="C931" s="252"/>
      <c r="D931" s="242" t="s">
        <v>372</v>
      </c>
      <c r="E931" s="253" t="s">
        <v>21</v>
      </c>
      <c r="F931" s="254" t="s">
        <v>1227</v>
      </c>
      <c r="G931" s="252"/>
      <c r="H931" s="255">
        <v>24.491</v>
      </c>
      <c r="I931" s="256"/>
      <c r="J931" s="252"/>
      <c r="K931" s="252"/>
      <c r="L931" s="257"/>
      <c r="M931" s="258"/>
      <c r="N931" s="259"/>
      <c r="O931" s="259"/>
      <c r="P931" s="259"/>
      <c r="Q931" s="259"/>
      <c r="R931" s="259"/>
      <c r="S931" s="259"/>
      <c r="T931" s="260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T931" s="261" t="s">
        <v>372</v>
      </c>
      <c r="AU931" s="261" t="s">
        <v>81</v>
      </c>
      <c r="AV931" s="14" t="s">
        <v>81</v>
      </c>
      <c r="AW931" s="14" t="s">
        <v>34</v>
      </c>
      <c r="AX931" s="14" t="s">
        <v>79</v>
      </c>
      <c r="AY931" s="261" t="s">
        <v>178</v>
      </c>
    </row>
    <row r="932" s="2" customFormat="1" ht="33" customHeight="1">
      <c r="A932" s="41"/>
      <c r="B932" s="42"/>
      <c r="C932" s="214" t="s">
        <v>1281</v>
      </c>
      <c r="D932" s="214" t="s">
        <v>179</v>
      </c>
      <c r="E932" s="215" t="s">
        <v>1282</v>
      </c>
      <c r="F932" s="216" t="s">
        <v>1283</v>
      </c>
      <c r="G932" s="217" t="s">
        <v>392</v>
      </c>
      <c r="H932" s="218">
        <v>0.81499999999999995</v>
      </c>
      <c r="I932" s="219"/>
      <c r="J932" s="220">
        <f>ROUND(I932*H932,2)</f>
        <v>0</v>
      </c>
      <c r="K932" s="216" t="s">
        <v>368</v>
      </c>
      <c r="L932" s="47"/>
      <c r="M932" s="221" t="s">
        <v>21</v>
      </c>
      <c r="N932" s="222" t="s">
        <v>43</v>
      </c>
      <c r="O932" s="87"/>
      <c r="P932" s="223">
        <f>O932*H932</f>
        <v>0</v>
      </c>
      <c r="Q932" s="223">
        <v>0</v>
      </c>
      <c r="R932" s="223">
        <f>Q932*H932</f>
        <v>0</v>
      </c>
      <c r="S932" s="223">
        <v>0</v>
      </c>
      <c r="T932" s="224">
        <f>S932*H932</f>
        <v>0</v>
      </c>
      <c r="U932" s="41"/>
      <c r="V932" s="41"/>
      <c r="W932" s="41"/>
      <c r="X932" s="41"/>
      <c r="Y932" s="41"/>
      <c r="Z932" s="41"/>
      <c r="AA932" s="41"/>
      <c r="AB932" s="41"/>
      <c r="AC932" s="41"/>
      <c r="AD932" s="41"/>
      <c r="AE932" s="41"/>
      <c r="AR932" s="225" t="s">
        <v>97</v>
      </c>
      <c r="AT932" s="225" t="s">
        <v>179</v>
      </c>
      <c r="AU932" s="225" t="s">
        <v>81</v>
      </c>
      <c r="AY932" s="20" t="s">
        <v>178</v>
      </c>
      <c r="BE932" s="226">
        <f>IF(N932="základní",J932,0)</f>
        <v>0</v>
      </c>
      <c r="BF932" s="226">
        <f>IF(N932="snížená",J932,0)</f>
        <v>0</v>
      </c>
      <c r="BG932" s="226">
        <f>IF(N932="zákl. přenesená",J932,0)</f>
        <v>0</v>
      </c>
      <c r="BH932" s="226">
        <f>IF(N932="sníž. přenesená",J932,0)</f>
        <v>0</v>
      </c>
      <c r="BI932" s="226">
        <f>IF(N932="nulová",J932,0)</f>
        <v>0</v>
      </c>
      <c r="BJ932" s="20" t="s">
        <v>79</v>
      </c>
      <c r="BK932" s="226">
        <f>ROUND(I932*H932,2)</f>
        <v>0</v>
      </c>
      <c r="BL932" s="20" t="s">
        <v>97</v>
      </c>
      <c r="BM932" s="225" t="s">
        <v>1284</v>
      </c>
    </row>
    <row r="933" s="2" customFormat="1">
      <c r="A933" s="41"/>
      <c r="B933" s="42"/>
      <c r="C933" s="43"/>
      <c r="D933" s="235" t="s">
        <v>370</v>
      </c>
      <c r="E933" s="43"/>
      <c r="F933" s="236" t="s">
        <v>1285</v>
      </c>
      <c r="G933" s="43"/>
      <c r="H933" s="43"/>
      <c r="I933" s="237"/>
      <c r="J933" s="43"/>
      <c r="K933" s="43"/>
      <c r="L933" s="47"/>
      <c r="M933" s="238"/>
      <c r="N933" s="239"/>
      <c r="O933" s="87"/>
      <c r="P933" s="87"/>
      <c r="Q933" s="87"/>
      <c r="R933" s="87"/>
      <c r="S933" s="87"/>
      <c r="T933" s="88"/>
      <c r="U933" s="41"/>
      <c r="V933" s="41"/>
      <c r="W933" s="41"/>
      <c r="X933" s="41"/>
      <c r="Y933" s="41"/>
      <c r="Z933" s="41"/>
      <c r="AA933" s="41"/>
      <c r="AB933" s="41"/>
      <c r="AC933" s="41"/>
      <c r="AD933" s="41"/>
      <c r="AE933" s="41"/>
      <c r="AT933" s="20" t="s">
        <v>370</v>
      </c>
      <c r="AU933" s="20" t="s">
        <v>81</v>
      </c>
    </row>
    <row r="934" s="13" customFormat="1">
      <c r="A934" s="13"/>
      <c r="B934" s="240"/>
      <c r="C934" s="241"/>
      <c r="D934" s="242" t="s">
        <v>372</v>
      </c>
      <c r="E934" s="243" t="s">
        <v>21</v>
      </c>
      <c r="F934" s="244" t="s">
        <v>558</v>
      </c>
      <c r="G934" s="241"/>
      <c r="H934" s="243" t="s">
        <v>21</v>
      </c>
      <c r="I934" s="245"/>
      <c r="J934" s="241"/>
      <c r="K934" s="241"/>
      <c r="L934" s="246"/>
      <c r="M934" s="247"/>
      <c r="N934" s="248"/>
      <c r="O934" s="248"/>
      <c r="P934" s="248"/>
      <c r="Q934" s="248"/>
      <c r="R934" s="248"/>
      <c r="S934" s="248"/>
      <c r="T934" s="249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T934" s="250" t="s">
        <v>372</v>
      </c>
      <c r="AU934" s="250" t="s">
        <v>81</v>
      </c>
      <c r="AV934" s="13" t="s">
        <v>79</v>
      </c>
      <c r="AW934" s="13" t="s">
        <v>34</v>
      </c>
      <c r="AX934" s="13" t="s">
        <v>72</v>
      </c>
      <c r="AY934" s="250" t="s">
        <v>178</v>
      </c>
    </row>
    <row r="935" s="14" customFormat="1">
      <c r="A935" s="14"/>
      <c r="B935" s="251"/>
      <c r="C935" s="252"/>
      <c r="D935" s="242" t="s">
        <v>372</v>
      </c>
      <c r="E935" s="253" t="s">
        <v>21</v>
      </c>
      <c r="F935" s="254" t="s">
        <v>1250</v>
      </c>
      <c r="G935" s="252"/>
      <c r="H935" s="255">
        <v>0.81499999999999995</v>
      </c>
      <c r="I935" s="256"/>
      <c r="J935" s="252"/>
      <c r="K935" s="252"/>
      <c r="L935" s="257"/>
      <c r="M935" s="258"/>
      <c r="N935" s="259"/>
      <c r="O935" s="259"/>
      <c r="P935" s="259"/>
      <c r="Q935" s="259"/>
      <c r="R935" s="259"/>
      <c r="S935" s="259"/>
      <c r="T935" s="260"/>
      <c r="U935" s="14"/>
      <c r="V935" s="14"/>
      <c r="W935" s="14"/>
      <c r="X935" s="14"/>
      <c r="Y935" s="14"/>
      <c r="Z935" s="14"/>
      <c r="AA935" s="14"/>
      <c r="AB935" s="14"/>
      <c r="AC935" s="14"/>
      <c r="AD935" s="14"/>
      <c r="AE935" s="14"/>
      <c r="AT935" s="261" t="s">
        <v>372</v>
      </c>
      <c r="AU935" s="261" t="s">
        <v>81</v>
      </c>
      <c r="AV935" s="14" t="s">
        <v>81</v>
      </c>
      <c r="AW935" s="14" t="s">
        <v>34</v>
      </c>
      <c r="AX935" s="14" t="s">
        <v>79</v>
      </c>
      <c r="AY935" s="261" t="s">
        <v>178</v>
      </c>
    </row>
    <row r="936" s="2" customFormat="1" ht="33" customHeight="1">
      <c r="A936" s="41"/>
      <c r="B936" s="42"/>
      <c r="C936" s="214" t="s">
        <v>1286</v>
      </c>
      <c r="D936" s="214" t="s">
        <v>179</v>
      </c>
      <c r="E936" s="215" t="s">
        <v>1287</v>
      </c>
      <c r="F936" s="216" t="s">
        <v>1288</v>
      </c>
      <c r="G936" s="217" t="s">
        <v>392</v>
      </c>
      <c r="H936" s="218">
        <v>0.81499999999999995</v>
      </c>
      <c r="I936" s="219"/>
      <c r="J936" s="220">
        <f>ROUND(I936*H936,2)</f>
        <v>0</v>
      </c>
      <c r="K936" s="216" t="s">
        <v>368</v>
      </c>
      <c r="L936" s="47"/>
      <c r="M936" s="221" t="s">
        <v>21</v>
      </c>
      <c r="N936" s="222" t="s">
        <v>43</v>
      </c>
      <c r="O936" s="87"/>
      <c r="P936" s="223">
        <f>O936*H936</f>
        <v>0</v>
      </c>
      <c r="Q936" s="223">
        <v>0</v>
      </c>
      <c r="R936" s="223">
        <f>Q936*H936</f>
        <v>0</v>
      </c>
      <c r="S936" s="223">
        <v>0</v>
      </c>
      <c r="T936" s="224">
        <f>S936*H936</f>
        <v>0</v>
      </c>
      <c r="U936" s="41"/>
      <c r="V936" s="41"/>
      <c r="W936" s="41"/>
      <c r="X936" s="41"/>
      <c r="Y936" s="41"/>
      <c r="Z936" s="41"/>
      <c r="AA936" s="41"/>
      <c r="AB936" s="41"/>
      <c r="AC936" s="41"/>
      <c r="AD936" s="41"/>
      <c r="AE936" s="41"/>
      <c r="AR936" s="225" t="s">
        <v>97</v>
      </c>
      <c r="AT936" s="225" t="s">
        <v>179</v>
      </c>
      <c r="AU936" s="225" t="s">
        <v>81</v>
      </c>
      <c r="AY936" s="20" t="s">
        <v>178</v>
      </c>
      <c r="BE936" s="226">
        <f>IF(N936="základní",J936,0)</f>
        <v>0</v>
      </c>
      <c r="BF936" s="226">
        <f>IF(N936="snížená",J936,0)</f>
        <v>0</v>
      </c>
      <c r="BG936" s="226">
        <f>IF(N936="zákl. přenesená",J936,0)</f>
        <v>0</v>
      </c>
      <c r="BH936" s="226">
        <f>IF(N936="sníž. přenesená",J936,0)</f>
        <v>0</v>
      </c>
      <c r="BI936" s="226">
        <f>IF(N936="nulová",J936,0)</f>
        <v>0</v>
      </c>
      <c r="BJ936" s="20" t="s">
        <v>79</v>
      </c>
      <c r="BK936" s="226">
        <f>ROUND(I936*H936,2)</f>
        <v>0</v>
      </c>
      <c r="BL936" s="20" t="s">
        <v>97</v>
      </c>
      <c r="BM936" s="225" t="s">
        <v>1289</v>
      </c>
    </row>
    <row r="937" s="2" customFormat="1">
      <c r="A937" s="41"/>
      <c r="B937" s="42"/>
      <c r="C937" s="43"/>
      <c r="D937" s="235" t="s">
        <v>370</v>
      </c>
      <c r="E937" s="43"/>
      <c r="F937" s="236" t="s">
        <v>1290</v>
      </c>
      <c r="G937" s="43"/>
      <c r="H937" s="43"/>
      <c r="I937" s="237"/>
      <c r="J937" s="43"/>
      <c r="K937" s="43"/>
      <c r="L937" s="47"/>
      <c r="M937" s="238"/>
      <c r="N937" s="239"/>
      <c r="O937" s="87"/>
      <c r="P937" s="87"/>
      <c r="Q937" s="87"/>
      <c r="R937" s="87"/>
      <c r="S937" s="87"/>
      <c r="T937" s="88"/>
      <c r="U937" s="41"/>
      <c r="V937" s="41"/>
      <c r="W937" s="41"/>
      <c r="X937" s="41"/>
      <c r="Y937" s="41"/>
      <c r="Z937" s="41"/>
      <c r="AA937" s="41"/>
      <c r="AB937" s="41"/>
      <c r="AC937" s="41"/>
      <c r="AD937" s="41"/>
      <c r="AE937" s="41"/>
      <c r="AT937" s="20" t="s">
        <v>370</v>
      </c>
      <c r="AU937" s="20" t="s">
        <v>81</v>
      </c>
    </row>
    <row r="938" s="13" customFormat="1">
      <c r="A938" s="13"/>
      <c r="B938" s="240"/>
      <c r="C938" s="241"/>
      <c r="D938" s="242" t="s">
        <v>372</v>
      </c>
      <c r="E938" s="243" t="s">
        <v>21</v>
      </c>
      <c r="F938" s="244" t="s">
        <v>558</v>
      </c>
      <c r="G938" s="241"/>
      <c r="H938" s="243" t="s">
        <v>21</v>
      </c>
      <c r="I938" s="245"/>
      <c r="J938" s="241"/>
      <c r="K938" s="241"/>
      <c r="L938" s="246"/>
      <c r="M938" s="247"/>
      <c r="N938" s="248"/>
      <c r="O938" s="248"/>
      <c r="P938" s="248"/>
      <c r="Q938" s="248"/>
      <c r="R938" s="248"/>
      <c r="S938" s="248"/>
      <c r="T938" s="249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T938" s="250" t="s">
        <v>372</v>
      </c>
      <c r="AU938" s="250" t="s">
        <v>81</v>
      </c>
      <c r="AV938" s="13" t="s">
        <v>79</v>
      </c>
      <c r="AW938" s="13" t="s">
        <v>34</v>
      </c>
      <c r="AX938" s="13" t="s">
        <v>72</v>
      </c>
      <c r="AY938" s="250" t="s">
        <v>178</v>
      </c>
    </row>
    <row r="939" s="14" customFormat="1">
      <c r="A939" s="14"/>
      <c r="B939" s="251"/>
      <c r="C939" s="252"/>
      <c r="D939" s="242" t="s">
        <v>372</v>
      </c>
      <c r="E939" s="253" t="s">
        <v>21</v>
      </c>
      <c r="F939" s="254" t="s">
        <v>1250</v>
      </c>
      <c r="G939" s="252"/>
      <c r="H939" s="255">
        <v>0.81499999999999995</v>
      </c>
      <c r="I939" s="256"/>
      <c r="J939" s="252"/>
      <c r="K939" s="252"/>
      <c r="L939" s="257"/>
      <c r="M939" s="258"/>
      <c r="N939" s="259"/>
      <c r="O939" s="259"/>
      <c r="P939" s="259"/>
      <c r="Q939" s="259"/>
      <c r="R939" s="259"/>
      <c r="S939" s="259"/>
      <c r="T939" s="260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T939" s="261" t="s">
        <v>372</v>
      </c>
      <c r="AU939" s="261" t="s">
        <v>81</v>
      </c>
      <c r="AV939" s="14" t="s">
        <v>81</v>
      </c>
      <c r="AW939" s="14" t="s">
        <v>34</v>
      </c>
      <c r="AX939" s="14" t="s">
        <v>79</v>
      </c>
      <c r="AY939" s="261" t="s">
        <v>178</v>
      </c>
    </row>
    <row r="940" s="2" customFormat="1" ht="33" customHeight="1">
      <c r="A940" s="41"/>
      <c r="B940" s="42"/>
      <c r="C940" s="214" t="s">
        <v>1291</v>
      </c>
      <c r="D940" s="214" t="s">
        <v>179</v>
      </c>
      <c r="E940" s="215" t="s">
        <v>1292</v>
      </c>
      <c r="F940" s="216" t="s">
        <v>1293</v>
      </c>
      <c r="G940" s="217" t="s">
        <v>384</v>
      </c>
      <c r="H940" s="218">
        <v>343.08300000000003</v>
      </c>
      <c r="I940" s="219"/>
      <c r="J940" s="220">
        <f>ROUND(I940*H940,2)</f>
        <v>0</v>
      </c>
      <c r="K940" s="216" t="s">
        <v>393</v>
      </c>
      <c r="L940" s="47"/>
      <c r="M940" s="221" t="s">
        <v>21</v>
      </c>
      <c r="N940" s="222" t="s">
        <v>43</v>
      </c>
      <c r="O940" s="87"/>
      <c r="P940" s="223">
        <f>O940*H940</f>
        <v>0</v>
      </c>
      <c r="Q940" s="223">
        <v>0.040000000000000001</v>
      </c>
      <c r="R940" s="223">
        <f>Q940*H940</f>
        <v>13.723320000000001</v>
      </c>
      <c r="S940" s="223">
        <v>0</v>
      </c>
      <c r="T940" s="224">
        <f>S940*H940</f>
        <v>0</v>
      </c>
      <c r="U940" s="41"/>
      <c r="V940" s="41"/>
      <c r="W940" s="41"/>
      <c r="X940" s="41"/>
      <c r="Y940" s="41"/>
      <c r="Z940" s="41"/>
      <c r="AA940" s="41"/>
      <c r="AB940" s="41"/>
      <c r="AC940" s="41"/>
      <c r="AD940" s="41"/>
      <c r="AE940" s="41"/>
      <c r="AR940" s="225" t="s">
        <v>97</v>
      </c>
      <c r="AT940" s="225" t="s">
        <v>179</v>
      </c>
      <c r="AU940" s="225" t="s">
        <v>81</v>
      </c>
      <c r="AY940" s="20" t="s">
        <v>178</v>
      </c>
      <c r="BE940" s="226">
        <f>IF(N940="základní",J940,0)</f>
        <v>0</v>
      </c>
      <c r="BF940" s="226">
        <f>IF(N940="snížená",J940,0)</f>
        <v>0</v>
      </c>
      <c r="BG940" s="226">
        <f>IF(N940="zákl. přenesená",J940,0)</f>
        <v>0</v>
      </c>
      <c r="BH940" s="226">
        <f>IF(N940="sníž. přenesená",J940,0)</f>
        <v>0</v>
      </c>
      <c r="BI940" s="226">
        <f>IF(N940="nulová",J940,0)</f>
        <v>0</v>
      </c>
      <c r="BJ940" s="20" t="s">
        <v>79</v>
      </c>
      <c r="BK940" s="226">
        <f>ROUND(I940*H940,2)</f>
        <v>0</v>
      </c>
      <c r="BL940" s="20" t="s">
        <v>97</v>
      </c>
      <c r="BM940" s="225" t="s">
        <v>1294</v>
      </c>
    </row>
    <row r="941" s="13" customFormat="1">
      <c r="A941" s="13"/>
      <c r="B941" s="240"/>
      <c r="C941" s="241"/>
      <c r="D941" s="242" t="s">
        <v>372</v>
      </c>
      <c r="E941" s="243" t="s">
        <v>21</v>
      </c>
      <c r="F941" s="244" t="s">
        <v>1225</v>
      </c>
      <c r="G941" s="241"/>
      <c r="H941" s="243" t="s">
        <v>21</v>
      </c>
      <c r="I941" s="245"/>
      <c r="J941" s="241"/>
      <c r="K941" s="241"/>
      <c r="L941" s="246"/>
      <c r="M941" s="247"/>
      <c r="N941" s="248"/>
      <c r="O941" s="248"/>
      <c r="P941" s="248"/>
      <c r="Q941" s="248"/>
      <c r="R941" s="248"/>
      <c r="S941" s="248"/>
      <c r="T941" s="249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T941" s="250" t="s">
        <v>372</v>
      </c>
      <c r="AU941" s="250" t="s">
        <v>81</v>
      </c>
      <c r="AV941" s="13" t="s">
        <v>79</v>
      </c>
      <c r="AW941" s="13" t="s">
        <v>34</v>
      </c>
      <c r="AX941" s="13" t="s">
        <v>72</v>
      </c>
      <c r="AY941" s="250" t="s">
        <v>178</v>
      </c>
    </row>
    <row r="942" s="14" customFormat="1">
      <c r="A942" s="14"/>
      <c r="B942" s="251"/>
      <c r="C942" s="252"/>
      <c r="D942" s="242" t="s">
        <v>372</v>
      </c>
      <c r="E942" s="253" t="s">
        <v>21</v>
      </c>
      <c r="F942" s="254" t="s">
        <v>1295</v>
      </c>
      <c r="G942" s="252"/>
      <c r="H942" s="255">
        <v>343.08300000000003</v>
      </c>
      <c r="I942" s="256"/>
      <c r="J942" s="252"/>
      <c r="K942" s="252"/>
      <c r="L942" s="257"/>
      <c r="M942" s="258"/>
      <c r="N942" s="259"/>
      <c r="O942" s="259"/>
      <c r="P942" s="259"/>
      <c r="Q942" s="259"/>
      <c r="R942" s="259"/>
      <c r="S942" s="259"/>
      <c r="T942" s="260"/>
      <c r="U942" s="14"/>
      <c r="V942" s="14"/>
      <c r="W942" s="14"/>
      <c r="X942" s="14"/>
      <c r="Y942" s="14"/>
      <c r="Z942" s="14"/>
      <c r="AA942" s="14"/>
      <c r="AB942" s="14"/>
      <c r="AC942" s="14"/>
      <c r="AD942" s="14"/>
      <c r="AE942" s="14"/>
      <c r="AT942" s="261" t="s">
        <v>372</v>
      </c>
      <c r="AU942" s="261" t="s">
        <v>81</v>
      </c>
      <c r="AV942" s="14" t="s">
        <v>81</v>
      </c>
      <c r="AW942" s="14" t="s">
        <v>34</v>
      </c>
      <c r="AX942" s="14" t="s">
        <v>79</v>
      </c>
      <c r="AY942" s="261" t="s">
        <v>178</v>
      </c>
    </row>
    <row r="943" s="2" customFormat="1" ht="24.15" customHeight="1">
      <c r="A943" s="41"/>
      <c r="B943" s="42"/>
      <c r="C943" s="214" t="s">
        <v>1296</v>
      </c>
      <c r="D943" s="214" t="s">
        <v>179</v>
      </c>
      <c r="E943" s="215" t="s">
        <v>1297</v>
      </c>
      <c r="F943" s="216" t="s">
        <v>1298</v>
      </c>
      <c r="G943" s="217" t="s">
        <v>209</v>
      </c>
      <c r="H943" s="218">
        <v>48</v>
      </c>
      <c r="I943" s="219"/>
      <c r="J943" s="220">
        <f>ROUND(I943*H943,2)</f>
        <v>0</v>
      </c>
      <c r="K943" s="216" t="s">
        <v>393</v>
      </c>
      <c r="L943" s="47"/>
      <c r="M943" s="221" t="s">
        <v>21</v>
      </c>
      <c r="N943" s="222" t="s">
        <v>43</v>
      </c>
      <c r="O943" s="87"/>
      <c r="P943" s="223">
        <f>O943*H943</f>
        <v>0</v>
      </c>
      <c r="Q943" s="223">
        <v>0</v>
      </c>
      <c r="R943" s="223">
        <f>Q943*H943</f>
        <v>0</v>
      </c>
      <c r="S943" s="223">
        <v>0</v>
      </c>
      <c r="T943" s="224">
        <f>S943*H943</f>
        <v>0</v>
      </c>
      <c r="U943" s="41"/>
      <c r="V943" s="41"/>
      <c r="W943" s="41"/>
      <c r="X943" s="41"/>
      <c r="Y943" s="41"/>
      <c r="Z943" s="41"/>
      <c r="AA943" s="41"/>
      <c r="AB943" s="41"/>
      <c r="AC943" s="41"/>
      <c r="AD943" s="41"/>
      <c r="AE943" s="41"/>
      <c r="AR943" s="225" t="s">
        <v>97</v>
      </c>
      <c r="AT943" s="225" t="s">
        <v>179</v>
      </c>
      <c r="AU943" s="225" t="s">
        <v>81</v>
      </c>
      <c r="AY943" s="20" t="s">
        <v>178</v>
      </c>
      <c r="BE943" s="226">
        <f>IF(N943="základní",J943,0)</f>
        <v>0</v>
      </c>
      <c r="BF943" s="226">
        <f>IF(N943="snížená",J943,0)</f>
        <v>0</v>
      </c>
      <c r="BG943" s="226">
        <f>IF(N943="zákl. přenesená",J943,0)</f>
        <v>0</v>
      </c>
      <c r="BH943" s="226">
        <f>IF(N943="sníž. přenesená",J943,0)</f>
        <v>0</v>
      </c>
      <c r="BI943" s="226">
        <f>IF(N943="nulová",J943,0)</f>
        <v>0</v>
      </c>
      <c r="BJ943" s="20" t="s">
        <v>79</v>
      </c>
      <c r="BK943" s="226">
        <f>ROUND(I943*H943,2)</f>
        <v>0</v>
      </c>
      <c r="BL943" s="20" t="s">
        <v>97</v>
      </c>
      <c r="BM943" s="225" t="s">
        <v>1299</v>
      </c>
    </row>
    <row r="944" s="13" customFormat="1">
      <c r="A944" s="13"/>
      <c r="B944" s="240"/>
      <c r="C944" s="241"/>
      <c r="D944" s="242" t="s">
        <v>372</v>
      </c>
      <c r="E944" s="243" t="s">
        <v>21</v>
      </c>
      <c r="F944" s="244" t="s">
        <v>1300</v>
      </c>
      <c r="G944" s="241"/>
      <c r="H944" s="243" t="s">
        <v>21</v>
      </c>
      <c r="I944" s="245"/>
      <c r="J944" s="241"/>
      <c r="K944" s="241"/>
      <c r="L944" s="246"/>
      <c r="M944" s="247"/>
      <c r="N944" s="248"/>
      <c r="O944" s="248"/>
      <c r="P944" s="248"/>
      <c r="Q944" s="248"/>
      <c r="R944" s="248"/>
      <c r="S944" s="248"/>
      <c r="T944" s="249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T944" s="250" t="s">
        <v>372</v>
      </c>
      <c r="AU944" s="250" t="s">
        <v>81</v>
      </c>
      <c r="AV944" s="13" t="s">
        <v>79</v>
      </c>
      <c r="AW944" s="13" t="s">
        <v>34</v>
      </c>
      <c r="AX944" s="13" t="s">
        <v>72</v>
      </c>
      <c r="AY944" s="250" t="s">
        <v>178</v>
      </c>
    </row>
    <row r="945" s="14" customFormat="1">
      <c r="A945" s="14"/>
      <c r="B945" s="251"/>
      <c r="C945" s="252"/>
      <c r="D945" s="242" t="s">
        <v>372</v>
      </c>
      <c r="E945" s="253" t="s">
        <v>21</v>
      </c>
      <c r="F945" s="254" t="s">
        <v>1301</v>
      </c>
      <c r="G945" s="252"/>
      <c r="H945" s="255">
        <v>35</v>
      </c>
      <c r="I945" s="256"/>
      <c r="J945" s="252"/>
      <c r="K945" s="252"/>
      <c r="L945" s="257"/>
      <c r="M945" s="258"/>
      <c r="N945" s="259"/>
      <c r="O945" s="259"/>
      <c r="P945" s="259"/>
      <c r="Q945" s="259"/>
      <c r="R945" s="259"/>
      <c r="S945" s="259"/>
      <c r="T945" s="260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  <c r="AE945" s="14"/>
      <c r="AT945" s="261" t="s">
        <v>372</v>
      </c>
      <c r="AU945" s="261" t="s">
        <v>81</v>
      </c>
      <c r="AV945" s="14" t="s">
        <v>81</v>
      </c>
      <c r="AW945" s="14" t="s">
        <v>34</v>
      </c>
      <c r="AX945" s="14" t="s">
        <v>72</v>
      </c>
      <c r="AY945" s="261" t="s">
        <v>178</v>
      </c>
    </row>
    <row r="946" s="14" customFormat="1">
      <c r="A946" s="14"/>
      <c r="B946" s="251"/>
      <c r="C946" s="252"/>
      <c r="D946" s="242" t="s">
        <v>372</v>
      </c>
      <c r="E946" s="253" t="s">
        <v>21</v>
      </c>
      <c r="F946" s="254" t="s">
        <v>1302</v>
      </c>
      <c r="G946" s="252"/>
      <c r="H946" s="255">
        <v>1</v>
      </c>
      <c r="I946" s="256"/>
      <c r="J946" s="252"/>
      <c r="K946" s="252"/>
      <c r="L946" s="257"/>
      <c r="M946" s="258"/>
      <c r="N946" s="259"/>
      <c r="O946" s="259"/>
      <c r="P946" s="259"/>
      <c r="Q946" s="259"/>
      <c r="R946" s="259"/>
      <c r="S946" s="259"/>
      <c r="T946" s="260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  <c r="AE946" s="14"/>
      <c r="AT946" s="261" t="s">
        <v>372</v>
      </c>
      <c r="AU946" s="261" t="s">
        <v>81</v>
      </c>
      <c r="AV946" s="14" t="s">
        <v>81</v>
      </c>
      <c r="AW946" s="14" t="s">
        <v>34</v>
      </c>
      <c r="AX946" s="14" t="s">
        <v>72</v>
      </c>
      <c r="AY946" s="261" t="s">
        <v>178</v>
      </c>
    </row>
    <row r="947" s="14" customFormat="1">
      <c r="A947" s="14"/>
      <c r="B947" s="251"/>
      <c r="C947" s="252"/>
      <c r="D947" s="242" t="s">
        <v>372</v>
      </c>
      <c r="E947" s="253" t="s">
        <v>21</v>
      </c>
      <c r="F947" s="254" t="s">
        <v>1303</v>
      </c>
      <c r="G947" s="252"/>
      <c r="H947" s="255">
        <v>3</v>
      </c>
      <c r="I947" s="256"/>
      <c r="J947" s="252"/>
      <c r="K947" s="252"/>
      <c r="L947" s="257"/>
      <c r="M947" s="258"/>
      <c r="N947" s="259"/>
      <c r="O947" s="259"/>
      <c r="P947" s="259"/>
      <c r="Q947" s="259"/>
      <c r="R947" s="259"/>
      <c r="S947" s="259"/>
      <c r="T947" s="260"/>
      <c r="U947" s="14"/>
      <c r="V947" s="14"/>
      <c r="W947" s="14"/>
      <c r="X947" s="14"/>
      <c r="Y947" s="14"/>
      <c r="Z947" s="14"/>
      <c r="AA947" s="14"/>
      <c r="AB947" s="14"/>
      <c r="AC947" s="14"/>
      <c r="AD947" s="14"/>
      <c r="AE947" s="14"/>
      <c r="AT947" s="261" t="s">
        <v>372</v>
      </c>
      <c r="AU947" s="261" t="s">
        <v>81</v>
      </c>
      <c r="AV947" s="14" t="s">
        <v>81</v>
      </c>
      <c r="AW947" s="14" t="s">
        <v>34</v>
      </c>
      <c r="AX947" s="14" t="s">
        <v>72</v>
      </c>
      <c r="AY947" s="261" t="s">
        <v>178</v>
      </c>
    </row>
    <row r="948" s="14" customFormat="1">
      <c r="A948" s="14"/>
      <c r="B948" s="251"/>
      <c r="C948" s="252"/>
      <c r="D948" s="242" t="s">
        <v>372</v>
      </c>
      <c r="E948" s="253" t="s">
        <v>21</v>
      </c>
      <c r="F948" s="254" t="s">
        <v>1304</v>
      </c>
      <c r="G948" s="252"/>
      <c r="H948" s="255">
        <v>9</v>
      </c>
      <c r="I948" s="256"/>
      <c r="J948" s="252"/>
      <c r="K948" s="252"/>
      <c r="L948" s="257"/>
      <c r="M948" s="258"/>
      <c r="N948" s="259"/>
      <c r="O948" s="259"/>
      <c r="P948" s="259"/>
      <c r="Q948" s="259"/>
      <c r="R948" s="259"/>
      <c r="S948" s="259"/>
      <c r="T948" s="260"/>
      <c r="U948" s="14"/>
      <c r="V948" s="14"/>
      <c r="W948" s="14"/>
      <c r="X948" s="14"/>
      <c r="Y948" s="14"/>
      <c r="Z948" s="14"/>
      <c r="AA948" s="14"/>
      <c r="AB948" s="14"/>
      <c r="AC948" s="14"/>
      <c r="AD948" s="14"/>
      <c r="AE948" s="14"/>
      <c r="AT948" s="261" t="s">
        <v>372</v>
      </c>
      <c r="AU948" s="261" t="s">
        <v>81</v>
      </c>
      <c r="AV948" s="14" t="s">
        <v>81</v>
      </c>
      <c r="AW948" s="14" t="s">
        <v>34</v>
      </c>
      <c r="AX948" s="14" t="s">
        <v>72</v>
      </c>
      <c r="AY948" s="261" t="s">
        <v>178</v>
      </c>
    </row>
    <row r="949" s="15" customFormat="1">
      <c r="A949" s="15"/>
      <c r="B949" s="262"/>
      <c r="C949" s="263"/>
      <c r="D949" s="242" t="s">
        <v>372</v>
      </c>
      <c r="E949" s="264" t="s">
        <v>21</v>
      </c>
      <c r="F949" s="265" t="s">
        <v>399</v>
      </c>
      <c r="G949" s="263"/>
      <c r="H949" s="266">
        <v>48</v>
      </c>
      <c r="I949" s="267"/>
      <c r="J949" s="263"/>
      <c r="K949" s="263"/>
      <c r="L949" s="268"/>
      <c r="M949" s="269"/>
      <c r="N949" s="270"/>
      <c r="O949" s="270"/>
      <c r="P949" s="270"/>
      <c r="Q949" s="270"/>
      <c r="R949" s="270"/>
      <c r="S949" s="270"/>
      <c r="T949" s="271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T949" s="272" t="s">
        <v>372</v>
      </c>
      <c r="AU949" s="272" t="s">
        <v>81</v>
      </c>
      <c r="AV949" s="15" t="s">
        <v>97</v>
      </c>
      <c r="AW949" s="15" t="s">
        <v>34</v>
      </c>
      <c r="AX949" s="15" t="s">
        <v>79</v>
      </c>
      <c r="AY949" s="272" t="s">
        <v>178</v>
      </c>
    </row>
    <row r="950" s="2" customFormat="1" ht="16.5" customHeight="1">
      <c r="A950" s="41"/>
      <c r="B950" s="42"/>
      <c r="C950" s="214" t="s">
        <v>1305</v>
      </c>
      <c r="D950" s="214" t="s">
        <v>179</v>
      </c>
      <c r="E950" s="215" t="s">
        <v>1306</v>
      </c>
      <c r="F950" s="216" t="s">
        <v>1307</v>
      </c>
      <c r="G950" s="217" t="s">
        <v>384</v>
      </c>
      <c r="H950" s="218">
        <v>23.832000000000001</v>
      </c>
      <c r="I950" s="219"/>
      <c r="J950" s="220">
        <f>ROUND(I950*H950,2)</f>
        <v>0</v>
      </c>
      <c r="K950" s="216" t="s">
        <v>368</v>
      </c>
      <c r="L950" s="47"/>
      <c r="M950" s="221" t="s">
        <v>21</v>
      </c>
      <c r="N950" s="222" t="s">
        <v>43</v>
      </c>
      <c r="O950" s="87"/>
      <c r="P950" s="223">
        <f>O950*H950</f>
        <v>0</v>
      </c>
      <c r="Q950" s="223">
        <v>0.016070000000000001</v>
      </c>
      <c r="R950" s="223">
        <f>Q950*H950</f>
        <v>0.38298024000000003</v>
      </c>
      <c r="S950" s="223">
        <v>0</v>
      </c>
      <c r="T950" s="224">
        <f>S950*H950</f>
        <v>0</v>
      </c>
      <c r="U950" s="41"/>
      <c r="V950" s="41"/>
      <c r="W950" s="41"/>
      <c r="X950" s="41"/>
      <c r="Y950" s="41"/>
      <c r="Z950" s="41"/>
      <c r="AA950" s="41"/>
      <c r="AB950" s="41"/>
      <c r="AC950" s="41"/>
      <c r="AD950" s="41"/>
      <c r="AE950" s="41"/>
      <c r="AR950" s="225" t="s">
        <v>97</v>
      </c>
      <c r="AT950" s="225" t="s">
        <v>179</v>
      </c>
      <c r="AU950" s="225" t="s">
        <v>81</v>
      </c>
      <c r="AY950" s="20" t="s">
        <v>178</v>
      </c>
      <c r="BE950" s="226">
        <f>IF(N950="základní",J950,0)</f>
        <v>0</v>
      </c>
      <c r="BF950" s="226">
        <f>IF(N950="snížená",J950,0)</f>
        <v>0</v>
      </c>
      <c r="BG950" s="226">
        <f>IF(N950="zákl. přenesená",J950,0)</f>
        <v>0</v>
      </c>
      <c r="BH950" s="226">
        <f>IF(N950="sníž. přenesená",J950,0)</f>
        <v>0</v>
      </c>
      <c r="BI950" s="226">
        <f>IF(N950="nulová",J950,0)</f>
        <v>0</v>
      </c>
      <c r="BJ950" s="20" t="s">
        <v>79</v>
      </c>
      <c r="BK950" s="226">
        <f>ROUND(I950*H950,2)</f>
        <v>0</v>
      </c>
      <c r="BL950" s="20" t="s">
        <v>97</v>
      </c>
      <c r="BM950" s="225" t="s">
        <v>1308</v>
      </c>
    </row>
    <row r="951" s="2" customFormat="1">
      <c r="A951" s="41"/>
      <c r="B951" s="42"/>
      <c r="C951" s="43"/>
      <c r="D951" s="235" t="s">
        <v>370</v>
      </c>
      <c r="E951" s="43"/>
      <c r="F951" s="236" t="s">
        <v>1309</v>
      </c>
      <c r="G951" s="43"/>
      <c r="H951" s="43"/>
      <c r="I951" s="237"/>
      <c r="J951" s="43"/>
      <c r="K951" s="43"/>
      <c r="L951" s="47"/>
      <c r="M951" s="238"/>
      <c r="N951" s="239"/>
      <c r="O951" s="87"/>
      <c r="P951" s="87"/>
      <c r="Q951" s="87"/>
      <c r="R951" s="87"/>
      <c r="S951" s="87"/>
      <c r="T951" s="88"/>
      <c r="U951" s="41"/>
      <c r="V951" s="41"/>
      <c r="W951" s="41"/>
      <c r="X951" s="41"/>
      <c r="Y951" s="41"/>
      <c r="Z951" s="41"/>
      <c r="AA951" s="41"/>
      <c r="AB951" s="41"/>
      <c r="AC951" s="41"/>
      <c r="AD951" s="41"/>
      <c r="AE951" s="41"/>
      <c r="AT951" s="20" t="s">
        <v>370</v>
      </c>
      <c r="AU951" s="20" t="s">
        <v>81</v>
      </c>
    </row>
    <row r="952" s="13" customFormat="1">
      <c r="A952" s="13"/>
      <c r="B952" s="240"/>
      <c r="C952" s="241"/>
      <c r="D952" s="242" t="s">
        <v>372</v>
      </c>
      <c r="E952" s="243" t="s">
        <v>21</v>
      </c>
      <c r="F952" s="244" t="s">
        <v>428</v>
      </c>
      <c r="G952" s="241"/>
      <c r="H952" s="243" t="s">
        <v>21</v>
      </c>
      <c r="I952" s="245"/>
      <c r="J952" s="241"/>
      <c r="K952" s="241"/>
      <c r="L952" s="246"/>
      <c r="M952" s="247"/>
      <c r="N952" s="248"/>
      <c r="O952" s="248"/>
      <c r="P952" s="248"/>
      <c r="Q952" s="248"/>
      <c r="R952" s="248"/>
      <c r="S952" s="248"/>
      <c r="T952" s="249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T952" s="250" t="s">
        <v>372</v>
      </c>
      <c r="AU952" s="250" t="s">
        <v>81</v>
      </c>
      <c r="AV952" s="13" t="s">
        <v>79</v>
      </c>
      <c r="AW952" s="13" t="s">
        <v>34</v>
      </c>
      <c r="AX952" s="13" t="s">
        <v>72</v>
      </c>
      <c r="AY952" s="250" t="s">
        <v>178</v>
      </c>
    </row>
    <row r="953" s="13" customFormat="1">
      <c r="A953" s="13"/>
      <c r="B953" s="240"/>
      <c r="C953" s="241"/>
      <c r="D953" s="242" t="s">
        <v>372</v>
      </c>
      <c r="E953" s="243" t="s">
        <v>21</v>
      </c>
      <c r="F953" s="244" t="s">
        <v>1310</v>
      </c>
      <c r="G953" s="241"/>
      <c r="H953" s="243" t="s">
        <v>21</v>
      </c>
      <c r="I953" s="245"/>
      <c r="J953" s="241"/>
      <c r="K953" s="241"/>
      <c r="L953" s="246"/>
      <c r="M953" s="247"/>
      <c r="N953" s="248"/>
      <c r="O953" s="248"/>
      <c r="P953" s="248"/>
      <c r="Q953" s="248"/>
      <c r="R953" s="248"/>
      <c r="S953" s="248"/>
      <c r="T953" s="249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T953" s="250" t="s">
        <v>372</v>
      </c>
      <c r="AU953" s="250" t="s">
        <v>81</v>
      </c>
      <c r="AV953" s="13" t="s">
        <v>79</v>
      </c>
      <c r="AW953" s="13" t="s">
        <v>34</v>
      </c>
      <c r="AX953" s="13" t="s">
        <v>72</v>
      </c>
      <c r="AY953" s="250" t="s">
        <v>178</v>
      </c>
    </row>
    <row r="954" s="14" customFormat="1">
      <c r="A954" s="14"/>
      <c r="B954" s="251"/>
      <c r="C954" s="252"/>
      <c r="D954" s="242" t="s">
        <v>372</v>
      </c>
      <c r="E954" s="253" t="s">
        <v>21</v>
      </c>
      <c r="F954" s="254" t="s">
        <v>1311</v>
      </c>
      <c r="G954" s="252"/>
      <c r="H954" s="255">
        <v>6.5309999999999997</v>
      </c>
      <c r="I954" s="256"/>
      <c r="J954" s="252"/>
      <c r="K954" s="252"/>
      <c r="L954" s="257"/>
      <c r="M954" s="258"/>
      <c r="N954" s="259"/>
      <c r="O954" s="259"/>
      <c r="P954" s="259"/>
      <c r="Q954" s="259"/>
      <c r="R954" s="259"/>
      <c r="S954" s="259"/>
      <c r="T954" s="260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4"/>
      <c r="AT954" s="261" t="s">
        <v>372</v>
      </c>
      <c r="AU954" s="261" t="s">
        <v>81</v>
      </c>
      <c r="AV954" s="14" t="s">
        <v>81</v>
      </c>
      <c r="AW954" s="14" t="s">
        <v>34</v>
      </c>
      <c r="AX954" s="14" t="s">
        <v>72</v>
      </c>
      <c r="AY954" s="261" t="s">
        <v>178</v>
      </c>
    </row>
    <row r="955" s="14" customFormat="1">
      <c r="A955" s="14"/>
      <c r="B955" s="251"/>
      <c r="C955" s="252"/>
      <c r="D955" s="242" t="s">
        <v>372</v>
      </c>
      <c r="E955" s="253" t="s">
        <v>21</v>
      </c>
      <c r="F955" s="254" t="s">
        <v>1312</v>
      </c>
      <c r="G955" s="252"/>
      <c r="H955" s="255">
        <v>2.7080000000000002</v>
      </c>
      <c r="I955" s="256"/>
      <c r="J955" s="252"/>
      <c r="K955" s="252"/>
      <c r="L955" s="257"/>
      <c r="M955" s="258"/>
      <c r="N955" s="259"/>
      <c r="O955" s="259"/>
      <c r="P955" s="259"/>
      <c r="Q955" s="259"/>
      <c r="R955" s="259"/>
      <c r="S955" s="259"/>
      <c r="T955" s="260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T955" s="261" t="s">
        <v>372</v>
      </c>
      <c r="AU955" s="261" t="s">
        <v>81</v>
      </c>
      <c r="AV955" s="14" t="s">
        <v>81</v>
      </c>
      <c r="AW955" s="14" t="s">
        <v>34</v>
      </c>
      <c r="AX955" s="14" t="s">
        <v>72</v>
      </c>
      <c r="AY955" s="261" t="s">
        <v>178</v>
      </c>
    </row>
    <row r="956" s="14" customFormat="1">
      <c r="A956" s="14"/>
      <c r="B956" s="251"/>
      <c r="C956" s="252"/>
      <c r="D956" s="242" t="s">
        <v>372</v>
      </c>
      <c r="E956" s="253" t="s">
        <v>21</v>
      </c>
      <c r="F956" s="254" t="s">
        <v>1215</v>
      </c>
      <c r="G956" s="252"/>
      <c r="H956" s="255">
        <v>5.2119999999999997</v>
      </c>
      <c r="I956" s="256"/>
      <c r="J956" s="252"/>
      <c r="K956" s="252"/>
      <c r="L956" s="257"/>
      <c r="M956" s="258"/>
      <c r="N956" s="259"/>
      <c r="O956" s="259"/>
      <c r="P956" s="259"/>
      <c r="Q956" s="259"/>
      <c r="R956" s="259"/>
      <c r="S956" s="259"/>
      <c r="T956" s="260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  <c r="AT956" s="261" t="s">
        <v>372</v>
      </c>
      <c r="AU956" s="261" t="s">
        <v>81</v>
      </c>
      <c r="AV956" s="14" t="s">
        <v>81</v>
      </c>
      <c r="AW956" s="14" t="s">
        <v>34</v>
      </c>
      <c r="AX956" s="14" t="s">
        <v>72</v>
      </c>
      <c r="AY956" s="261" t="s">
        <v>178</v>
      </c>
    </row>
    <row r="957" s="14" customFormat="1">
      <c r="A957" s="14"/>
      <c r="B957" s="251"/>
      <c r="C957" s="252"/>
      <c r="D957" s="242" t="s">
        <v>372</v>
      </c>
      <c r="E957" s="253" t="s">
        <v>21</v>
      </c>
      <c r="F957" s="254" t="s">
        <v>1216</v>
      </c>
      <c r="G957" s="252"/>
      <c r="H957" s="255">
        <v>4.7800000000000002</v>
      </c>
      <c r="I957" s="256"/>
      <c r="J957" s="252"/>
      <c r="K957" s="252"/>
      <c r="L957" s="257"/>
      <c r="M957" s="258"/>
      <c r="N957" s="259"/>
      <c r="O957" s="259"/>
      <c r="P957" s="259"/>
      <c r="Q957" s="259"/>
      <c r="R957" s="259"/>
      <c r="S957" s="259"/>
      <c r="T957" s="260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  <c r="AE957" s="14"/>
      <c r="AT957" s="261" t="s">
        <v>372</v>
      </c>
      <c r="AU957" s="261" t="s">
        <v>81</v>
      </c>
      <c r="AV957" s="14" t="s">
        <v>81</v>
      </c>
      <c r="AW957" s="14" t="s">
        <v>34</v>
      </c>
      <c r="AX957" s="14" t="s">
        <v>72</v>
      </c>
      <c r="AY957" s="261" t="s">
        <v>178</v>
      </c>
    </row>
    <row r="958" s="14" customFormat="1">
      <c r="A958" s="14"/>
      <c r="B958" s="251"/>
      <c r="C958" s="252"/>
      <c r="D958" s="242" t="s">
        <v>372</v>
      </c>
      <c r="E958" s="253" t="s">
        <v>21</v>
      </c>
      <c r="F958" s="254" t="s">
        <v>1217</v>
      </c>
      <c r="G958" s="252"/>
      <c r="H958" s="255">
        <v>2.9399999999999999</v>
      </c>
      <c r="I958" s="256"/>
      <c r="J958" s="252"/>
      <c r="K958" s="252"/>
      <c r="L958" s="257"/>
      <c r="M958" s="258"/>
      <c r="N958" s="259"/>
      <c r="O958" s="259"/>
      <c r="P958" s="259"/>
      <c r="Q958" s="259"/>
      <c r="R958" s="259"/>
      <c r="S958" s="259"/>
      <c r="T958" s="260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  <c r="AE958" s="14"/>
      <c r="AT958" s="261" t="s">
        <v>372</v>
      </c>
      <c r="AU958" s="261" t="s">
        <v>81</v>
      </c>
      <c r="AV958" s="14" t="s">
        <v>81</v>
      </c>
      <c r="AW958" s="14" t="s">
        <v>34</v>
      </c>
      <c r="AX958" s="14" t="s">
        <v>72</v>
      </c>
      <c r="AY958" s="261" t="s">
        <v>178</v>
      </c>
    </row>
    <row r="959" s="14" customFormat="1">
      <c r="A959" s="14"/>
      <c r="B959" s="251"/>
      <c r="C959" s="252"/>
      <c r="D959" s="242" t="s">
        <v>372</v>
      </c>
      <c r="E959" s="253" t="s">
        <v>21</v>
      </c>
      <c r="F959" s="254" t="s">
        <v>1218</v>
      </c>
      <c r="G959" s="252"/>
      <c r="H959" s="255">
        <v>0.23000000000000001</v>
      </c>
      <c r="I959" s="256"/>
      <c r="J959" s="252"/>
      <c r="K959" s="252"/>
      <c r="L959" s="257"/>
      <c r="M959" s="258"/>
      <c r="N959" s="259"/>
      <c r="O959" s="259"/>
      <c r="P959" s="259"/>
      <c r="Q959" s="259"/>
      <c r="R959" s="259"/>
      <c r="S959" s="259"/>
      <c r="T959" s="260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T959" s="261" t="s">
        <v>372</v>
      </c>
      <c r="AU959" s="261" t="s">
        <v>81</v>
      </c>
      <c r="AV959" s="14" t="s">
        <v>81</v>
      </c>
      <c r="AW959" s="14" t="s">
        <v>34</v>
      </c>
      <c r="AX959" s="14" t="s">
        <v>72</v>
      </c>
      <c r="AY959" s="261" t="s">
        <v>178</v>
      </c>
    </row>
    <row r="960" s="14" customFormat="1">
      <c r="A960" s="14"/>
      <c r="B960" s="251"/>
      <c r="C960" s="252"/>
      <c r="D960" s="242" t="s">
        <v>372</v>
      </c>
      <c r="E960" s="253" t="s">
        <v>21</v>
      </c>
      <c r="F960" s="254" t="s">
        <v>1219</v>
      </c>
      <c r="G960" s="252"/>
      <c r="H960" s="255">
        <v>1.4310000000000001</v>
      </c>
      <c r="I960" s="256"/>
      <c r="J960" s="252"/>
      <c r="K960" s="252"/>
      <c r="L960" s="257"/>
      <c r="M960" s="258"/>
      <c r="N960" s="259"/>
      <c r="O960" s="259"/>
      <c r="P960" s="259"/>
      <c r="Q960" s="259"/>
      <c r="R960" s="259"/>
      <c r="S960" s="259"/>
      <c r="T960" s="260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T960" s="261" t="s">
        <v>372</v>
      </c>
      <c r="AU960" s="261" t="s">
        <v>81</v>
      </c>
      <c r="AV960" s="14" t="s">
        <v>81</v>
      </c>
      <c r="AW960" s="14" t="s">
        <v>34</v>
      </c>
      <c r="AX960" s="14" t="s">
        <v>72</v>
      </c>
      <c r="AY960" s="261" t="s">
        <v>178</v>
      </c>
    </row>
    <row r="961" s="15" customFormat="1">
      <c r="A961" s="15"/>
      <c r="B961" s="262"/>
      <c r="C961" s="263"/>
      <c r="D961" s="242" t="s">
        <v>372</v>
      </c>
      <c r="E961" s="264" t="s">
        <v>21</v>
      </c>
      <c r="F961" s="265" t="s">
        <v>399</v>
      </c>
      <c r="G961" s="263"/>
      <c r="H961" s="266">
        <v>23.832000000000001</v>
      </c>
      <c r="I961" s="267"/>
      <c r="J961" s="263"/>
      <c r="K961" s="263"/>
      <c r="L961" s="268"/>
      <c r="M961" s="269"/>
      <c r="N961" s="270"/>
      <c r="O961" s="270"/>
      <c r="P961" s="270"/>
      <c r="Q961" s="270"/>
      <c r="R961" s="270"/>
      <c r="S961" s="270"/>
      <c r="T961" s="271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T961" s="272" t="s">
        <v>372</v>
      </c>
      <c r="AU961" s="272" t="s">
        <v>81</v>
      </c>
      <c r="AV961" s="15" t="s">
        <v>97</v>
      </c>
      <c r="AW961" s="15" t="s">
        <v>34</v>
      </c>
      <c r="AX961" s="15" t="s">
        <v>79</v>
      </c>
      <c r="AY961" s="272" t="s">
        <v>178</v>
      </c>
    </row>
    <row r="962" s="2" customFormat="1" ht="16.5" customHeight="1">
      <c r="A962" s="41"/>
      <c r="B962" s="42"/>
      <c r="C962" s="214" t="s">
        <v>1313</v>
      </c>
      <c r="D962" s="214" t="s">
        <v>179</v>
      </c>
      <c r="E962" s="215" t="s">
        <v>1314</v>
      </c>
      <c r="F962" s="216" t="s">
        <v>1315</v>
      </c>
      <c r="G962" s="217" t="s">
        <v>384</v>
      </c>
      <c r="H962" s="218">
        <v>23.832000000000001</v>
      </c>
      <c r="I962" s="219"/>
      <c r="J962" s="220">
        <f>ROUND(I962*H962,2)</f>
        <v>0</v>
      </c>
      <c r="K962" s="216" t="s">
        <v>368</v>
      </c>
      <c r="L962" s="47"/>
      <c r="M962" s="221" t="s">
        <v>21</v>
      </c>
      <c r="N962" s="222" t="s">
        <v>43</v>
      </c>
      <c r="O962" s="87"/>
      <c r="P962" s="223">
        <f>O962*H962</f>
        <v>0</v>
      </c>
      <c r="Q962" s="223">
        <v>0</v>
      </c>
      <c r="R962" s="223">
        <f>Q962*H962</f>
        <v>0</v>
      </c>
      <c r="S962" s="223">
        <v>0</v>
      </c>
      <c r="T962" s="224">
        <f>S962*H962</f>
        <v>0</v>
      </c>
      <c r="U962" s="41"/>
      <c r="V962" s="41"/>
      <c r="W962" s="41"/>
      <c r="X962" s="41"/>
      <c r="Y962" s="41"/>
      <c r="Z962" s="41"/>
      <c r="AA962" s="41"/>
      <c r="AB962" s="41"/>
      <c r="AC962" s="41"/>
      <c r="AD962" s="41"/>
      <c r="AE962" s="41"/>
      <c r="AR962" s="225" t="s">
        <v>97</v>
      </c>
      <c r="AT962" s="225" t="s">
        <v>179</v>
      </c>
      <c r="AU962" s="225" t="s">
        <v>81</v>
      </c>
      <c r="AY962" s="20" t="s">
        <v>178</v>
      </c>
      <c r="BE962" s="226">
        <f>IF(N962="základní",J962,0)</f>
        <v>0</v>
      </c>
      <c r="BF962" s="226">
        <f>IF(N962="snížená",J962,0)</f>
        <v>0</v>
      </c>
      <c r="BG962" s="226">
        <f>IF(N962="zákl. přenesená",J962,0)</f>
        <v>0</v>
      </c>
      <c r="BH962" s="226">
        <f>IF(N962="sníž. přenesená",J962,0)</f>
        <v>0</v>
      </c>
      <c r="BI962" s="226">
        <f>IF(N962="nulová",J962,0)</f>
        <v>0</v>
      </c>
      <c r="BJ962" s="20" t="s">
        <v>79</v>
      </c>
      <c r="BK962" s="226">
        <f>ROUND(I962*H962,2)</f>
        <v>0</v>
      </c>
      <c r="BL962" s="20" t="s">
        <v>97</v>
      </c>
      <c r="BM962" s="225" t="s">
        <v>1316</v>
      </c>
    </row>
    <row r="963" s="2" customFormat="1">
      <c r="A963" s="41"/>
      <c r="B963" s="42"/>
      <c r="C963" s="43"/>
      <c r="D963" s="235" t="s">
        <v>370</v>
      </c>
      <c r="E963" s="43"/>
      <c r="F963" s="236" t="s">
        <v>1317</v>
      </c>
      <c r="G963" s="43"/>
      <c r="H963" s="43"/>
      <c r="I963" s="237"/>
      <c r="J963" s="43"/>
      <c r="K963" s="43"/>
      <c r="L963" s="47"/>
      <c r="M963" s="238"/>
      <c r="N963" s="239"/>
      <c r="O963" s="87"/>
      <c r="P963" s="87"/>
      <c r="Q963" s="87"/>
      <c r="R963" s="87"/>
      <c r="S963" s="87"/>
      <c r="T963" s="88"/>
      <c r="U963" s="41"/>
      <c r="V963" s="41"/>
      <c r="W963" s="41"/>
      <c r="X963" s="41"/>
      <c r="Y963" s="41"/>
      <c r="Z963" s="41"/>
      <c r="AA963" s="41"/>
      <c r="AB963" s="41"/>
      <c r="AC963" s="41"/>
      <c r="AD963" s="41"/>
      <c r="AE963" s="41"/>
      <c r="AT963" s="20" t="s">
        <v>370</v>
      </c>
      <c r="AU963" s="20" t="s">
        <v>81</v>
      </c>
    </row>
    <row r="964" s="13" customFormat="1">
      <c r="A964" s="13"/>
      <c r="B964" s="240"/>
      <c r="C964" s="241"/>
      <c r="D964" s="242" t="s">
        <v>372</v>
      </c>
      <c r="E964" s="243" t="s">
        <v>21</v>
      </c>
      <c r="F964" s="244" t="s">
        <v>428</v>
      </c>
      <c r="G964" s="241"/>
      <c r="H964" s="243" t="s">
        <v>21</v>
      </c>
      <c r="I964" s="245"/>
      <c r="J964" s="241"/>
      <c r="K964" s="241"/>
      <c r="L964" s="246"/>
      <c r="M964" s="247"/>
      <c r="N964" s="248"/>
      <c r="O964" s="248"/>
      <c r="P964" s="248"/>
      <c r="Q964" s="248"/>
      <c r="R964" s="248"/>
      <c r="S964" s="248"/>
      <c r="T964" s="249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T964" s="250" t="s">
        <v>372</v>
      </c>
      <c r="AU964" s="250" t="s">
        <v>81</v>
      </c>
      <c r="AV964" s="13" t="s">
        <v>79</v>
      </c>
      <c r="AW964" s="13" t="s">
        <v>34</v>
      </c>
      <c r="AX964" s="13" t="s">
        <v>72</v>
      </c>
      <c r="AY964" s="250" t="s">
        <v>178</v>
      </c>
    </row>
    <row r="965" s="13" customFormat="1">
      <c r="A965" s="13"/>
      <c r="B965" s="240"/>
      <c r="C965" s="241"/>
      <c r="D965" s="242" t="s">
        <v>372</v>
      </c>
      <c r="E965" s="243" t="s">
        <v>21</v>
      </c>
      <c r="F965" s="244" t="s">
        <v>1318</v>
      </c>
      <c r="G965" s="241"/>
      <c r="H965" s="243" t="s">
        <v>21</v>
      </c>
      <c r="I965" s="245"/>
      <c r="J965" s="241"/>
      <c r="K965" s="241"/>
      <c r="L965" s="246"/>
      <c r="M965" s="247"/>
      <c r="N965" s="248"/>
      <c r="O965" s="248"/>
      <c r="P965" s="248"/>
      <c r="Q965" s="248"/>
      <c r="R965" s="248"/>
      <c r="S965" s="248"/>
      <c r="T965" s="249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T965" s="250" t="s">
        <v>372</v>
      </c>
      <c r="AU965" s="250" t="s">
        <v>81</v>
      </c>
      <c r="AV965" s="13" t="s">
        <v>79</v>
      </c>
      <c r="AW965" s="13" t="s">
        <v>34</v>
      </c>
      <c r="AX965" s="13" t="s">
        <v>72</v>
      </c>
      <c r="AY965" s="250" t="s">
        <v>178</v>
      </c>
    </row>
    <row r="966" s="14" customFormat="1">
      <c r="A966" s="14"/>
      <c r="B966" s="251"/>
      <c r="C966" s="252"/>
      <c r="D966" s="242" t="s">
        <v>372</v>
      </c>
      <c r="E966" s="253" t="s">
        <v>21</v>
      </c>
      <c r="F966" s="254" t="s">
        <v>1311</v>
      </c>
      <c r="G966" s="252"/>
      <c r="H966" s="255">
        <v>6.5309999999999997</v>
      </c>
      <c r="I966" s="256"/>
      <c r="J966" s="252"/>
      <c r="K966" s="252"/>
      <c r="L966" s="257"/>
      <c r="M966" s="258"/>
      <c r="N966" s="259"/>
      <c r="O966" s="259"/>
      <c r="P966" s="259"/>
      <c r="Q966" s="259"/>
      <c r="R966" s="259"/>
      <c r="S966" s="259"/>
      <c r="T966" s="260"/>
      <c r="U966" s="14"/>
      <c r="V966" s="14"/>
      <c r="W966" s="14"/>
      <c r="X966" s="14"/>
      <c r="Y966" s="14"/>
      <c r="Z966" s="14"/>
      <c r="AA966" s="14"/>
      <c r="AB966" s="14"/>
      <c r="AC966" s="14"/>
      <c r="AD966" s="14"/>
      <c r="AE966" s="14"/>
      <c r="AT966" s="261" t="s">
        <v>372</v>
      </c>
      <c r="AU966" s="261" t="s">
        <v>81</v>
      </c>
      <c r="AV966" s="14" t="s">
        <v>81</v>
      </c>
      <c r="AW966" s="14" t="s">
        <v>34</v>
      </c>
      <c r="AX966" s="14" t="s">
        <v>72</v>
      </c>
      <c r="AY966" s="261" t="s">
        <v>178</v>
      </c>
    </row>
    <row r="967" s="14" customFormat="1">
      <c r="A967" s="14"/>
      <c r="B967" s="251"/>
      <c r="C967" s="252"/>
      <c r="D967" s="242" t="s">
        <v>372</v>
      </c>
      <c r="E967" s="253" t="s">
        <v>21</v>
      </c>
      <c r="F967" s="254" t="s">
        <v>1312</v>
      </c>
      <c r="G967" s="252"/>
      <c r="H967" s="255">
        <v>2.7080000000000002</v>
      </c>
      <c r="I967" s="256"/>
      <c r="J967" s="252"/>
      <c r="K967" s="252"/>
      <c r="L967" s="257"/>
      <c r="M967" s="258"/>
      <c r="N967" s="259"/>
      <c r="O967" s="259"/>
      <c r="P967" s="259"/>
      <c r="Q967" s="259"/>
      <c r="R967" s="259"/>
      <c r="S967" s="259"/>
      <c r="T967" s="260"/>
      <c r="U967" s="14"/>
      <c r="V967" s="14"/>
      <c r="W967" s="14"/>
      <c r="X967" s="14"/>
      <c r="Y967" s="14"/>
      <c r="Z967" s="14"/>
      <c r="AA967" s="14"/>
      <c r="AB967" s="14"/>
      <c r="AC967" s="14"/>
      <c r="AD967" s="14"/>
      <c r="AE967" s="14"/>
      <c r="AT967" s="261" t="s">
        <v>372</v>
      </c>
      <c r="AU967" s="261" t="s">
        <v>81</v>
      </c>
      <c r="AV967" s="14" t="s">
        <v>81</v>
      </c>
      <c r="AW967" s="14" t="s">
        <v>34</v>
      </c>
      <c r="AX967" s="14" t="s">
        <v>72</v>
      </c>
      <c r="AY967" s="261" t="s">
        <v>178</v>
      </c>
    </row>
    <row r="968" s="14" customFormat="1">
      <c r="A968" s="14"/>
      <c r="B968" s="251"/>
      <c r="C968" s="252"/>
      <c r="D968" s="242" t="s">
        <v>372</v>
      </c>
      <c r="E968" s="253" t="s">
        <v>21</v>
      </c>
      <c r="F968" s="254" t="s">
        <v>1215</v>
      </c>
      <c r="G968" s="252"/>
      <c r="H968" s="255">
        <v>5.2119999999999997</v>
      </c>
      <c r="I968" s="256"/>
      <c r="J968" s="252"/>
      <c r="K968" s="252"/>
      <c r="L968" s="257"/>
      <c r="M968" s="258"/>
      <c r="N968" s="259"/>
      <c r="O968" s="259"/>
      <c r="P968" s="259"/>
      <c r="Q968" s="259"/>
      <c r="R968" s="259"/>
      <c r="S968" s="259"/>
      <c r="T968" s="260"/>
      <c r="U968" s="14"/>
      <c r="V968" s="14"/>
      <c r="W968" s="14"/>
      <c r="X968" s="14"/>
      <c r="Y968" s="14"/>
      <c r="Z968" s="14"/>
      <c r="AA968" s="14"/>
      <c r="AB968" s="14"/>
      <c r="AC968" s="14"/>
      <c r="AD968" s="14"/>
      <c r="AE968" s="14"/>
      <c r="AT968" s="261" t="s">
        <v>372</v>
      </c>
      <c r="AU968" s="261" t="s">
        <v>81</v>
      </c>
      <c r="AV968" s="14" t="s">
        <v>81</v>
      </c>
      <c r="AW968" s="14" t="s">
        <v>34</v>
      </c>
      <c r="AX968" s="14" t="s">
        <v>72</v>
      </c>
      <c r="AY968" s="261" t="s">
        <v>178</v>
      </c>
    </row>
    <row r="969" s="14" customFormat="1">
      <c r="A969" s="14"/>
      <c r="B969" s="251"/>
      <c r="C969" s="252"/>
      <c r="D969" s="242" t="s">
        <v>372</v>
      </c>
      <c r="E969" s="253" t="s">
        <v>21</v>
      </c>
      <c r="F969" s="254" t="s">
        <v>1216</v>
      </c>
      <c r="G969" s="252"/>
      <c r="H969" s="255">
        <v>4.7800000000000002</v>
      </c>
      <c r="I969" s="256"/>
      <c r="J969" s="252"/>
      <c r="K969" s="252"/>
      <c r="L969" s="257"/>
      <c r="M969" s="258"/>
      <c r="N969" s="259"/>
      <c r="O969" s="259"/>
      <c r="P969" s="259"/>
      <c r="Q969" s="259"/>
      <c r="R969" s="259"/>
      <c r="S969" s="259"/>
      <c r="T969" s="260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T969" s="261" t="s">
        <v>372</v>
      </c>
      <c r="AU969" s="261" t="s">
        <v>81</v>
      </c>
      <c r="AV969" s="14" t="s">
        <v>81</v>
      </c>
      <c r="AW969" s="14" t="s">
        <v>34</v>
      </c>
      <c r="AX969" s="14" t="s">
        <v>72</v>
      </c>
      <c r="AY969" s="261" t="s">
        <v>178</v>
      </c>
    </row>
    <row r="970" s="14" customFormat="1">
      <c r="A970" s="14"/>
      <c r="B970" s="251"/>
      <c r="C970" s="252"/>
      <c r="D970" s="242" t="s">
        <v>372</v>
      </c>
      <c r="E970" s="253" t="s">
        <v>21</v>
      </c>
      <c r="F970" s="254" t="s">
        <v>1217</v>
      </c>
      <c r="G970" s="252"/>
      <c r="H970" s="255">
        <v>2.9399999999999999</v>
      </c>
      <c r="I970" s="256"/>
      <c r="J970" s="252"/>
      <c r="K970" s="252"/>
      <c r="L970" s="257"/>
      <c r="M970" s="258"/>
      <c r="N970" s="259"/>
      <c r="O970" s="259"/>
      <c r="P970" s="259"/>
      <c r="Q970" s="259"/>
      <c r="R970" s="259"/>
      <c r="S970" s="259"/>
      <c r="T970" s="260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4"/>
      <c r="AT970" s="261" t="s">
        <v>372</v>
      </c>
      <c r="AU970" s="261" t="s">
        <v>81</v>
      </c>
      <c r="AV970" s="14" t="s">
        <v>81</v>
      </c>
      <c r="AW970" s="14" t="s">
        <v>34</v>
      </c>
      <c r="AX970" s="14" t="s">
        <v>72</v>
      </c>
      <c r="AY970" s="261" t="s">
        <v>178</v>
      </c>
    </row>
    <row r="971" s="14" customFormat="1">
      <c r="A971" s="14"/>
      <c r="B971" s="251"/>
      <c r="C971" s="252"/>
      <c r="D971" s="242" t="s">
        <v>372</v>
      </c>
      <c r="E971" s="253" t="s">
        <v>21</v>
      </c>
      <c r="F971" s="254" t="s">
        <v>1218</v>
      </c>
      <c r="G971" s="252"/>
      <c r="H971" s="255">
        <v>0.23000000000000001</v>
      </c>
      <c r="I971" s="256"/>
      <c r="J971" s="252"/>
      <c r="K971" s="252"/>
      <c r="L971" s="257"/>
      <c r="M971" s="258"/>
      <c r="N971" s="259"/>
      <c r="O971" s="259"/>
      <c r="P971" s="259"/>
      <c r="Q971" s="259"/>
      <c r="R971" s="259"/>
      <c r="S971" s="259"/>
      <c r="T971" s="260"/>
      <c r="U971" s="14"/>
      <c r="V971" s="14"/>
      <c r="W971" s="14"/>
      <c r="X971" s="14"/>
      <c r="Y971" s="14"/>
      <c r="Z971" s="14"/>
      <c r="AA971" s="14"/>
      <c r="AB971" s="14"/>
      <c r="AC971" s="14"/>
      <c r="AD971" s="14"/>
      <c r="AE971" s="14"/>
      <c r="AT971" s="261" t="s">
        <v>372</v>
      </c>
      <c r="AU971" s="261" t="s">
        <v>81</v>
      </c>
      <c r="AV971" s="14" t="s">
        <v>81</v>
      </c>
      <c r="AW971" s="14" t="s">
        <v>34</v>
      </c>
      <c r="AX971" s="14" t="s">
        <v>72</v>
      </c>
      <c r="AY971" s="261" t="s">
        <v>178</v>
      </c>
    </row>
    <row r="972" s="14" customFormat="1">
      <c r="A972" s="14"/>
      <c r="B972" s="251"/>
      <c r="C972" s="252"/>
      <c r="D972" s="242" t="s">
        <v>372</v>
      </c>
      <c r="E972" s="253" t="s">
        <v>21</v>
      </c>
      <c r="F972" s="254" t="s">
        <v>1219</v>
      </c>
      <c r="G972" s="252"/>
      <c r="H972" s="255">
        <v>1.4310000000000001</v>
      </c>
      <c r="I972" s="256"/>
      <c r="J972" s="252"/>
      <c r="K972" s="252"/>
      <c r="L972" s="257"/>
      <c r="M972" s="258"/>
      <c r="N972" s="259"/>
      <c r="O972" s="259"/>
      <c r="P972" s="259"/>
      <c r="Q972" s="259"/>
      <c r="R972" s="259"/>
      <c r="S972" s="259"/>
      <c r="T972" s="260"/>
      <c r="U972" s="14"/>
      <c r="V972" s="14"/>
      <c r="W972" s="14"/>
      <c r="X972" s="14"/>
      <c r="Y972" s="14"/>
      <c r="Z972" s="14"/>
      <c r="AA972" s="14"/>
      <c r="AB972" s="14"/>
      <c r="AC972" s="14"/>
      <c r="AD972" s="14"/>
      <c r="AE972" s="14"/>
      <c r="AT972" s="261" t="s">
        <v>372</v>
      </c>
      <c r="AU972" s="261" t="s">
        <v>81</v>
      </c>
      <c r="AV972" s="14" t="s">
        <v>81</v>
      </c>
      <c r="AW972" s="14" t="s">
        <v>34</v>
      </c>
      <c r="AX972" s="14" t="s">
        <v>72</v>
      </c>
      <c r="AY972" s="261" t="s">
        <v>178</v>
      </c>
    </row>
    <row r="973" s="15" customFormat="1">
      <c r="A973" s="15"/>
      <c r="B973" s="262"/>
      <c r="C973" s="263"/>
      <c r="D973" s="242" t="s">
        <v>372</v>
      </c>
      <c r="E973" s="264" t="s">
        <v>21</v>
      </c>
      <c r="F973" s="265" t="s">
        <v>399</v>
      </c>
      <c r="G973" s="263"/>
      <c r="H973" s="266">
        <v>23.832000000000001</v>
      </c>
      <c r="I973" s="267"/>
      <c r="J973" s="263"/>
      <c r="K973" s="263"/>
      <c r="L973" s="268"/>
      <c r="M973" s="269"/>
      <c r="N973" s="270"/>
      <c r="O973" s="270"/>
      <c r="P973" s="270"/>
      <c r="Q973" s="270"/>
      <c r="R973" s="270"/>
      <c r="S973" s="270"/>
      <c r="T973" s="271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T973" s="272" t="s">
        <v>372</v>
      </c>
      <c r="AU973" s="272" t="s">
        <v>81</v>
      </c>
      <c r="AV973" s="15" t="s">
        <v>97</v>
      </c>
      <c r="AW973" s="15" t="s">
        <v>34</v>
      </c>
      <c r="AX973" s="15" t="s">
        <v>79</v>
      </c>
      <c r="AY973" s="272" t="s">
        <v>178</v>
      </c>
    </row>
    <row r="974" s="2" customFormat="1" ht="16.5" customHeight="1">
      <c r="A974" s="41"/>
      <c r="B974" s="42"/>
      <c r="C974" s="214" t="s">
        <v>1319</v>
      </c>
      <c r="D974" s="214" t="s">
        <v>179</v>
      </c>
      <c r="E974" s="215" t="s">
        <v>1320</v>
      </c>
      <c r="F974" s="216" t="s">
        <v>1321</v>
      </c>
      <c r="G974" s="217" t="s">
        <v>384</v>
      </c>
      <c r="H974" s="218">
        <v>39.359999999999999</v>
      </c>
      <c r="I974" s="219"/>
      <c r="J974" s="220">
        <f>ROUND(I974*H974,2)</f>
        <v>0</v>
      </c>
      <c r="K974" s="216" t="s">
        <v>368</v>
      </c>
      <c r="L974" s="47"/>
      <c r="M974" s="221" t="s">
        <v>21</v>
      </c>
      <c r="N974" s="222" t="s">
        <v>43</v>
      </c>
      <c r="O974" s="87"/>
      <c r="P974" s="223">
        <f>O974*H974</f>
        <v>0</v>
      </c>
      <c r="Q974" s="223">
        <v>0.017729999999999999</v>
      </c>
      <c r="R974" s="223">
        <f>Q974*H974</f>
        <v>0.69785279999999994</v>
      </c>
      <c r="S974" s="223">
        <v>0</v>
      </c>
      <c r="T974" s="224">
        <f>S974*H974</f>
        <v>0</v>
      </c>
      <c r="U974" s="41"/>
      <c r="V974" s="41"/>
      <c r="W974" s="41"/>
      <c r="X974" s="41"/>
      <c r="Y974" s="41"/>
      <c r="Z974" s="41"/>
      <c r="AA974" s="41"/>
      <c r="AB974" s="41"/>
      <c r="AC974" s="41"/>
      <c r="AD974" s="41"/>
      <c r="AE974" s="41"/>
      <c r="AR974" s="225" t="s">
        <v>97</v>
      </c>
      <c r="AT974" s="225" t="s">
        <v>179</v>
      </c>
      <c r="AU974" s="225" t="s">
        <v>81</v>
      </c>
      <c r="AY974" s="20" t="s">
        <v>178</v>
      </c>
      <c r="BE974" s="226">
        <f>IF(N974="základní",J974,0)</f>
        <v>0</v>
      </c>
      <c r="BF974" s="226">
        <f>IF(N974="snížená",J974,0)</f>
        <v>0</v>
      </c>
      <c r="BG974" s="226">
        <f>IF(N974="zákl. přenesená",J974,0)</f>
        <v>0</v>
      </c>
      <c r="BH974" s="226">
        <f>IF(N974="sníž. přenesená",J974,0)</f>
        <v>0</v>
      </c>
      <c r="BI974" s="226">
        <f>IF(N974="nulová",J974,0)</f>
        <v>0</v>
      </c>
      <c r="BJ974" s="20" t="s">
        <v>79</v>
      </c>
      <c r="BK974" s="226">
        <f>ROUND(I974*H974,2)</f>
        <v>0</v>
      </c>
      <c r="BL974" s="20" t="s">
        <v>97</v>
      </c>
      <c r="BM974" s="225" t="s">
        <v>1322</v>
      </c>
    </row>
    <row r="975" s="2" customFormat="1">
      <c r="A975" s="41"/>
      <c r="B975" s="42"/>
      <c r="C975" s="43"/>
      <c r="D975" s="235" t="s">
        <v>370</v>
      </c>
      <c r="E975" s="43"/>
      <c r="F975" s="236" t="s">
        <v>1323</v>
      </c>
      <c r="G975" s="43"/>
      <c r="H975" s="43"/>
      <c r="I975" s="237"/>
      <c r="J975" s="43"/>
      <c r="K975" s="43"/>
      <c r="L975" s="47"/>
      <c r="M975" s="238"/>
      <c r="N975" s="239"/>
      <c r="O975" s="87"/>
      <c r="P975" s="87"/>
      <c r="Q975" s="87"/>
      <c r="R975" s="87"/>
      <c r="S975" s="87"/>
      <c r="T975" s="88"/>
      <c r="U975" s="41"/>
      <c r="V975" s="41"/>
      <c r="W975" s="41"/>
      <c r="X975" s="41"/>
      <c r="Y975" s="41"/>
      <c r="Z975" s="41"/>
      <c r="AA975" s="41"/>
      <c r="AB975" s="41"/>
      <c r="AC975" s="41"/>
      <c r="AD975" s="41"/>
      <c r="AE975" s="41"/>
      <c r="AT975" s="20" t="s">
        <v>370</v>
      </c>
      <c r="AU975" s="20" t="s">
        <v>81</v>
      </c>
    </row>
    <row r="976" s="13" customFormat="1">
      <c r="A976" s="13"/>
      <c r="B976" s="240"/>
      <c r="C976" s="241"/>
      <c r="D976" s="242" t="s">
        <v>372</v>
      </c>
      <c r="E976" s="243" t="s">
        <v>21</v>
      </c>
      <c r="F976" s="244" t="s">
        <v>1324</v>
      </c>
      <c r="G976" s="241"/>
      <c r="H976" s="243" t="s">
        <v>21</v>
      </c>
      <c r="I976" s="245"/>
      <c r="J976" s="241"/>
      <c r="K976" s="241"/>
      <c r="L976" s="246"/>
      <c r="M976" s="247"/>
      <c r="N976" s="248"/>
      <c r="O976" s="248"/>
      <c r="P976" s="248"/>
      <c r="Q976" s="248"/>
      <c r="R976" s="248"/>
      <c r="S976" s="248"/>
      <c r="T976" s="249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T976" s="250" t="s">
        <v>372</v>
      </c>
      <c r="AU976" s="250" t="s">
        <v>81</v>
      </c>
      <c r="AV976" s="13" t="s">
        <v>79</v>
      </c>
      <c r="AW976" s="13" t="s">
        <v>34</v>
      </c>
      <c r="AX976" s="13" t="s">
        <v>72</v>
      </c>
      <c r="AY976" s="250" t="s">
        <v>178</v>
      </c>
    </row>
    <row r="977" s="14" customFormat="1">
      <c r="A977" s="14"/>
      <c r="B977" s="251"/>
      <c r="C977" s="252"/>
      <c r="D977" s="242" t="s">
        <v>372</v>
      </c>
      <c r="E977" s="253" t="s">
        <v>21</v>
      </c>
      <c r="F977" s="254" t="s">
        <v>1325</v>
      </c>
      <c r="G977" s="252"/>
      <c r="H977" s="255">
        <v>39.359999999999999</v>
      </c>
      <c r="I977" s="256"/>
      <c r="J977" s="252"/>
      <c r="K977" s="252"/>
      <c r="L977" s="257"/>
      <c r="M977" s="258"/>
      <c r="N977" s="259"/>
      <c r="O977" s="259"/>
      <c r="P977" s="259"/>
      <c r="Q977" s="259"/>
      <c r="R977" s="259"/>
      <c r="S977" s="259"/>
      <c r="T977" s="260"/>
      <c r="U977" s="14"/>
      <c r="V977" s="14"/>
      <c r="W977" s="14"/>
      <c r="X977" s="14"/>
      <c r="Y977" s="14"/>
      <c r="Z977" s="14"/>
      <c r="AA977" s="14"/>
      <c r="AB977" s="14"/>
      <c r="AC977" s="14"/>
      <c r="AD977" s="14"/>
      <c r="AE977" s="14"/>
      <c r="AT977" s="261" t="s">
        <v>372</v>
      </c>
      <c r="AU977" s="261" t="s">
        <v>81</v>
      </c>
      <c r="AV977" s="14" t="s">
        <v>81</v>
      </c>
      <c r="AW977" s="14" t="s">
        <v>34</v>
      </c>
      <c r="AX977" s="14" t="s">
        <v>79</v>
      </c>
      <c r="AY977" s="261" t="s">
        <v>178</v>
      </c>
    </row>
    <row r="978" s="2" customFormat="1" ht="21.75" customHeight="1">
      <c r="A978" s="41"/>
      <c r="B978" s="42"/>
      <c r="C978" s="214" t="s">
        <v>1326</v>
      </c>
      <c r="D978" s="214" t="s">
        <v>179</v>
      </c>
      <c r="E978" s="215" t="s">
        <v>1327</v>
      </c>
      <c r="F978" s="216" t="s">
        <v>1328</v>
      </c>
      <c r="G978" s="217" t="s">
        <v>384</v>
      </c>
      <c r="H978" s="218">
        <v>39.359999999999999</v>
      </c>
      <c r="I978" s="219"/>
      <c r="J978" s="220">
        <f>ROUND(I978*H978,2)</f>
        <v>0</v>
      </c>
      <c r="K978" s="216" t="s">
        <v>368</v>
      </c>
      <c r="L978" s="47"/>
      <c r="M978" s="221" t="s">
        <v>21</v>
      </c>
      <c r="N978" s="222" t="s">
        <v>43</v>
      </c>
      <c r="O978" s="87"/>
      <c r="P978" s="223">
        <f>O978*H978</f>
        <v>0</v>
      </c>
      <c r="Q978" s="223">
        <v>0</v>
      </c>
      <c r="R978" s="223">
        <f>Q978*H978</f>
        <v>0</v>
      </c>
      <c r="S978" s="223">
        <v>0</v>
      </c>
      <c r="T978" s="224">
        <f>S978*H978</f>
        <v>0</v>
      </c>
      <c r="U978" s="41"/>
      <c r="V978" s="41"/>
      <c r="W978" s="41"/>
      <c r="X978" s="41"/>
      <c r="Y978" s="41"/>
      <c r="Z978" s="41"/>
      <c r="AA978" s="41"/>
      <c r="AB978" s="41"/>
      <c r="AC978" s="41"/>
      <c r="AD978" s="41"/>
      <c r="AE978" s="41"/>
      <c r="AR978" s="225" t="s">
        <v>97</v>
      </c>
      <c r="AT978" s="225" t="s">
        <v>179</v>
      </c>
      <c r="AU978" s="225" t="s">
        <v>81</v>
      </c>
      <c r="AY978" s="20" t="s">
        <v>178</v>
      </c>
      <c r="BE978" s="226">
        <f>IF(N978="základní",J978,0)</f>
        <v>0</v>
      </c>
      <c r="BF978" s="226">
        <f>IF(N978="snížená",J978,0)</f>
        <v>0</v>
      </c>
      <c r="BG978" s="226">
        <f>IF(N978="zákl. přenesená",J978,0)</f>
        <v>0</v>
      </c>
      <c r="BH978" s="226">
        <f>IF(N978="sníž. přenesená",J978,0)</f>
        <v>0</v>
      </c>
      <c r="BI978" s="226">
        <f>IF(N978="nulová",J978,0)</f>
        <v>0</v>
      </c>
      <c r="BJ978" s="20" t="s">
        <v>79</v>
      </c>
      <c r="BK978" s="226">
        <f>ROUND(I978*H978,2)</f>
        <v>0</v>
      </c>
      <c r="BL978" s="20" t="s">
        <v>97</v>
      </c>
      <c r="BM978" s="225" t="s">
        <v>1329</v>
      </c>
    </row>
    <row r="979" s="2" customFormat="1">
      <c r="A979" s="41"/>
      <c r="B979" s="42"/>
      <c r="C979" s="43"/>
      <c r="D979" s="235" t="s">
        <v>370</v>
      </c>
      <c r="E979" s="43"/>
      <c r="F979" s="236" t="s">
        <v>1330</v>
      </c>
      <c r="G979" s="43"/>
      <c r="H979" s="43"/>
      <c r="I979" s="237"/>
      <c r="J979" s="43"/>
      <c r="K979" s="43"/>
      <c r="L979" s="47"/>
      <c r="M979" s="238"/>
      <c r="N979" s="239"/>
      <c r="O979" s="87"/>
      <c r="P979" s="87"/>
      <c r="Q979" s="87"/>
      <c r="R979" s="87"/>
      <c r="S979" s="87"/>
      <c r="T979" s="88"/>
      <c r="U979" s="41"/>
      <c r="V979" s="41"/>
      <c r="W979" s="41"/>
      <c r="X979" s="41"/>
      <c r="Y979" s="41"/>
      <c r="Z979" s="41"/>
      <c r="AA979" s="41"/>
      <c r="AB979" s="41"/>
      <c r="AC979" s="41"/>
      <c r="AD979" s="41"/>
      <c r="AE979" s="41"/>
      <c r="AT979" s="20" t="s">
        <v>370</v>
      </c>
      <c r="AU979" s="20" t="s">
        <v>81</v>
      </c>
    </row>
    <row r="980" s="13" customFormat="1">
      <c r="A980" s="13"/>
      <c r="B980" s="240"/>
      <c r="C980" s="241"/>
      <c r="D980" s="242" t="s">
        <v>372</v>
      </c>
      <c r="E980" s="243" t="s">
        <v>21</v>
      </c>
      <c r="F980" s="244" t="s">
        <v>1324</v>
      </c>
      <c r="G980" s="241"/>
      <c r="H980" s="243" t="s">
        <v>21</v>
      </c>
      <c r="I980" s="245"/>
      <c r="J980" s="241"/>
      <c r="K980" s="241"/>
      <c r="L980" s="246"/>
      <c r="M980" s="247"/>
      <c r="N980" s="248"/>
      <c r="O980" s="248"/>
      <c r="P980" s="248"/>
      <c r="Q980" s="248"/>
      <c r="R980" s="248"/>
      <c r="S980" s="248"/>
      <c r="T980" s="249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T980" s="250" t="s">
        <v>372</v>
      </c>
      <c r="AU980" s="250" t="s">
        <v>81</v>
      </c>
      <c r="AV980" s="13" t="s">
        <v>79</v>
      </c>
      <c r="AW980" s="13" t="s">
        <v>34</v>
      </c>
      <c r="AX980" s="13" t="s">
        <v>72</v>
      </c>
      <c r="AY980" s="250" t="s">
        <v>178</v>
      </c>
    </row>
    <row r="981" s="14" customFormat="1">
      <c r="A981" s="14"/>
      <c r="B981" s="251"/>
      <c r="C981" s="252"/>
      <c r="D981" s="242" t="s">
        <v>372</v>
      </c>
      <c r="E981" s="253" t="s">
        <v>21</v>
      </c>
      <c r="F981" s="254" t="s">
        <v>1325</v>
      </c>
      <c r="G981" s="252"/>
      <c r="H981" s="255">
        <v>39.359999999999999</v>
      </c>
      <c r="I981" s="256"/>
      <c r="J981" s="252"/>
      <c r="K981" s="252"/>
      <c r="L981" s="257"/>
      <c r="M981" s="258"/>
      <c r="N981" s="259"/>
      <c r="O981" s="259"/>
      <c r="P981" s="259"/>
      <c r="Q981" s="259"/>
      <c r="R981" s="259"/>
      <c r="S981" s="259"/>
      <c r="T981" s="260"/>
      <c r="U981" s="14"/>
      <c r="V981" s="14"/>
      <c r="W981" s="14"/>
      <c r="X981" s="14"/>
      <c r="Y981" s="14"/>
      <c r="Z981" s="14"/>
      <c r="AA981" s="14"/>
      <c r="AB981" s="14"/>
      <c r="AC981" s="14"/>
      <c r="AD981" s="14"/>
      <c r="AE981" s="14"/>
      <c r="AT981" s="261" t="s">
        <v>372</v>
      </c>
      <c r="AU981" s="261" t="s">
        <v>81</v>
      </c>
      <c r="AV981" s="14" t="s">
        <v>81</v>
      </c>
      <c r="AW981" s="14" t="s">
        <v>34</v>
      </c>
      <c r="AX981" s="14" t="s">
        <v>79</v>
      </c>
      <c r="AY981" s="261" t="s">
        <v>178</v>
      </c>
    </row>
    <row r="982" s="2" customFormat="1" ht="21.75" customHeight="1">
      <c r="A982" s="41"/>
      <c r="B982" s="42"/>
      <c r="C982" s="214" t="s">
        <v>1331</v>
      </c>
      <c r="D982" s="214" t="s">
        <v>179</v>
      </c>
      <c r="E982" s="215" t="s">
        <v>1332</v>
      </c>
      <c r="F982" s="216" t="s">
        <v>1333</v>
      </c>
      <c r="G982" s="217" t="s">
        <v>692</v>
      </c>
      <c r="H982" s="218">
        <v>0.78800000000000003</v>
      </c>
      <c r="I982" s="219"/>
      <c r="J982" s="220">
        <f>ROUND(I982*H982,2)</f>
        <v>0</v>
      </c>
      <c r="K982" s="216" t="s">
        <v>368</v>
      </c>
      <c r="L982" s="47"/>
      <c r="M982" s="221" t="s">
        <v>21</v>
      </c>
      <c r="N982" s="222" t="s">
        <v>43</v>
      </c>
      <c r="O982" s="87"/>
      <c r="P982" s="223">
        <f>O982*H982</f>
        <v>0</v>
      </c>
      <c r="Q982" s="223">
        <v>1.06277</v>
      </c>
      <c r="R982" s="223">
        <f>Q982*H982</f>
        <v>0.83746276000000008</v>
      </c>
      <c r="S982" s="223">
        <v>0</v>
      </c>
      <c r="T982" s="224">
        <f>S982*H982</f>
        <v>0</v>
      </c>
      <c r="U982" s="41"/>
      <c r="V982" s="41"/>
      <c r="W982" s="41"/>
      <c r="X982" s="41"/>
      <c r="Y982" s="41"/>
      <c r="Z982" s="41"/>
      <c r="AA982" s="41"/>
      <c r="AB982" s="41"/>
      <c r="AC982" s="41"/>
      <c r="AD982" s="41"/>
      <c r="AE982" s="41"/>
      <c r="AR982" s="225" t="s">
        <v>97</v>
      </c>
      <c r="AT982" s="225" t="s">
        <v>179</v>
      </c>
      <c r="AU982" s="225" t="s">
        <v>81</v>
      </c>
      <c r="AY982" s="20" t="s">
        <v>178</v>
      </c>
      <c r="BE982" s="226">
        <f>IF(N982="základní",J982,0)</f>
        <v>0</v>
      </c>
      <c r="BF982" s="226">
        <f>IF(N982="snížená",J982,0)</f>
        <v>0</v>
      </c>
      <c r="BG982" s="226">
        <f>IF(N982="zákl. přenesená",J982,0)</f>
        <v>0</v>
      </c>
      <c r="BH982" s="226">
        <f>IF(N982="sníž. přenesená",J982,0)</f>
        <v>0</v>
      </c>
      <c r="BI982" s="226">
        <f>IF(N982="nulová",J982,0)</f>
        <v>0</v>
      </c>
      <c r="BJ982" s="20" t="s">
        <v>79</v>
      </c>
      <c r="BK982" s="226">
        <f>ROUND(I982*H982,2)</f>
        <v>0</v>
      </c>
      <c r="BL982" s="20" t="s">
        <v>97</v>
      </c>
      <c r="BM982" s="225" t="s">
        <v>1334</v>
      </c>
    </row>
    <row r="983" s="2" customFormat="1">
      <c r="A983" s="41"/>
      <c r="B983" s="42"/>
      <c r="C983" s="43"/>
      <c r="D983" s="235" t="s">
        <v>370</v>
      </c>
      <c r="E983" s="43"/>
      <c r="F983" s="236" t="s">
        <v>1335</v>
      </c>
      <c r="G983" s="43"/>
      <c r="H983" s="43"/>
      <c r="I983" s="237"/>
      <c r="J983" s="43"/>
      <c r="K983" s="43"/>
      <c r="L983" s="47"/>
      <c r="M983" s="238"/>
      <c r="N983" s="239"/>
      <c r="O983" s="87"/>
      <c r="P983" s="87"/>
      <c r="Q983" s="87"/>
      <c r="R983" s="87"/>
      <c r="S983" s="87"/>
      <c r="T983" s="88"/>
      <c r="U983" s="41"/>
      <c r="V983" s="41"/>
      <c r="W983" s="41"/>
      <c r="X983" s="41"/>
      <c r="Y983" s="41"/>
      <c r="Z983" s="41"/>
      <c r="AA983" s="41"/>
      <c r="AB983" s="41"/>
      <c r="AC983" s="41"/>
      <c r="AD983" s="41"/>
      <c r="AE983" s="41"/>
      <c r="AT983" s="20" t="s">
        <v>370</v>
      </c>
      <c r="AU983" s="20" t="s">
        <v>81</v>
      </c>
    </row>
    <row r="984" s="13" customFormat="1">
      <c r="A984" s="13"/>
      <c r="B984" s="240"/>
      <c r="C984" s="241"/>
      <c r="D984" s="242" t="s">
        <v>372</v>
      </c>
      <c r="E984" s="243" t="s">
        <v>21</v>
      </c>
      <c r="F984" s="244" t="s">
        <v>1225</v>
      </c>
      <c r="G984" s="241"/>
      <c r="H984" s="243" t="s">
        <v>21</v>
      </c>
      <c r="I984" s="245"/>
      <c r="J984" s="241"/>
      <c r="K984" s="241"/>
      <c r="L984" s="246"/>
      <c r="M984" s="247"/>
      <c r="N984" s="248"/>
      <c r="O984" s="248"/>
      <c r="P984" s="248"/>
      <c r="Q984" s="248"/>
      <c r="R984" s="248"/>
      <c r="S984" s="248"/>
      <c r="T984" s="249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T984" s="250" t="s">
        <v>372</v>
      </c>
      <c r="AU984" s="250" t="s">
        <v>81</v>
      </c>
      <c r="AV984" s="13" t="s">
        <v>79</v>
      </c>
      <c r="AW984" s="13" t="s">
        <v>34</v>
      </c>
      <c r="AX984" s="13" t="s">
        <v>72</v>
      </c>
      <c r="AY984" s="250" t="s">
        <v>178</v>
      </c>
    </row>
    <row r="985" s="13" customFormat="1">
      <c r="A985" s="13"/>
      <c r="B985" s="240"/>
      <c r="C985" s="241"/>
      <c r="D985" s="242" t="s">
        <v>372</v>
      </c>
      <c r="E985" s="243" t="s">
        <v>21</v>
      </c>
      <c r="F985" s="244" t="s">
        <v>1336</v>
      </c>
      <c r="G985" s="241"/>
      <c r="H985" s="243" t="s">
        <v>21</v>
      </c>
      <c r="I985" s="245"/>
      <c r="J985" s="241"/>
      <c r="K985" s="241"/>
      <c r="L985" s="246"/>
      <c r="M985" s="247"/>
      <c r="N985" s="248"/>
      <c r="O985" s="248"/>
      <c r="P985" s="248"/>
      <c r="Q985" s="248"/>
      <c r="R985" s="248"/>
      <c r="S985" s="248"/>
      <c r="T985" s="249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T985" s="250" t="s">
        <v>372</v>
      </c>
      <c r="AU985" s="250" t="s">
        <v>81</v>
      </c>
      <c r="AV985" s="13" t="s">
        <v>79</v>
      </c>
      <c r="AW985" s="13" t="s">
        <v>34</v>
      </c>
      <c r="AX985" s="13" t="s">
        <v>72</v>
      </c>
      <c r="AY985" s="250" t="s">
        <v>178</v>
      </c>
    </row>
    <row r="986" s="13" customFormat="1">
      <c r="A986" s="13"/>
      <c r="B986" s="240"/>
      <c r="C986" s="241"/>
      <c r="D986" s="242" t="s">
        <v>372</v>
      </c>
      <c r="E986" s="243" t="s">
        <v>21</v>
      </c>
      <c r="F986" s="244" t="s">
        <v>1225</v>
      </c>
      <c r="G986" s="241"/>
      <c r="H986" s="243" t="s">
        <v>21</v>
      </c>
      <c r="I986" s="245"/>
      <c r="J986" s="241"/>
      <c r="K986" s="241"/>
      <c r="L986" s="246"/>
      <c r="M986" s="247"/>
      <c r="N986" s="248"/>
      <c r="O986" s="248"/>
      <c r="P986" s="248"/>
      <c r="Q986" s="248"/>
      <c r="R986" s="248"/>
      <c r="S986" s="248"/>
      <c r="T986" s="249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T986" s="250" t="s">
        <v>372</v>
      </c>
      <c r="AU986" s="250" t="s">
        <v>81</v>
      </c>
      <c r="AV986" s="13" t="s">
        <v>79</v>
      </c>
      <c r="AW986" s="13" t="s">
        <v>34</v>
      </c>
      <c r="AX986" s="13" t="s">
        <v>72</v>
      </c>
      <c r="AY986" s="250" t="s">
        <v>178</v>
      </c>
    </row>
    <row r="987" s="14" customFormat="1">
      <c r="A987" s="14"/>
      <c r="B987" s="251"/>
      <c r="C987" s="252"/>
      <c r="D987" s="242" t="s">
        <v>372</v>
      </c>
      <c r="E987" s="253" t="s">
        <v>21</v>
      </c>
      <c r="F987" s="254" t="s">
        <v>1337</v>
      </c>
      <c r="G987" s="252"/>
      <c r="H987" s="255">
        <v>0.78800000000000003</v>
      </c>
      <c r="I987" s="256"/>
      <c r="J987" s="252"/>
      <c r="K987" s="252"/>
      <c r="L987" s="257"/>
      <c r="M987" s="258"/>
      <c r="N987" s="259"/>
      <c r="O987" s="259"/>
      <c r="P987" s="259"/>
      <c r="Q987" s="259"/>
      <c r="R987" s="259"/>
      <c r="S987" s="259"/>
      <c r="T987" s="260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T987" s="261" t="s">
        <v>372</v>
      </c>
      <c r="AU987" s="261" t="s">
        <v>81</v>
      </c>
      <c r="AV987" s="14" t="s">
        <v>81</v>
      </c>
      <c r="AW987" s="14" t="s">
        <v>34</v>
      </c>
      <c r="AX987" s="14" t="s">
        <v>79</v>
      </c>
      <c r="AY987" s="261" t="s">
        <v>178</v>
      </c>
    </row>
    <row r="988" s="2" customFormat="1" ht="33" customHeight="1">
      <c r="A988" s="41"/>
      <c r="B988" s="42"/>
      <c r="C988" s="214" t="s">
        <v>1338</v>
      </c>
      <c r="D988" s="214" t="s">
        <v>179</v>
      </c>
      <c r="E988" s="215" t="s">
        <v>1339</v>
      </c>
      <c r="F988" s="216" t="s">
        <v>1340</v>
      </c>
      <c r="G988" s="217" t="s">
        <v>384</v>
      </c>
      <c r="H988" s="218">
        <v>655.96100000000001</v>
      </c>
      <c r="I988" s="219"/>
      <c r="J988" s="220">
        <f>ROUND(I988*H988,2)</f>
        <v>0</v>
      </c>
      <c r="K988" s="216" t="s">
        <v>368</v>
      </c>
      <c r="L988" s="47"/>
      <c r="M988" s="221" t="s">
        <v>21</v>
      </c>
      <c r="N988" s="222" t="s">
        <v>43</v>
      </c>
      <c r="O988" s="87"/>
      <c r="P988" s="223">
        <f>O988*H988</f>
        <v>0</v>
      </c>
      <c r="Q988" s="223">
        <v>0.042000000000000003</v>
      </c>
      <c r="R988" s="223">
        <f>Q988*H988</f>
        <v>27.550362000000003</v>
      </c>
      <c r="S988" s="223">
        <v>0</v>
      </c>
      <c r="T988" s="224">
        <f>S988*H988</f>
        <v>0</v>
      </c>
      <c r="U988" s="41"/>
      <c r="V988" s="41"/>
      <c r="W988" s="41"/>
      <c r="X988" s="41"/>
      <c r="Y988" s="41"/>
      <c r="Z988" s="41"/>
      <c r="AA988" s="41"/>
      <c r="AB988" s="41"/>
      <c r="AC988" s="41"/>
      <c r="AD988" s="41"/>
      <c r="AE988" s="41"/>
      <c r="AR988" s="225" t="s">
        <v>97</v>
      </c>
      <c r="AT988" s="225" t="s">
        <v>179</v>
      </c>
      <c r="AU988" s="225" t="s">
        <v>81</v>
      </c>
      <c r="AY988" s="20" t="s">
        <v>178</v>
      </c>
      <c r="BE988" s="226">
        <f>IF(N988="základní",J988,0)</f>
        <v>0</v>
      </c>
      <c r="BF988" s="226">
        <f>IF(N988="snížená",J988,0)</f>
        <v>0</v>
      </c>
      <c r="BG988" s="226">
        <f>IF(N988="zákl. přenesená",J988,0)</f>
        <v>0</v>
      </c>
      <c r="BH988" s="226">
        <f>IF(N988="sníž. přenesená",J988,0)</f>
        <v>0</v>
      </c>
      <c r="BI988" s="226">
        <f>IF(N988="nulová",J988,0)</f>
        <v>0</v>
      </c>
      <c r="BJ988" s="20" t="s">
        <v>79</v>
      </c>
      <c r="BK988" s="226">
        <f>ROUND(I988*H988,2)</f>
        <v>0</v>
      </c>
      <c r="BL988" s="20" t="s">
        <v>97</v>
      </c>
      <c r="BM988" s="225" t="s">
        <v>1341</v>
      </c>
    </row>
    <row r="989" s="2" customFormat="1">
      <c r="A989" s="41"/>
      <c r="B989" s="42"/>
      <c r="C989" s="43"/>
      <c r="D989" s="235" t="s">
        <v>370</v>
      </c>
      <c r="E989" s="43"/>
      <c r="F989" s="236" t="s">
        <v>1342</v>
      </c>
      <c r="G989" s="43"/>
      <c r="H989" s="43"/>
      <c r="I989" s="237"/>
      <c r="J989" s="43"/>
      <c r="K989" s="43"/>
      <c r="L989" s="47"/>
      <c r="M989" s="238"/>
      <c r="N989" s="239"/>
      <c r="O989" s="87"/>
      <c r="P989" s="87"/>
      <c r="Q989" s="87"/>
      <c r="R989" s="87"/>
      <c r="S989" s="87"/>
      <c r="T989" s="88"/>
      <c r="U989" s="41"/>
      <c r="V989" s="41"/>
      <c r="W989" s="41"/>
      <c r="X989" s="41"/>
      <c r="Y989" s="41"/>
      <c r="Z989" s="41"/>
      <c r="AA989" s="41"/>
      <c r="AB989" s="41"/>
      <c r="AC989" s="41"/>
      <c r="AD989" s="41"/>
      <c r="AE989" s="41"/>
      <c r="AT989" s="20" t="s">
        <v>370</v>
      </c>
      <c r="AU989" s="20" t="s">
        <v>81</v>
      </c>
    </row>
    <row r="990" s="13" customFormat="1">
      <c r="A990" s="13"/>
      <c r="B990" s="240"/>
      <c r="C990" s="241"/>
      <c r="D990" s="242" t="s">
        <v>372</v>
      </c>
      <c r="E990" s="243" t="s">
        <v>21</v>
      </c>
      <c r="F990" s="244" t="s">
        <v>1225</v>
      </c>
      <c r="G990" s="241"/>
      <c r="H990" s="243" t="s">
        <v>21</v>
      </c>
      <c r="I990" s="245"/>
      <c r="J990" s="241"/>
      <c r="K990" s="241"/>
      <c r="L990" s="246"/>
      <c r="M990" s="247"/>
      <c r="N990" s="248"/>
      <c r="O990" s="248"/>
      <c r="P990" s="248"/>
      <c r="Q990" s="248"/>
      <c r="R990" s="248"/>
      <c r="S990" s="248"/>
      <c r="T990" s="249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T990" s="250" t="s">
        <v>372</v>
      </c>
      <c r="AU990" s="250" t="s">
        <v>81</v>
      </c>
      <c r="AV990" s="13" t="s">
        <v>79</v>
      </c>
      <c r="AW990" s="13" t="s">
        <v>34</v>
      </c>
      <c r="AX990" s="13" t="s">
        <v>72</v>
      </c>
      <c r="AY990" s="250" t="s">
        <v>178</v>
      </c>
    </row>
    <row r="991" s="14" customFormat="1">
      <c r="A991" s="14"/>
      <c r="B991" s="251"/>
      <c r="C991" s="252"/>
      <c r="D991" s="242" t="s">
        <v>372</v>
      </c>
      <c r="E991" s="253" t="s">
        <v>21</v>
      </c>
      <c r="F991" s="254" t="s">
        <v>1343</v>
      </c>
      <c r="G991" s="252"/>
      <c r="H991" s="255">
        <v>338.798</v>
      </c>
      <c r="I991" s="256"/>
      <c r="J991" s="252"/>
      <c r="K991" s="252"/>
      <c r="L991" s="257"/>
      <c r="M991" s="258"/>
      <c r="N991" s="259"/>
      <c r="O991" s="259"/>
      <c r="P991" s="259"/>
      <c r="Q991" s="259"/>
      <c r="R991" s="259"/>
      <c r="S991" s="259"/>
      <c r="T991" s="260"/>
      <c r="U991" s="14"/>
      <c r="V991" s="14"/>
      <c r="W991" s="14"/>
      <c r="X991" s="14"/>
      <c r="Y991" s="14"/>
      <c r="Z991" s="14"/>
      <c r="AA991" s="14"/>
      <c r="AB991" s="14"/>
      <c r="AC991" s="14"/>
      <c r="AD991" s="14"/>
      <c r="AE991" s="14"/>
      <c r="AT991" s="261" t="s">
        <v>372</v>
      </c>
      <c r="AU991" s="261" t="s">
        <v>81</v>
      </c>
      <c r="AV991" s="14" t="s">
        <v>81</v>
      </c>
      <c r="AW991" s="14" t="s">
        <v>34</v>
      </c>
      <c r="AX991" s="14" t="s">
        <v>72</v>
      </c>
      <c r="AY991" s="261" t="s">
        <v>178</v>
      </c>
    </row>
    <row r="992" s="13" customFormat="1">
      <c r="A992" s="13"/>
      <c r="B992" s="240"/>
      <c r="C992" s="241"/>
      <c r="D992" s="242" t="s">
        <v>372</v>
      </c>
      <c r="E992" s="243" t="s">
        <v>21</v>
      </c>
      <c r="F992" s="244" t="s">
        <v>1344</v>
      </c>
      <c r="G992" s="241"/>
      <c r="H992" s="243" t="s">
        <v>21</v>
      </c>
      <c r="I992" s="245"/>
      <c r="J992" s="241"/>
      <c r="K992" s="241"/>
      <c r="L992" s="246"/>
      <c r="M992" s="247"/>
      <c r="N992" s="248"/>
      <c r="O992" s="248"/>
      <c r="P992" s="248"/>
      <c r="Q992" s="248"/>
      <c r="R992" s="248"/>
      <c r="S992" s="248"/>
      <c r="T992" s="249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T992" s="250" t="s">
        <v>372</v>
      </c>
      <c r="AU992" s="250" t="s">
        <v>81</v>
      </c>
      <c r="AV992" s="13" t="s">
        <v>79</v>
      </c>
      <c r="AW992" s="13" t="s">
        <v>34</v>
      </c>
      <c r="AX992" s="13" t="s">
        <v>72</v>
      </c>
      <c r="AY992" s="250" t="s">
        <v>178</v>
      </c>
    </row>
    <row r="993" s="13" customFormat="1">
      <c r="A993" s="13"/>
      <c r="B993" s="240"/>
      <c r="C993" s="241"/>
      <c r="D993" s="242" t="s">
        <v>372</v>
      </c>
      <c r="E993" s="243" t="s">
        <v>21</v>
      </c>
      <c r="F993" s="244" t="s">
        <v>1345</v>
      </c>
      <c r="G993" s="241"/>
      <c r="H993" s="243" t="s">
        <v>21</v>
      </c>
      <c r="I993" s="245"/>
      <c r="J993" s="241"/>
      <c r="K993" s="241"/>
      <c r="L993" s="246"/>
      <c r="M993" s="247"/>
      <c r="N993" s="248"/>
      <c r="O993" s="248"/>
      <c r="P993" s="248"/>
      <c r="Q993" s="248"/>
      <c r="R993" s="248"/>
      <c r="S993" s="248"/>
      <c r="T993" s="249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T993" s="250" t="s">
        <v>372</v>
      </c>
      <c r="AU993" s="250" t="s">
        <v>81</v>
      </c>
      <c r="AV993" s="13" t="s">
        <v>79</v>
      </c>
      <c r="AW993" s="13" t="s">
        <v>34</v>
      </c>
      <c r="AX993" s="13" t="s">
        <v>72</v>
      </c>
      <c r="AY993" s="250" t="s">
        <v>178</v>
      </c>
    </row>
    <row r="994" s="14" customFormat="1">
      <c r="A994" s="14"/>
      <c r="B994" s="251"/>
      <c r="C994" s="252"/>
      <c r="D994" s="242" t="s">
        <v>372</v>
      </c>
      <c r="E994" s="253" t="s">
        <v>21</v>
      </c>
      <c r="F994" s="254" t="s">
        <v>1346</v>
      </c>
      <c r="G994" s="252"/>
      <c r="H994" s="255">
        <v>341.303</v>
      </c>
      <c r="I994" s="256"/>
      <c r="J994" s="252"/>
      <c r="K994" s="252"/>
      <c r="L994" s="257"/>
      <c r="M994" s="258"/>
      <c r="N994" s="259"/>
      <c r="O994" s="259"/>
      <c r="P994" s="259"/>
      <c r="Q994" s="259"/>
      <c r="R994" s="259"/>
      <c r="S994" s="259"/>
      <c r="T994" s="260"/>
      <c r="U994" s="14"/>
      <c r="V994" s="14"/>
      <c r="W994" s="14"/>
      <c r="X994" s="14"/>
      <c r="Y994" s="14"/>
      <c r="Z994" s="14"/>
      <c r="AA994" s="14"/>
      <c r="AB994" s="14"/>
      <c r="AC994" s="14"/>
      <c r="AD994" s="14"/>
      <c r="AE994" s="14"/>
      <c r="AT994" s="261" t="s">
        <v>372</v>
      </c>
      <c r="AU994" s="261" t="s">
        <v>81</v>
      </c>
      <c r="AV994" s="14" t="s">
        <v>81</v>
      </c>
      <c r="AW994" s="14" t="s">
        <v>34</v>
      </c>
      <c r="AX994" s="14" t="s">
        <v>72</v>
      </c>
      <c r="AY994" s="261" t="s">
        <v>178</v>
      </c>
    </row>
    <row r="995" s="14" customFormat="1">
      <c r="A995" s="14"/>
      <c r="B995" s="251"/>
      <c r="C995" s="252"/>
      <c r="D995" s="242" t="s">
        <v>372</v>
      </c>
      <c r="E995" s="253" t="s">
        <v>21</v>
      </c>
      <c r="F995" s="254" t="s">
        <v>1347</v>
      </c>
      <c r="G995" s="252"/>
      <c r="H995" s="255">
        <v>-42.140000000000001</v>
      </c>
      <c r="I995" s="256"/>
      <c r="J995" s="252"/>
      <c r="K995" s="252"/>
      <c r="L995" s="257"/>
      <c r="M995" s="258"/>
      <c r="N995" s="259"/>
      <c r="O995" s="259"/>
      <c r="P995" s="259"/>
      <c r="Q995" s="259"/>
      <c r="R995" s="259"/>
      <c r="S995" s="259"/>
      <c r="T995" s="260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T995" s="261" t="s">
        <v>372</v>
      </c>
      <c r="AU995" s="261" t="s">
        <v>81</v>
      </c>
      <c r="AV995" s="14" t="s">
        <v>81</v>
      </c>
      <c r="AW995" s="14" t="s">
        <v>34</v>
      </c>
      <c r="AX995" s="14" t="s">
        <v>72</v>
      </c>
      <c r="AY995" s="261" t="s">
        <v>178</v>
      </c>
    </row>
    <row r="996" s="14" customFormat="1">
      <c r="A996" s="14"/>
      <c r="B996" s="251"/>
      <c r="C996" s="252"/>
      <c r="D996" s="242" t="s">
        <v>372</v>
      </c>
      <c r="E996" s="253" t="s">
        <v>21</v>
      </c>
      <c r="F996" s="254" t="s">
        <v>1348</v>
      </c>
      <c r="G996" s="252"/>
      <c r="H996" s="255">
        <v>18</v>
      </c>
      <c r="I996" s="256"/>
      <c r="J996" s="252"/>
      <c r="K996" s="252"/>
      <c r="L996" s="257"/>
      <c r="M996" s="258"/>
      <c r="N996" s="259"/>
      <c r="O996" s="259"/>
      <c r="P996" s="259"/>
      <c r="Q996" s="259"/>
      <c r="R996" s="259"/>
      <c r="S996" s="259"/>
      <c r="T996" s="260"/>
      <c r="U996" s="14"/>
      <c r="V996" s="14"/>
      <c r="W996" s="14"/>
      <c r="X996" s="14"/>
      <c r="Y996" s="14"/>
      <c r="Z996" s="14"/>
      <c r="AA996" s="14"/>
      <c r="AB996" s="14"/>
      <c r="AC996" s="14"/>
      <c r="AD996" s="14"/>
      <c r="AE996" s="14"/>
      <c r="AT996" s="261" t="s">
        <v>372</v>
      </c>
      <c r="AU996" s="261" t="s">
        <v>81</v>
      </c>
      <c r="AV996" s="14" t="s">
        <v>81</v>
      </c>
      <c r="AW996" s="14" t="s">
        <v>34</v>
      </c>
      <c r="AX996" s="14" t="s">
        <v>72</v>
      </c>
      <c r="AY996" s="261" t="s">
        <v>178</v>
      </c>
    </row>
    <row r="997" s="15" customFormat="1">
      <c r="A997" s="15"/>
      <c r="B997" s="262"/>
      <c r="C997" s="263"/>
      <c r="D997" s="242" t="s">
        <v>372</v>
      </c>
      <c r="E997" s="264" t="s">
        <v>21</v>
      </c>
      <c r="F997" s="265" t="s">
        <v>399</v>
      </c>
      <c r="G997" s="263"/>
      <c r="H997" s="266">
        <v>655.96100000000001</v>
      </c>
      <c r="I997" s="267"/>
      <c r="J997" s="263"/>
      <c r="K997" s="263"/>
      <c r="L997" s="268"/>
      <c r="M997" s="269"/>
      <c r="N997" s="270"/>
      <c r="O997" s="270"/>
      <c r="P997" s="270"/>
      <c r="Q997" s="270"/>
      <c r="R997" s="270"/>
      <c r="S997" s="270"/>
      <c r="T997" s="271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T997" s="272" t="s">
        <v>372</v>
      </c>
      <c r="AU997" s="272" t="s">
        <v>81</v>
      </c>
      <c r="AV997" s="15" t="s">
        <v>97</v>
      </c>
      <c r="AW997" s="15" t="s">
        <v>34</v>
      </c>
      <c r="AX997" s="15" t="s">
        <v>79</v>
      </c>
      <c r="AY997" s="272" t="s">
        <v>178</v>
      </c>
    </row>
    <row r="998" s="2" customFormat="1" ht="37.8" customHeight="1">
      <c r="A998" s="41"/>
      <c r="B998" s="42"/>
      <c r="C998" s="214" t="s">
        <v>1349</v>
      </c>
      <c r="D998" s="214" t="s">
        <v>179</v>
      </c>
      <c r="E998" s="215" t="s">
        <v>1350</v>
      </c>
      <c r="F998" s="216" t="s">
        <v>1351</v>
      </c>
      <c r="G998" s="217" t="s">
        <v>209</v>
      </c>
      <c r="H998" s="218">
        <v>392.77999999999997</v>
      </c>
      <c r="I998" s="219"/>
      <c r="J998" s="220">
        <f>ROUND(I998*H998,2)</f>
        <v>0</v>
      </c>
      <c r="K998" s="216" t="s">
        <v>368</v>
      </c>
      <c r="L998" s="47"/>
      <c r="M998" s="221" t="s">
        <v>21</v>
      </c>
      <c r="N998" s="222" t="s">
        <v>43</v>
      </c>
      <c r="O998" s="87"/>
      <c r="P998" s="223">
        <f>O998*H998</f>
        <v>0</v>
      </c>
      <c r="Q998" s="223">
        <v>2.0000000000000002E-05</v>
      </c>
      <c r="R998" s="223">
        <f>Q998*H998</f>
        <v>0.0078556000000000008</v>
      </c>
      <c r="S998" s="223">
        <v>0</v>
      </c>
      <c r="T998" s="224">
        <f>S998*H998</f>
        <v>0</v>
      </c>
      <c r="U998" s="41"/>
      <c r="V998" s="41"/>
      <c r="W998" s="41"/>
      <c r="X998" s="41"/>
      <c r="Y998" s="41"/>
      <c r="Z998" s="41"/>
      <c r="AA998" s="41"/>
      <c r="AB998" s="41"/>
      <c r="AC998" s="41"/>
      <c r="AD998" s="41"/>
      <c r="AE998" s="41"/>
      <c r="AR998" s="225" t="s">
        <v>97</v>
      </c>
      <c r="AT998" s="225" t="s">
        <v>179</v>
      </c>
      <c r="AU998" s="225" t="s">
        <v>81</v>
      </c>
      <c r="AY998" s="20" t="s">
        <v>178</v>
      </c>
      <c r="BE998" s="226">
        <f>IF(N998="základní",J998,0)</f>
        <v>0</v>
      </c>
      <c r="BF998" s="226">
        <f>IF(N998="snížená",J998,0)</f>
        <v>0</v>
      </c>
      <c r="BG998" s="226">
        <f>IF(N998="zákl. přenesená",J998,0)</f>
        <v>0</v>
      </c>
      <c r="BH998" s="226">
        <f>IF(N998="sníž. přenesená",J998,0)</f>
        <v>0</v>
      </c>
      <c r="BI998" s="226">
        <f>IF(N998="nulová",J998,0)</f>
        <v>0</v>
      </c>
      <c r="BJ998" s="20" t="s">
        <v>79</v>
      </c>
      <c r="BK998" s="226">
        <f>ROUND(I998*H998,2)</f>
        <v>0</v>
      </c>
      <c r="BL998" s="20" t="s">
        <v>97</v>
      </c>
      <c r="BM998" s="225" t="s">
        <v>1352</v>
      </c>
    </row>
    <row r="999" s="2" customFormat="1">
      <c r="A999" s="41"/>
      <c r="B999" s="42"/>
      <c r="C999" s="43"/>
      <c r="D999" s="235" t="s">
        <v>370</v>
      </c>
      <c r="E999" s="43"/>
      <c r="F999" s="236" t="s">
        <v>1353</v>
      </c>
      <c r="G999" s="43"/>
      <c r="H999" s="43"/>
      <c r="I999" s="237"/>
      <c r="J999" s="43"/>
      <c r="K999" s="43"/>
      <c r="L999" s="47"/>
      <c r="M999" s="238"/>
      <c r="N999" s="239"/>
      <c r="O999" s="87"/>
      <c r="P999" s="87"/>
      <c r="Q999" s="87"/>
      <c r="R999" s="87"/>
      <c r="S999" s="87"/>
      <c r="T999" s="88"/>
      <c r="U999" s="41"/>
      <c r="V999" s="41"/>
      <c r="W999" s="41"/>
      <c r="X999" s="41"/>
      <c r="Y999" s="41"/>
      <c r="Z999" s="41"/>
      <c r="AA999" s="41"/>
      <c r="AB999" s="41"/>
      <c r="AC999" s="41"/>
      <c r="AD999" s="41"/>
      <c r="AE999" s="41"/>
      <c r="AT999" s="20" t="s">
        <v>370</v>
      </c>
      <c r="AU999" s="20" t="s">
        <v>81</v>
      </c>
    </row>
    <row r="1000" s="13" customFormat="1">
      <c r="A1000" s="13"/>
      <c r="B1000" s="240"/>
      <c r="C1000" s="241"/>
      <c r="D1000" s="242" t="s">
        <v>372</v>
      </c>
      <c r="E1000" s="243" t="s">
        <v>21</v>
      </c>
      <c r="F1000" s="244" t="s">
        <v>1354</v>
      </c>
      <c r="G1000" s="241"/>
      <c r="H1000" s="243" t="s">
        <v>21</v>
      </c>
      <c r="I1000" s="245"/>
      <c r="J1000" s="241"/>
      <c r="K1000" s="241"/>
      <c r="L1000" s="246"/>
      <c r="M1000" s="247"/>
      <c r="N1000" s="248"/>
      <c r="O1000" s="248"/>
      <c r="P1000" s="248"/>
      <c r="Q1000" s="248"/>
      <c r="R1000" s="248"/>
      <c r="S1000" s="248"/>
      <c r="T1000" s="249"/>
      <c r="U1000" s="13"/>
      <c r="V1000" s="13"/>
      <c r="W1000" s="13"/>
      <c r="X1000" s="13"/>
      <c r="Y1000" s="13"/>
      <c r="Z1000" s="13"/>
      <c r="AA1000" s="13"/>
      <c r="AB1000" s="13"/>
      <c r="AC1000" s="13"/>
      <c r="AD1000" s="13"/>
      <c r="AE1000" s="13"/>
      <c r="AT1000" s="250" t="s">
        <v>372</v>
      </c>
      <c r="AU1000" s="250" t="s">
        <v>81</v>
      </c>
      <c r="AV1000" s="13" t="s">
        <v>79</v>
      </c>
      <c r="AW1000" s="13" t="s">
        <v>34</v>
      </c>
      <c r="AX1000" s="13" t="s">
        <v>72</v>
      </c>
      <c r="AY1000" s="250" t="s">
        <v>178</v>
      </c>
    </row>
    <row r="1001" s="14" customFormat="1">
      <c r="A1001" s="14"/>
      <c r="B1001" s="251"/>
      <c r="C1001" s="252"/>
      <c r="D1001" s="242" t="s">
        <v>372</v>
      </c>
      <c r="E1001" s="253" t="s">
        <v>21</v>
      </c>
      <c r="F1001" s="254" t="s">
        <v>1355</v>
      </c>
      <c r="G1001" s="252"/>
      <c r="H1001" s="255">
        <v>110.76000000000001</v>
      </c>
      <c r="I1001" s="256"/>
      <c r="J1001" s="252"/>
      <c r="K1001" s="252"/>
      <c r="L1001" s="257"/>
      <c r="M1001" s="258"/>
      <c r="N1001" s="259"/>
      <c r="O1001" s="259"/>
      <c r="P1001" s="259"/>
      <c r="Q1001" s="259"/>
      <c r="R1001" s="259"/>
      <c r="S1001" s="259"/>
      <c r="T1001" s="260"/>
      <c r="U1001" s="14"/>
      <c r="V1001" s="14"/>
      <c r="W1001" s="14"/>
      <c r="X1001" s="14"/>
      <c r="Y1001" s="14"/>
      <c r="Z1001" s="14"/>
      <c r="AA1001" s="14"/>
      <c r="AB1001" s="14"/>
      <c r="AC1001" s="14"/>
      <c r="AD1001" s="14"/>
      <c r="AE1001" s="14"/>
      <c r="AT1001" s="261" t="s">
        <v>372</v>
      </c>
      <c r="AU1001" s="261" t="s">
        <v>81</v>
      </c>
      <c r="AV1001" s="14" t="s">
        <v>81</v>
      </c>
      <c r="AW1001" s="14" t="s">
        <v>34</v>
      </c>
      <c r="AX1001" s="14" t="s">
        <v>72</v>
      </c>
      <c r="AY1001" s="261" t="s">
        <v>178</v>
      </c>
    </row>
    <row r="1002" s="14" customFormat="1">
      <c r="A1002" s="14"/>
      <c r="B1002" s="251"/>
      <c r="C1002" s="252"/>
      <c r="D1002" s="242" t="s">
        <v>372</v>
      </c>
      <c r="E1002" s="253" t="s">
        <v>21</v>
      </c>
      <c r="F1002" s="254" t="s">
        <v>1356</v>
      </c>
      <c r="G1002" s="252"/>
      <c r="H1002" s="255">
        <v>209.33000000000001</v>
      </c>
      <c r="I1002" s="256"/>
      <c r="J1002" s="252"/>
      <c r="K1002" s="252"/>
      <c r="L1002" s="257"/>
      <c r="M1002" s="258"/>
      <c r="N1002" s="259"/>
      <c r="O1002" s="259"/>
      <c r="P1002" s="259"/>
      <c r="Q1002" s="259"/>
      <c r="R1002" s="259"/>
      <c r="S1002" s="259"/>
      <c r="T1002" s="260"/>
      <c r="U1002" s="14"/>
      <c r="V1002" s="14"/>
      <c r="W1002" s="14"/>
      <c r="X1002" s="14"/>
      <c r="Y1002" s="14"/>
      <c r="Z1002" s="14"/>
      <c r="AA1002" s="14"/>
      <c r="AB1002" s="14"/>
      <c r="AC1002" s="14"/>
      <c r="AD1002" s="14"/>
      <c r="AE1002" s="14"/>
      <c r="AT1002" s="261" t="s">
        <v>372</v>
      </c>
      <c r="AU1002" s="261" t="s">
        <v>81</v>
      </c>
      <c r="AV1002" s="14" t="s">
        <v>81</v>
      </c>
      <c r="AW1002" s="14" t="s">
        <v>34</v>
      </c>
      <c r="AX1002" s="14" t="s">
        <v>72</v>
      </c>
      <c r="AY1002" s="261" t="s">
        <v>178</v>
      </c>
    </row>
    <row r="1003" s="14" customFormat="1">
      <c r="A1003" s="14"/>
      <c r="B1003" s="251"/>
      <c r="C1003" s="252"/>
      <c r="D1003" s="242" t="s">
        <v>372</v>
      </c>
      <c r="E1003" s="253" t="s">
        <v>21</v>
      </c>
      <c r="F1003" s="254" t="s">
        <v>1357</v>
      </c>
      <c r="G1003" s="252"/>
      <c r="H1003" s="255">
        <v>72.689999999999998</v>
      </c>
      <c r="I1003" s="256"/>
      <c r="J1003" s="252"/>
      <c r="K1003" s="252"/>
      <c r="L1003" s="257"/>
      <c r="M1003" s="258"/>
      <c r="N1003" s="259"/>
      <c r="O1003" s="259"/>
      <c r="P1003" s="259"/>
      <c r="Q1003" s="259"/>
      <c r="R1003" s="259"/>
      <c r="S1003" s="259"/>
      <c r="T1003" s="260"/>
      <c r="U1003" s="14"/>
      <c r="V1003" s="14"/>
      <c r="W1003" s="14"/>
      <c r="X1003" s="14"/>
      <c r="Y1003" s="14"/>
      <c r="Z1003" s="14"/>
      <c r="AA1003" s="14"/>
      <c r="AB1003" s="14"/>
      <c r="AC1003" s="14"/>
      <c r="AD1003" s="14"/>
      <c r="AE1003" s="14"/>
      <c r="AT1003" s="261" t="s">
        <v>372</v>
      </c>
      <c r="AU1003" s="261" t="s">
        <v>81</v>
      </c>
      <c r="AV1003" s="14" t="s">
        <v>81</v>
      </c>
      <c r="AW1003" s="14" t="s">
        <v>34</v>
      </c>
      <c r="AX1003" s="14" t="s">
        <v>72</v>
      </c>
      <c r="AY1003" s="261" t="s">
        <v>178</v>
      </c>
    </row>
    <row r="1004" s="15" customFormat="1">
      <c r="A1004" s="15"/>
      <c r="B1004" s="262"/>
      <c r="C1004" s="263"/>
      <c r="D1004" s="242" t="s">
        <v>372</v>
      </c>
      <c r="E1004" s="264" t="s">
        <v>21</v>
      </c>
      <c r="F1004" s="265" t="s">
        <v>399</v>
      </c>
      <c r="G1004" s="263"/>
      <c r="H1004" s="266">
        <v>392.77999999999997</v>
      </c>
      <c r="I1004" s="267"/>
      <c r="J1004" s="263"/>
      <c r="K1004" s="263"/>
      <c r="L1004" s="268"/>
      <c r="M1004" s="269"/>
      <c r="N1004" s="270"/>
      <c r="O1004" s="270"/>
      <c r="P1004" s="270"/>
      <c r="Q1004" s="270"/>
      <c r="R1004" s="270"/>
      <c r="S1004" s="270"/>
      <c r="T1004" s="271"/>
      <c r="U1004" s="15"/>
      <c r="V1004" s="15"/>
      <c r="W1004" s="15"/>
      <c r="X1004" s="15"/>
      <c r="Y1004" s="15"/>
      <c r="Z1004" s="15"/>
      <c r="AA1004" s="15"/>
      <c r="AB1004" s="15"/>
      <c r="AC1004" s="15"/>
      <c r="AD1004" s="15"/>
      <c r="AE1004" s="15"/>
      <c r="AT1004" s="272" t="s">
        <v>372</v>
      </c>
      <c r="AU1004" s="272" t="s">
        <v>81</v>
      </c>
      <c r="AV1004" s="15" t="s">
        <v>97</v>
      </c>
      <c r="AW1004" s="15" t="s">
        <v>34</v>
      </c>
      <c r="AX1004" s="15" t="s">
        <v>79</v>
      </c>
      <c r="AY1004" s="272" t="s">
        <v>178</v>
      </c>
    </row>
    <row r="1005" s="2" customFormat="1" ht="21.75" customHeight="1">
      <c r="A1005" s="41"/>
      <c r="B1005" s="42"/>
      <c r="C1005" s="214" t="s">
        <v>1358</v>
      </c>
      <c r="D1005" s="214" t="s">
        <v>179</v>
      </c>
      <c r="E1005" s="215" t="s">
        <v>1359</v>
      </c>
      <c r="F1005" s="216" t="s">
        <v>1360</v>
      </c>
      <c r="G1005" s="217" t="s">
        <v>384</v>
      </c>
      <c r="H1005" s="218">
        <v>15</v>
      </c>
      <c r="I1005" s="219"/>
      <c r="J1005" s="220">
        <f>ROUND(I1005*H1005,2)</f>
        <v>0</v>
      </c>
      <c r="K1005" s="216" t="s">
        <v>393</v>
      </c>
      <c r="L1005" s="47"/>
      <c r="M1005" s="221" t="s">
        <v>21</v>
      </c>
      <c r="N1005" s="222" t="s">
        <v>43</v>
      </c>
      <c r="O1005" s="87"/>
      <c r="P1005" s="223">
        <f>O1005*H1005</f>
        <v>0</v>
      </c>
      <c r="Q1005" s="223">
        <v>0.0011999999999999999</v>
      </c>
      <c r="R1005" s="223">
        <f>Q1005*H1005</f>
        <v>0.017999999999999999</v>
      </c>
      <c r="S1005" s="223">
        <v>0</v>
      </c>
      <c r="T1005" s="224">
        <f>S1005*H1005</f>
        <v>0</v>
      </c>
      <c r="U1005" s="41"/>
      <c r="V1005" s="41"/>
      <c r="W1005" s="41"/>
      <c r="X1005" s="41"/>
      <c r="Y1005" s="41"/>
      <c r="Z1005" s="41"/>
      <c r="AA1005" s="41"/>
      <c r="AB1005" s="41"/>
      <c r="AC1005" s="41"/>
      <c r="AD1005" s="41"/>
      <c r="AE1005" s="41"/>
      <c r="AR1005" s="225" t="s">
        <v>97</v>
      </c>
      <c r="AT1005" s="225" t="s">
        <v>179</v>
      </c>
      <c r="AU1005" s="225" t="s">
        <v>81</v>
      </c>
      <c r="AY1005" s="20" t="s">
        <v>178</v>
      </c>
      <c r="BE1005" s="226">
        <f>IF(N1005="základní",J1005,0)</f>
        <v>0</v>
      </c>
      <c r="BF1005" s="226">
        <f>IF(N1005="snížená",J1005,0)</f>
        <v>0</v>
      </c>
      <c r="BG1005" s="226">
        <f>IF(N1005="zákl. přenesená",J1005,0)</f>
        <v>0</v>
      </c>
      <c r="BH1005" s="226">
        <f>IF(N1005="sníž. přenesená",J1005,0)</f>
        <v>0</v>
      </c>
      <c r="BI1005" s="226">
        <f>IF(N1005="nulová",J1005,0)</f>
        <v>0</v>
      </c>
      <c r="BJ1005" s="20" t="s">
        <v>79</v>
      </c>
      <c r="BK1005" s="226">
        <f>ROUND(I1005*H1005,2)</f>
        <v>0</v>
      </c>
      <c r="BL1005" s="20" t="s">
        <v>97</v>
      </c>
      <c r="BM1005" s="225" t="s">
        <v>1361</v>
      </c>
    </row>
    <row r="1006" s="13" customFormat="1">
      <c r="A1006" s="13"/>
      <c r="B1006" s="240"/>
      <c r="C1006" s="241"/>
      <c r="D1006" s="242" t="s">
        <v>372</v>
      </c>
      <c r="E1006" s="243" t="s">
        <v>21</v>
      </c>
      <c r="F1006" s="244" t="s">
        <v>1362</v>
      </c>
      <c r="G1006" s="241"/>
      <c r="H1006" s="243" t="s">
        <v>21</v>
      </c>
      <c r="I1006" s="245"/>
      <c r="J1006" s="241"/>
      <c r="K1006" s="241"/>
      <c r="L1006" s="246"/>
      <c r="M1006" s="247"/>
      <c r="N1006" s="248"/>
      <c r="O1006" s="248"/>
      <c r="P1006" s="248"/>
      <c r="Q1006" s="248"/>
      <c r="R1006" s="248"/>
      <c r="S1006" s="248"/>
      <c r="T1006" s="249"/>
      <c r="U1006" s="13"/>
      <c r="V1006" s="13"/>
      <c r="W1006" s="13"/>
      <c r="X1006" s="13"/>
      <c r="Y1006" s="13"/>
      <c r="Z1006" s="13"/>
      <c r="AA1006" s="13"/>
      <c r="AB1006" s="13"/>
      <c r="AC1006" s="13"/>
      <c r="AD1006" s="13"/>
      <c r="AE1006" s="13"/>
      <c r="AT1006" s="250" t="s">
        <v>372</v>
      </c>
      <c r="AU1006" s="250" t="s">
        <v>81</v>
      </c>
      <c r="AV1006" s="13" t="s">
        <v>79</v>
      </c>
      <c r="AW1006" s="13" t="s">
        <v>34</v>
      </c>
      <c r="AX1006" s="13" t="s">
        <v>72</v>
      </c>
      <c r="AY1006" s="250" t="s">
        <v>178</v>
      </c>
    </row>
    <row r="1007" s="14" customFormat="1">
      <c r="A1007" s="14"/>
      <c r="B1007" s="251"/>
      <c r="C1007" s="252"/>
      <c r="D1007" s="242" t="s">
        <v>372</v>
      </c>
      <c r="E1007" s="253" t="s">
        <v>21</v>
      </c>
      <c r="F1007" s="254" t="s">
        <v>1363</v>
      </c>
      <c r="G1007" s="252"/>
      <c r="H1007" s="255">
        <v>15</v>
      </c>
      <c r="I1007" s="256"/>
      <c r="J1007" s="252"/>
      <c r="K1007" s="252"/>
      <c r="L1007" s="257"/>
      <c r="M1007" s="258"/>
      <c r="N1007" s="259"/>
      <c r="O1007" s="259"/>
      <c r="P1007" s="259"/>
      <c r="Q1007" s="259"/>
      <c r="R1007" s="259"/>
      <c r="S1007" s="259"/>
      <c r="T1007" s="260"/>
      <c r="U1007" s="14"/>
      <c r="V1007" s="14"/>
      <c r="W1007" s="14"/>
      <c r="X1007" s="14"/>
      <c r="Y1007" s="14"/>
      <c r="Z1007" s="14"/>
      <c r="AA1007" s="14"/>
      <c r="AB1007" s="14"/>
      <c r="AC1007" s="14"/>
      <c r="AD1007" s="14"/>
      <c r="AE1007" s="14"/>
      <c r="AT1007" s="261" t="s">
        <v>372</v>
      </c>
      <c r="AU1007" s="261" t="s">
        <v>81</v>
      </c>
      <c r="AV1007" s="14" t="s">
        <v>81</v>
      </c>
      <c r="AW1007" s="14" t="s">
        <v>34</v>
      </c>
      <c r="AX1007" s="14" t="s">
        <v>79</v>
      </c>
      <c r="AY1007" s="261" t="s">
        <v>178</v>
      </c>
    </row>
    <row r="1008" s="2" customFormat="1" ht="16.5" customHeight="1">
      <c r="A1008" s="41"/>
      <c r="B1008" s="42"/>
      <c r="C1008" s="284" t="s">
        <v>1364</v>
      </c>
      <c r="D1008" s="284" t="s">
        <v>543</v>
      </c>
      <c r="E1008" s="285" t="s">
        <v>1365</v>
      </c>
      <c r="F1008" s="286" t="s">
        <v>1366</v>
      </c>
      <c r="G1008" s="287" t="s">
        <v>384</v>
      </c>
      <c r="H1008" s="288">
        <v>26.010000000000002</v>
      </c>
      <c r="I1008" s="289"/>
      <c r="J1008" s="290">
        <f>ROUND(I1008*H1008,2)</f>
        <v>0</v>
      </c>
      <c r="K1008" s="286" t="s">
        <v>393</v>
      </c>
      <c r="L1008" s="291"/>
      <c r="M1008" s="292" t="s">
        <v>21</v>
      </c>
      <c r="N1008" s="293" t="s">
        <v>43</v>
      </c>
      <c r="O1008" s="87"/>
      <c r="P1008" s="223">
        <f>O1008*H1008</f>
        <v>0</v>
      </c>
      <c r="Q1008" s="223">
        <v>0.108</v>
      </c>
      <c r="R1008" s="223">
        <f>Q1008*H1008</f>
        <v>2.8090800000000002</v>
      </c>
      <c r="S1008" s="223">
        <v>0</v>
      </c>
      <c r="T1008" s="224">
        <f>S1008*H1008</f>
        <v>0</v>
      </c>
      <c r="U1008" s="41"/>
      <c r="V1008" s="41"/>
      <c r="W1008" s="41"/>
      <c r="X1008" s="41"/>
      <c r="Y1008" s="41"/>
      <c r="Z1008" s="41"/>
      <c r="AA1008" s="41"/>
      <c r="AB1008" s="41"/>
      <c r="AC1008" s="41"/>
      <c r="AD1008" s="41"/>
      <c r="AE1008" s="41"/>
      <c r="AR1008" s="225" t="s">
        <v>219</v>
      </c>
      <c r="AT1008" s="225" t="s">
        <v>543</v>
      </c>
      <c r="AU1008" s="225" t="s">
        <v>81</v>
      </c>
      <c r="AY1008" s="20" t="s">
        <v>178</v>
      </c>
      <c r="BE1008" s="226">
        <f>IF(N1008="základní",J1008,0)</f>
        <v>0</v>
      </c>
      <c r="BF1008" s="226">
        <f>IF(N1008="snížená",J1008,0)</f>
        <v>0</v>
      </c>
      <c r="BG1008" s="226">
        <f>IF(N1008="zákl. přenesená",J1008,0)</f>
        <v>0</v>
      </c>
      <c r="BH1008" s="226">
        <f>IF(N1008="sníž. přenesená",J1008,0)</f>
        <v>0</v>
      </c>
      <c r="BI1008" s="226">
        <f>IF(N1008="nulová",J1008,0)</f>
        <v>0</v>
      </c>
      <c r="BJ1008" s="20" t="s">
        <v>79</v>
      </c>
      <c r="BK1008" s="226">
        <f>ROUND(I1008*H1008,2)</f>
        <v>0</v>
      </c>
      <c r="BL1008" s="20" t="s">
        <v>97</v>
      </c>
      <c r="BM1008" s="225" t="s">
        <v>1367</v>
      </c>
    </row>
    <row r="1009" s="14" customFormat="1">
      <c r="A1009" s="14"/>
      <c r="B1009" s="251"/>
      <c r="C1009" s="252"/>
      <c r="D1009" s="242" t="s">
        <v>372</v>
      </c>
      <c r="E1009" s="253" t="s">
        <v>21</v>
      </c>
      <c r="F1009" s="254" t="s">
        <v>1368</v>
      </c>
      <c r="G1009" s="252"/>
      <c r="H1009" s="255">
        <v>25.5</v>
      </c>
      <c r="I1009" s="256"/>
      <c r="J1009" s="252"/>
      <c r="K1009" s="252"/>
      <c r="L1009" s="257"/>
      <c r="M1009" s="258"/>
      <c r="N1009" s="259"/>
      <c r="O1009" s="259"/>
      <c r="P1009" s="259"/>
      <c r="Q1009" s="259"/>
      <c r="R1009" s="259"/>
      <c r="S1009" s="259"/>
      <c r="T1009" s="260"/>
      <c r="U1009" s="14"/>
      <c r="V1009" s="14"/>
      <c r="W1009" s="14"/>
      <c r="X1009" s="14"/>
      <c r="Y1009" s="14"/>
      <c r="Z1009" s="14"/>
      <c r="AA1009" s="14"/>
      <c r="AB1009" s="14"/>
      <c r="AC1009" s="14"/>
      <c r="AD1009" s="14"/>
      <c r="AE1009" s="14"/>
      <c r="AT1009" s="261" t="s">
        <v>372</v>
      </c>
      <c r="AU1009" s="261" t="s">
        <v>81</v>
      </c>
      <c r="AV1009" s="14" t="s">
        <v>81</v>
      </c>
      <c r="AW1009" s="14" t="s">
        <v>34</v>
      </c>
      <c r="AX1009" s="14" t="s">
        <v>72</v>
      </c>
      <c r="AY1009" s="261" t="s">
        <v>178</v>
      </c>
    </row>
    <row r="1010" s="14" customFormat="1">
      <c r="A1010" s="14"/>
      <c r="B1010" s="251"/>
      <c r="C1010" s="252"/>
      <c r="D1010" s="242" t="s">
        <v>372</v>
      </c>
      <c r="E1010" s="253" t="s">
        <v>21</v>
      </c>
      <c r="F1010" s="254" t="s">
        <v>1369</v>
      </c>
      <c r="G1010" s="252"/>
      <c r="H1010" s="255">
        <v>26.010000000000002</v>
      </c>
      <c r="I1010" s="256"/>
      <c r="J1010" s="252"/>
      <c r="K1010" s="252"/>
      <c r="L1010" s="257"/>
      <c r="M1010" s="258"/>
      <c r="N1010" s="259"/>
      <c r="O1010" s="259"/>
      <c r="P1010" s="259"/>
      <c r="Q1010" s="259"/>
      <c r="R1010" s="259"/>
      <c r="S1010" s="259"/>
      <c r="T1010" s="260"/>
      <c r="U1010" s="14"/>
      <c r="V1010" s="14"/>
      <c r="W1010" s="14"/>
      <c r="X1010" s="14"/>
      <c r="Y1010" s="14"/>
      <c r="Z1010" s="14"/>
      <c r="AA1010" s="14"/>
      <c r="AB1010" s="14"/>
      <c r="AC1010" s="14"/>
      <c r="AD1010" s="14"/>
      <c r="AE1010" s="14"/>
      <c r="AT1010" s="261" t="s">
        <v>372</v>
      </c>
      <c r="AU1010" s="261" t="s">
        <v>81</v>
      </c>
      <c r="AV1010" s="14" t="s">
        <v>81</v>
      </c>
      <c r="AW1010" s="14" t="s">
        <v>34</v>
      </c>
      <c r="AX1010" s="14" t="s">
        <v>79</v>
      </c>
      <c r="AY1010" s="261" t="s">
        <v>178</v>
      </c>
    </row>
    <row r="1011" s="2" customFormat="1" ht="24.15" customHeight="1">
      <c r="A1011" s="41"/>
      <c r="B1011" s="42"/>
      <c r="C1011" s="214" t="s">
        <v>1370</v>
      </c>
      <c r="D1011" s="214" t="s">
        <v>179</v>
      </c>
      <c r="E1011" s="215" t="s">
        <v>1371</v>
      </c>
      <c r="F1011" s="216" t="s">
        <v>1372</v>
      </c>
      <c r="G1011" s="217" t="s">
        <v>384</v>
      </c>
      <c r="H1011" s="218">
        <v>16.015000000000001</v>
      </c>
      <c r="I1011" s="219"/>
      <c r="J1011" s="220">
        <f>ROUND(I1011*H1011,2)</f>
        <v>0</v>
      </c>
      <c r="K1011" s="216" t="s">
        <v>368</v>
      </c>
      <c r="L1011" s="47"/>
      <c r="M1011" s="221" t="s">
        <v>21</v>
      </c>
      <c r="N1011" s="222" t="s">
        <v>43</v>
      </c>
      <c r="O1011" s="87"/>
      <c r="P1011" s="223">
        <f>O1011*H1011</f>
        <v>0</v>
      </c>
      <c r="Q1011" s="223">
        <v>0.1837</v>
      </c>
      <c r="R1011" s="223">
        <f>Q1011*H1011</f>
        <v>2.9419555000000002</v>
      </c>
      <c r="S1011" s="223">
        <v>0</v>
      </c>
      <c r="T1011" s="224">
        <f>S1011*H1011</f>
        <v>0</v>
      </c>
      <c r="U1011" s="41"/>
      <c r="V1011" s="41"/>
      <c r="W1011" s="41"/>
      <c r="X1011" s="41"/>
      <c r="Y1011" s="41"/>
      <c r="Z1011" s="41"/>
      <c r="AA1011" s="41"/>
      <c r="AB1011" s="41"/>
      <c r="AC1011" s="41"/>
      <c r="AD1011" s="41"/>
      <c r="AE1011" s="41"/>
      <c r="AR1011" s="225" t="s">
        <v>97</v>
      </c>
      <c r="AT1011" s="225" t="s">
        <v>179</v>
      </c>
      <c r="AU1011" s="225" t="s">
        <v>81</v>
      </c>
      <c r="AY1011" s="20" t="s">
        <v>178</v>
      </c>
      <c r="BE1011" s="226">
        <f>IF(N1011="základní",J1011,0)</f>
        <v>0</v>
      </c>
      <c r="BF1011" s="226">
        <f>IF(N1011="snížená",J1011,0)</f>
        <v>0</v>
      </c>
      <c r="BG1011" s="226">
        <f>IF(N1011="zákl. přenesená",J1011,0)</f>
        <v>0</v>
      </c>
      <c r="BH1011" s="226">
        <f>IF(N1011="sníž. přenesená",J1011,0)</f>
        <v>0</v>
      </c>
      <c r="BI1011" s="226">
        <f>IF(N1011="nulová",J1011,0)</f>
        <v>0</v>
      </c>
      <c r="BJ1011" s="20" t="s">
        <v>79</v>
      </c>
      <c r="BK1011" s="226">
        <f>ROUND(I1011*H1011,2)</f>
        <v>0</v>
      </c>
      <c r="BL1011" s="20" t="s">
        <v>97</v>
      </c>
      <c r="BM1011" s="225" t="s">
        <v>1373</v>
      </c>
    </row>
    <row r="1012" s="2" customFormat="1">
      <c r="A1012" s="41"/>
      <c r="B1012" s="42"/>
      <c r="C1012" s="43"/>
      <c r="D1012" s="235" t="s">
        <v>370</v>
      </c>
      <c r="E1012" s="43"/>
      <c r="F1012" s="236" t="s">
        <v>1374</v>
      </c>
      <c r="G1012" s="43"/>
      <c r="H1012" s="43"/>
      <c r="I1012" s="237"/>
      <c r="J1012" s="43"/>
      <c r="K1012" s="43"/>
      <c r="L1012" s="47"/>
      <c r="M1012" s="238"/>
      <c r="N1012" s="239"/>
      <c r="O1012" s="87"/>
      <c r="P1012" s="87"/>
      <c r="Q1012" s="87"/>
      <c r="R1012" s="87"/>
      <c r="S1012" s="87"/>
      <c r="T1012" s="88"/>
      <c r="U1012" s="41"/>
      <c r="V1012" s="41"/>
      <c r="W1012" s="41"/>
      <c r="X1012" s="41"/>
      <c r="Y1012" s="41"/>
      <c r="Z1012" s="41"/>
      <c r="AA1012" s="41"/>
      <c r="AB1012" s="41"/>
      <c r="AC1012" s="41"/>
      <c r="AD1012" s="41"/>
      <c r="AE1012" s="41"/>
      <c r="AT1012" s="20" t="s">
        <v>370</v>
      </c>
      <c r="AU1012" s="20" t="s">
        <v>81</v>
      </c>
    </row>
    <row r="1013" s="13" customFormat="1">
      <c r="A1013" s="13"/>
      <c r="B1013" s="240"/>
      <c r="C1013" s="241"/>
      <c r="D1013" s="242" t="s">
        <v>372</v>
      </c>
      <c r="E1013" s="243" t="s">
        <v>21</v>
      </c>
      <c r="F1013" s="244" t="s">
        <v>1375</v>
      </c>
      <c r="G1013" s="241"/>
      <c r="H1013" s="243" t="s">
        <v>21</v>
      </c>
      <c r="I1013" s="245"/>
      <c r="J1013" s="241"/>
      <c r="K1013" s="241"/>
      <c r="L1013" s="246"/>
      <c r="M1013" s="247"/>
      <c r="N1013" s="248"/>
      <c r="O1013" s="248"/>
      <c r="P1013" s="248"/>
      <c r="Q1013" s="248"/>
      <c r="R1013" s="248"/>
      <c r="S1013" s="248"/>
      <c r="T1013" s="249"/>
      <c r="U1013" s="13"/>
      <c r="V1013" s="13"/>
      <c r="W1013" s="13"/>
      <c r="X1013" s="13"/>
      <c r="Y1013" s="13"/>
      <c r="Z1013" s="13"/>
      <c r="AA1013" s="13"/>
      <c r="AB1013" s="13"/>
      <c r="AC1013" s="13"/>
      <c r="AD1013" s="13"/>
      <c r="AE1013" s="13"/>
      <c r="AT1013" s="250" t="s">
        <v>372</v>
      </c>
      <c r="AU1013" s="250" t="s">
        <v>81</v>
      </c>
      <c r="AV1013" s="13" t="s">
        <v>79</v>
      </c>
      <c r="AW1013" s="13" t="s">
        <v>34</v>
      </c>
      <c r="AX1013" s="13" t="s">
        <v>72</v>
      </c>
      <c r="AY1013" s="250" t="s">
        <v>178</v>
      </c>
    </row>
    <row r="1014" s="14" customFormat="1">
      <c r="A1014" s="14"/>
      <c r="B1014" s="251"/>
      <c r="C1014" s="252"/>
      <c r="D1014" s="242" t="s">
        <v>372</v>
      </c>
      <c r="E1014" s="253" t="s">
        <v>21</v>
      </c>
      <c r="F1014" s="254" t="s">
        <v>1376</v>
      </c>
      <c r="G1014" s="252"/>
      <c r="H1014" s="255">
        <v>16.015000000000001</v>
      </c>
      <c r="I1014" s="256"/>
      <c r="J1014" s="252"/>
      <c r="K1014" s="252"/>
      <c r="L1014" s="257"/>
      <c r="M1014" s="258"/>
      <c r="N1014" s="259"/>
      <c r="O1014" s="259"/>
      <c r="P1014" s="259"/>
      <c r="Q1014" s="259"/>
      <c r="R1014" s="259"/>
      <c r="S1014" s="259"/>
      <c r="T1014" s="260"/>
      <c r="U1014" s="14"/>
      <c r="V1014" s="14"/>
      <c r="W1014" s="14"/>
      <c r="X1014" s="14"/>
      <c r="Y1014" s="14"/>
      <c r="Z1014" s="14"/>
      <c r="AA1014" s="14"/>
      <c r="AB1014" s="14"/>
      <c r="AC1014" s="14"/>
      <c r="AD1014" s="14"/>
      <c r="AE1014" s="14"/>
      <c r="AT1014" s="261" t="s">
        <v>372</v>
      </c>
      <c r="AU1014" s="261" t="s">
        <v>81</v>
      </c>
      <c r="AV1014" s="14" t="s">
        <v>81</v>
      </c>
      <c r="AW1014" s="14" t="s">
        <v>34</v>
      </c>
      <c r="AX1014" s="14" t="s">
        <v>79</v>
      </c>
      <c r="AY1014" s="261" t="s">
        <v>178</v>
      </c>
    </row>
    <row r="1015" s="2" customFormat="1" ht="24.15" customHeight="1">
      <c r="A1015" s="41"/>
      <c r="B1015" s="42"/>
      <c r="C1015" s="214" t="s">
        <v>1377</v>
      </c>
      <c r="D1015" s="214" t="s">
        <v>179</v>
      </c>
      <c r="E1015" s="215" t="s">
        <v>1378</v>
      </c>
      <c r="F1015" s="216" t="s">
        <v>1379</v>
      </c>
      <c r="G1015" s="217" t="s">
        <v>209</v>
      </c>
      <c r="H1015" s="218">
        <v>33.030000000000001</v>
      </c>
      <c r="I1015" s="219"/>
      <c r="J1015" s="220">
        <f>ROUND(I1015*H1015,2)</f>
        <v>0</v>
      </c>
      <c r="K1015" s="216" t="s">
        <v>393</v>
      </c>
      <c r="L1015" s="47"/>
      <c r="M1015" s="221" t="s">
        <v>21</v>
      </c>
      <c r="N1015" s="222" t="s">
        <v>43</v>
      </c>
      <c r="O1015" s="87"/>
      <c r="P1015" s="223">
        <f>O1015*H1015</f>
        <v>0</v>
      </c>
      <c r="Q1015" s="223">
        <v>0.1837</v>
      </c>
      <c r="R1015" s="223">
        <f>Q1015*H1015</f>
        <v>6.0676110000000003</v>
      </c>
      <c r="S1015" s="223">
        <v>0</v>
      </c>
      <c r="T1015" s="224">
        <f>S1015*H1015</f>
        <v>0</v>
      </c>
      <c r="U1015" s="41"/>
      <c r="V1015" s="41"/>
      <c r="W1015" s="41"/>
      <c r="X1015" s="41"/>
      <c r="Y1015" s="41"/>
      <c r="Z1015" s="41"/>
      <c r="AA1015" s="41"/>
      <c r="AB1015" s="41"/>
      <c r="AC1015" s="41"/>
      <c r="AD1015" s="41"/>
      <c r="AE1015" s="41"/>
      <c r="AR1015" s="225" t="s">
        <v>97</v>
      </c>
      <c r="AT1015" s="225" t="s">
        <v>179</v>
      </c>
      <c r="AU1015" s="225" t="s">
        <v>81</v>
      </c>
      <c r="AY1015" s="20" t="s">
        <v>178</v>
      </c>
      <c r="BE1015" s="226">
        <f>IF(N1015="základní",J1015,0)</f>
        <v>0</v>
      </c>
      <c r="BF1015" s="226">
        <f>IF(N1015="snížená",J1015,0)</f>
        <v>0</v>
      </c>
      <c r="BG1015" s="226">
        <f>IF(N1015="zákl. přenesená",J1015,0)</f>
        <v>0</v>
      </c>
      <c r="BH1015" s="226">
        <f>IF(N1015="sníž. přenesená",J1015,0)</f>
        <v>0</v>
      </c>
      <c r="BI1015" s="226">
        <f>IF(N1015="nulová",J1015,0)</f>
        <v>0</v>
      </c>
      <c r="BJ1015" s="20" t="s">
        <v>79</v>
      </c>
      <c r="BK1015" s="226">
        <f>ROUND(I1015*H1015,2)</f>
        <v>0</v>
      </c>
      <c r="BL1015" s="20" t="s">
        <v>97</v>
      </c>
      <c r="BM1015" s="225" t="s">
        <v>1380</v>
      </c>
    </row>
    <row r="1016" s="13" customFormat="1">
      <c r="A1016" s="13"/>
      <c r="B1016" s="240"/>
      <c r="C1016" s="241"/>
      <c r="D1016" s="242" t="s">
        <v>372</v>
      </c>
      <c r="E1016" s="243" t="s">
        <v>21</v>
      </c>
      <c r="F1016" s="244" t="s">
        <v>1375</v>
      </c>
      <c r="G1016" s="241"/>
      <c r="H1016" s="243" t="s">
        <v>21</v>
      </c>
      <c r="I1016" s="245"/>
      <c r="J1016" s="241"/>
      <c r="K1016" s="241"/>
      <c r="L1016" s="246"/>
      <c r="M1016" s="247"/>
      <c r="N1016" s="248"/>
      <c r="O1016" s="248"/>
      <c r="P1016" s="248"/>
      <c r="Q1016" s="248"/>
      <c r="R1016" s="248"/>
      <c r="S1016" s="248"/>
      <c r="T1016" s="249"/>
      <c r="U1016" s="13"/>
      <c r="V1016" s="13"/>
      <c r="W1016" s="13"/>
      <c r="X1016" s="13"/>
      <c r="Y1016" s="13"/>
      <c r="Z1016" s="13"/>
      <c r="AA1016" s="13"/>
      <c r="AB1016" s="13"/>
      <c r="AC1016" s="13"/>
      <c r="AD1016" s="13"/>
      <c r="AE1016" s="13"/>
      <c r="AT1016" s="250" t="s">
        <v>372</v>
      </c>
      <c r="AU1016" s="250" t="s">
        <v>81</v>
      </c>
      <c r="AV1016" s="13" t="s">
        <v>79</v>
      </c>
      <c r="AW1016" s="13" t="s">
        <v>34</v>
      </c>
      <c r="AX1016" s="13" t="s">
        <v>72</v>
      </c>
      <c r="AY1016" s="250" t="s">
        <v>178</v>
      </c>
    </row>
    <row r="1017" s="14" customFormat="1">
      <c r="A1017" s="14"/>
      <c r="B1017" s="251"/>
      <c r="C1017" s="252"/>
      <c r="D1017" s="242" t="s">
        <v>372</v>
      </c>
      <c r="E1017" s="253" t="s">
        <v>21</v>
      </c>
      <c r="F1017" s="254" t="s">
        <v>1381</v>
      </c>
      <c r="G1017" s="252"/>
      <c r="H1017" s="255">
        <v>33.030000000000001</v>
      </c>
      <c r="I1017" s="256"/>
      <c r="J1017" s="252"/>
      <c r="K1017" s="252"/>
      <c r="L1017" s="257"/>
      <c r="M1017" s="258"/>
      <c r="N1017" s="259"/>
      <c r="O1017" s="259"/>
      <c r="P1017" s="259"/>
      <c r="Q1017" s="259"/>
      <c r="R1017" s="259"/>
      <c r="S1017" s="259"/>
      <c r="T1017" s="260"/>
      <c r="U1017" s="14"/>
      <c r="V1017" s="14"/>
      <c r="W1017" s="14"/>
      <c r="X1017" s="14"/>
      <c r="Y1017" s="14"/>
      <c r="Z1017" s="14"/>
      <c r="AA1017" s="14"/>
      <c r="AB1017" s="14"/>
      <c r="AC1017" s="14"/>
      <c r="AD1017" s="14"/>
      <c r="AE1017" s="14"/>
      <c r="AT1017" s="261" t="s">
        <v>372</v>
      </c>
      <c r="AU1017" s="261" t="s">
        <v>81</v>
      </c>
      <c r="AV1017" s="14" t="s">
        <v>81</v>
      </c>
      <c r="AW1017" s="14" t="s">
        <v>34</v>
      </c>
      <c r="AX1017" s="14" t="s">
        <v>79</v>
      </c>
      <c r="AY1017" s="261" t="s">
        <v>178</v>
      </c>
    </row>
    <row r="1018" s="12" customFormat="1" ht="22.8" customHeight="1">
      <c r="A1018" s="12"/>
      <c r="B1018" s="200"/>
      <c r="C1018" s="201"/>
      <c r="D1018" s="202" t="s">
        <v>71</v>
      </c>
      <c r="E1018" s="227" t="s">
        <v>858</v>
      </c>
      <c r="F1018" s="227" t="s">
        <v>1382</v>
      </c>
      <c r="G1018" s="201"/>
      <c r="H1018" s="201"/>
      <c r="I1018" s="204"/>
      <c r="J1018" s="228">
        <f>BK1018</f>
        <v>0</v>
      </c>
      <c r="K1018" s="201"/>
      <c r="L1018" s="206"/>
      <c r="M1018" s="207"/>
      <c r="N1018" s="208"/>
      <c r="O1018" s="208"/>
      <c r="P1018" s="209">
        <f>SUM(P1019:P1031)</f>
        <v>0</v>
      </c>
      <c r="Q1018" s="208"/>
      <c r="R1018" s="209">
        <f>SUM(R1019:R1031)</f>
        <v>0.69372</v>
      </c>
      <c r="S1018" s="208"/>
      <c r="T1018" s="210">
        <f>SUM(T1019:T1031)</f>
        <v>0</v>
      </c>
      <c r="U1018" s="12"/>
      <c r="V1018" s="12"/>
      <c r="W1018" s="12"/>
      <c r="X1018" s="12"/>
      <c r="Y1018" s="12"/>
      <c r="Z1018" s="12"/>
      <c r="AA1018" s="12"/>
      <c r="AB1018" s="12"/>
      <c r="AC1018" s="12"/>
      <c r="AD1018" s="12"/>
      <c r="AE1018" s="12"/>
      <c r="AR1018" s="211" t="s">
        <v>79</v>
      </c>
      <c r="AT1018" s="212" t="s">
        <v>71</v>
      </c>
      <c r="AU1018" s="212" t="s">
        <v>79</v>
      </c>
      <c r="AY1018" s="211" t="s">
        <v>178</v>
      </c>
      <c r="BK1018" s="213">
        <f>SUM(BK1019:BK1031)</f>
        <v>0</v>
      </c>
    </row>
    <row r="1019" s="2" customFormat="1" ht="24.15" customHeight="1">
      <c r="A1019" s="41"/>
      <c r="B1019" s="42"/>
      <c r="C1019" s="214" t="s">
        <v>1383</v>
      </c>
      <c r="D1019" s="214" t="s">
        <v>179</v>
      </c>
      <c r="E1019" s="215" t="s">
        <v>1384</v>
      </c>
      <c r="F1019" s="216" t="s">
        <v>1385</v>
      </c>
      <c r="G1019" s="217" t="s">
        <v>546</v>
      </c>
      <c r="H1019" s="218">
        <v>9</v>
      </c>
      <c r="I1019" s="219"/>
      <c r="J1019" s="220">
        <f>ROUND(I1019*H1019,2)</f>
        <v>0</v>
      </c>
      <c r="K1019" s="216" t="s">
        <v>393</v>
      </c>
      <c r="L1019" s="47"/>
      <c r="M1019" s="221" t="s">
        <v>21</v>
      </c>
      <c r="N1019" s="222" t="s">
        <v>43</v>
      </c>
      <c r="O1019" s="87"/>
      <c r="P1019" s="223">
        <f>O1019*H1019</f>
        <v>0</v>
      </c>
      <c r="Q1019" s="223">
        <v>0.04684</v>
      </c>
      <c r="R1019" s="223">
        <f>Q1019*H1019</f>
        <v>0.42155999999999999</v>
      </c>
      <c r="S1019" s="223">
        <v>0</v>
      </c>
      <c r="T1019" s="224">
        <f>S1019*H1019</f>
        <v>0</v>
      </c>
      <c r="U1019" s="41"/>
      <c r="V1019" s="41"/>
      <c r="W1019" s="41"/>
      <c r="X1019" s="41"/>
      <c r="Y1019" s="41"/>
      <c r="Z1019" s="41"/>
      <c r="AA1019" s="41"/>
      <c r="AB1019" s="41"/>
      <c r="AC1019" s="41"/>
      <c r="AD1019" s="41"/>
      <c r="AE1019" s="41"/>
      <c r="AR1019" s="225" t="s">
        <v>97</v>
      </c>
      <c r="AT1019" s="225" t="s">
        <v>179</v>
      </c>
      <c r="AU1019" s="225" t="s">
        <v>81</v>
      </c>
      <c r="AY1019" s="20" t="s">
        <v>178</v>
      </c>
      <c r="BE1019" s="226">
        <f>IF(N1019="základní",J1019,0)</f>
        <v>0</v>
      </c>
      <c r="BF1019" s="226">
        <f>IF(N1019="snížená",J1019,0)</f>
        <v>0</v>
      </c>
      <c r="BG1019" s="226">
        <f>IF(N1019="zákl. přenesená",J1019,0)</f>
        <v>0</v>
      </c>
      <c r="BH1019" s="226">
        <f>IF(N1019="sníž. přenesená",J1019,0)</f>
        <v>0</v>
      </c>
      <c r="BI1019" s="226">
        <f>IF(N1019="nulová",J1019,0)</f>
        <v>0</v>
      </c>
      <c r="BJ1019" s="20" t="s">
        <v>79</v>
      </c>
      <c r="BK1019" s="226">
        <f>ROUND(I1019*H1019,2)</f>
        <v>0</v>
      </c>
      <c r="BL1019" s="20" t="s">
        <v>97</v>
      </c>
      <c r="BM1019" s="225" t="s">
        <v>1386</v>
      </c>
    </row>
    <row r="1020" s="13" customFormat="1">
      <c r="A1020" s="13"/>
      <c r="B1020" s="240"/>
      <c r="C1020" s="241"/>
      <c r="D1020" s="242" t="s">
        <v>372</v>
      </c>
      <c r="E1020" s="243" t="s">
        <v>21</v>
      </c>
      <c r="F1020" s="244" t="s">
        <v>674</v>
      </c>
      <c r="G1020" s="241"/>
      <c r="H1020" s="243" t="s">
        <v>21</v>
      </c>
      <c r="I1020" s="245"/>
      <c r="J1020" s="241"/>
      <c r="K1020" s="241"/>
      <c r="L1020" s="246"/>
      <c r="M1020" s="247"/>
      <c r="N1020" s="248"/>
      <c r="O1020" s="248"/>
      <c r="P1020" s="248"/>
      <c r="Q1020" s="248"/>
      <c r="R1020" s="248"/>
      <c r="S1020" s="248"/>
      <c r="T1020" s="249"/>
      <c r="U1020" s="13"/>
      <c r="V1020" s="13"/>
      <c r="W1020" s="13"/>
      <c r="X1020" s="13"/>
      <c r="Y1020" s="13"/>
      <c r="Z1020" s="13"/>
      <c r="AA1020" s="13"/>
      <c r="AB1020" s="13"/>
      <c r="AC1020" s="13"/>
      <c r="AD1020" s="13"/>
      <c r="AE1020" s="13"/>
      <c r="AT1020" s="250" t="s">
        <v>372</v>
      </c>
      <c r="AU1020" s="250" t="s">
        <v>81</v>
      </c>
      <c r="AV1020" s="13" t="s">
        <v>79</v>
      </c>
      <c r="AW1020" s="13" t="s">
        <v>34</v>
      </c>
      <c r="AX1020" s="13" t="s">
        <v>72</v>
      </c>
      <c r="AY1020" s="250" t="s">
        <v>178</v>
      </c>
    </row>
    <row r="1021" s="13" customFormat="1">
      <c r="A1021" s="13"/>
      <c r="B1021" s="240"/>
      <c r="C1021" s="241"/>
      <c r="D1021" s="242" t="s">
        <v>372</v>
      </c>
      <c r="E1021" s="243" t="s">
        <v>21</v>
      </c>
      <c r="F1021" s="244" t="s">
        <v>1387</v>
      </c>
      <c r="G1021" s="241"/>
      <c r="H1021" s="243" t="s">
        <v>21</v>
      </c>
      <c r="I1021" s="245"/>
      <c r="J1021" s="241"/>
      <c r="K1021" s="241"/>
      <c r="L1021" s="246"/>
      <c r="M1021" s="247"/>
      <c r="N1021" s="248"/>
      <c r="O1021" s="248"/>
      <c r="P1021" s="248"/>
      <c r="Q1021" s="248"/>
      <c r="R1021" s="248"/>
      <c r="S1021" s="248"/>
      <c r="T1021" s="249"/>
      <c r="U1021" s="13"/>
      <c r="V1021" s="13"/>
      <c r="W1021" s="13"/>
      <c r="X1021" s="13"/>
      <c r="Y1021" s="13"/>
      <c r="Z1021" s="13"/>
      <c r="AA1021" s="13"/>
      <c r="AB1021" s="13"/>
      <c r="AC1021" s="13"/>
      <c r="AD1021" s="13"/>
      <c r="AE1021" s="13"/>
      <c r="AT1021" s="250" t="s">
        <v>372</v>
      </c>
      <c r="AU1021" s="250" t="s">
        <v>81</v>
      </c>
      <c r="AV1021" s="13" t="s">
        <v>79</v>
      </c>
      <c r="AW1021" s="13" t="s">
        <v>34</v>
      </c>
      <c r="AX1021" s="13" t="s">
        <v>72</v>
      </c>
      <c r="AY1021" s="250" t="s">
        <v>178</v>
      </c>
    </row>
    <row r="1022" s="14" customFormat="1">
      <c r="A1022" s="14"/>
      <c r="B1022" s="251"/>
      <c r="C1022" s="252"/>
      <c r="D1022" s="242" t="s">
        <v>372</v>
      </c>
      <c r="E1022" s="253" t="s">
        <v>21</v>
      </c>
      <c r="F1022" s="254" t="s">
        <v>1388</v>
      </c>
      <c r="G1022" s="252"/>
      <c r="H1022" s="255">
        <v>1</v>
      </c>
      <c r="I1022" s="256"/>
      <c r="J1022" s="252"/>
      <c r="K1022" s="252"/>
      <c r="L1022" s="257"/>
      <c r="M1022" s="258"/>
      <c r="N1022" s="259"/>
      <c r="O1022" s="259"/>
      <c r="P1022" s="259"/>
      <c r="Q1022" s="259"/>
      <c r="R1022" s="259"/>
      <c r="S1022" s="259"/>
      <c r="T1022" s="260"/>
      <c r="U1022" s="14"/>
      <c r="V1022" s="14"/>
      <c r="W1022" s="14"/>
      <c r="X1022" s="14"/>
      <c r="Y1022" s="14"/>
      <c r="Z1022" s="14"/>
      <c r="AA1022" s="14"/>
      <c r="AB1022" s="14"/>
      <c r="AC1022" s="14"/>
      <c r="AD1022" s="14"/>
      <c r="AE1022" s="14"/>
      <c r="AT1022" s="261" t="s">
        <v>372</v>
      </c>
      <c r="AU1022" s="261" t="s">
        <v>81</v>
      </c>
      <c r="AV1022" s="14" t="s">
        <v>81</v>
      </c>
      <c r="AW1022" s="14" t="s">
        <v>34</v>
      </c>
      <c r="AX1022" s="14" t="s">
        <v>72</v>
      </c>
      <c r="AY1022" s="261" t="s">
        <v>178</v>
      </c>
    </row>
    <row r="1023" s="14" customFormat="1">
      <c r="A1023" s="14"/>
      <c r="B1023" s="251"/>
      <c r="C1023" s="252"/>
      <c r="D1023" s="242" t="s">
        <v>372</v>
      </c>
      <c r="E1023" s="253" t="s">
        <v>21</v>
      </c>
      <c r="F1023" s="254" t="s">
        <v>1389</v>
      </c>
      <c r="G1023" s="252"/>
      <c r="H1023" s="255">
        <v>5</v>
      </c>
      <c r="I1023" s="256"/>
      <c r="J1023" s="252"/>
      <c r="K1023" s="252"/>
      <c r="L1023" s="257"/>
      <c r="M1023" s="258"/>
      <c r="N1023" s="259"/>
      <c r="O1023" s="259"/>
      <c r="P1023" s="259"/>
      <c r="Q1023" s="259"/>
      <c r="R1023" s="259"/>
      <c r="S1023" s="259"/>
      <c r="T1023" s="260"/>
      <c r="U1023" s="14"/>
      <c r="V1023" s="14"/>
      <c r="W1023" s="14"/>
      <c r="X1023" s="14"/>
      <c r="Y1023" s="14"/>
      <c r="Z1023" s="14"/>
      <c r="AA1023" s="14"/>
      <c r="AB1023" s="14"/>
      <c r="AC1023" s="14"/>
      <c r="AD1023" s="14"/>
      <c r="AE1023" s="14"/>
      <c r="AT1023" s="261" t="s">
        <v>372</v>
      </c>
      <c r="AU1023" s="261" t="s">
        <v>81</v>
      </c>
      <c r="AV1023" s="14" t="s">
        <v>81</v>
      </c>
      <c r="AW1023" s="14" t="s">
        <v>34</v>
      </c>
      <c r="AX1023" s="14" t="s">
        <v>72</v>
      </c>
      <c r="AY1023" s="261" t="s">
        <v>178</v>
      </c>
    </row>
    <row r="1024" s="14" customFormat="1">
      <c r="A1024" s="14"/>
      <c r="B1024" s="251"/>
      <c r="C1024" s="252"/>
      <c r="D1024" s="242" t="s">
        <v>372</v>
      </c>
      <c r="E1024" s="253" t="s">
        <v>21</v>
      </c>
      <c r="F1024" s="254" t="s">
        <v>1390</v>
      </c>
      <c r="G1024" s="252"/>
      <c r="H1024" s="255">
        <v>3</v>
      </c>
      <c r="I1024" s="256"/>
      <c r="J1024" s="252"/>
      <c r="K1024" s="252"/>
      <c r="L1024" s="257"/>
      <c r="M1024" s="258"/>
      <c r="N1024" s="259"/>
      <c r="O1024" s="259"/>
      <c r="P1024" s="259"/>
      <c r="Q1024" s="259"/>
      <c r="R1024" s="259"/>
      <c r="S1024" s="259"/>
      <c r="T1024" s="260"/>
      <c r="U1024" s="14"/>
      <c r="V1024" s="14"/>
      <c r="W1024" s="14"/>
      <c r="X1024" s="14"/>
      <c r="Y1024" s="14"/>
      <c r="Z1024" s="14"/>
      <c r="AA1024" s="14"/>
      <c r="AB1024" s="14"/>
      <c r="AC1024" s="14"/>
      <c r="AD1024" s="14"/>
      <c r="AE1024" s="14"/>
      <c r="AT1024" s="261" t="s">
        <v>372</v>
      </c>
      <c r="AU1024" s="261" t="s">
        <v>81</v>
      </c>
      <c r="AV1024" s="14" t="s">
        <v>81</v>
      </c>
      <c r="AW1024" s="14" t="s">
        <v>34</v>
      </c>
      <c r="AX1024" s="14" t="s">
        <v>72</v>
      </c>
      <c r="AY1024" s="261" t="s">
        <v>178</v>
      </c>
    </row>
    <row r="1025" s="15" customFormat="1">
      <c r="A1025" s="15"/>
      <c r="B1025" s="262"/>
      <c r="C1025" s="263"/>
      <c r="D1025" s="242" t="s">
        <v>372</v>
      </c>
      <c r="E1025" s="264" t="s">
        <v>21</v>
      </c>
      <c r="F1025" s="265" t="s">
        <v>399</v>
      </c>
      <c r="G1025" s="263"/>
      <c r="H1025" s="266">
        <v>9</v>
      </c>
      <c r="I1025" s="267"/>
      <c r="J1025" s="263"/>
      <c r="K1025" s="263"/>
      <c r="L1025" s="268"/>
      <c r="M1025" s="269"/>
      <c r="N1025" s="270"/>
      <c r="O1025" s="270"/>
      <c r="P1025" s="270"/>
      <c r="Q1025" s="270"/>
      <c r="R1025" s="270"/>
      <c r="S1025" s="270"/>
      <c r="T1025" s="271"/>
      <c r="U1025" s="15"/>
      <c r="V1025" s="15"/>
      <c r="W1025" s="15"/>
      <c r="X1025" s="15"/>
      <c r="Y1025" s="15"/>
      <c r="Z1025" s="15"/>
      <c r="AA1025" s="15"/>
      <c r="AB1025" s="15"/>
      <c r="AC1025" s="15"/>
      <c r="AD1025" s="15"/>
      <c r="AE1025" s="15"/>
      <c r="AT1025" s="272" t="s">
        <v>372</v>
      </c>
      <c r="AU1025" s="272" t="s">
        <v>81</v>
      </c>
      <c r="AV1025" s="15" t="s">
        <v>97</v>
      </c>
      <c r="AW1025" s="15" t="s">
        <v>34</v>
      </c>
      <c r="AX1025" s="15" t="s">
        <v>79</v>
      </c>
      <c r="AY1025" s="272" t="s">
        <v>178</v>
      </c>
    </row>
    <row r="1026" s="2" customFormat="1" ht="37.8" customHeight="1">
      <c r="A1026" s="41"/>
      <c r="B1026" s="42"/>
      <c r="C1026" s="284" t="s">
        <v>1391</v>
      </c>
      <c r="D1026" s="284" t="s">
        <v>543</v>
      </c>
      <c r="E1026" s="285" t="s">
        <v>1392</v>
      </c>
      <c r="F1026" s="286" t="s">
        <v>1393</v>
      </c>
      <c r="G1026" s="287" t="s">
        <v>546</v>
      </c>
      <c r="H1026" s="288">
        <v>1</v>
      </c>
      <c r="I1026" s="289"/>
      <c r="J1026" s="290">
        <f>ROUND(I1026*H1026,2)</f>
        <v>0</v>
      </c>
      <c r="K1026" s="286" t="s">
        <v>393</v>
      </c>
      <c r="L1026" s="291"/>
      <c r="M1026" s="292" t="s">
        <v>21</v>
      </c>
      <c r="N1026" s="293" t="s">
        <v>43</v>
      </c>
      <c r="O1026" s="87"/>
      <c r="P1026" s="223">
        <f>O1026*H1026</f>
        <v>0</v>
      </c>
      <c r="Q1026" s="223">
        <v>0.03024</v>
      </c>
      <c r="R1026" s="223">
        <f>Q1026*H1026</f>
        <v>0.03024</v>
      </c>
      <c r="S1026" s="223">
        <v>0</v>
      </c>
      <c r="T1026" s="224">
        <f>S1026*H1026</f>
        <v>0</v>
      </c>
      <c r="U1026" s="41"/>
      <c r="V1026" s="41"/>
      <c r="W1026" s="41"/>
      <c r="X1026" s="41"/>
      <c r="Y1026" s="41"/>
      <c r="Z1026" s="41"/>
      <c r="AA1026" s="41"/>
      <c r="AB1026" s="41"/>
      <c r="AC1026" s="41"/>
      <c r="AD1026" s="41"/>
      <c r="AE1026" s="41"/>
      <c r="AR1026" s="225" t="s">
        <v>219</v>
      </c>
      <c r="AT1026" s="225" t="s">
        <v>543</v>
      </c>
      <c r="AU1026" s="225" t="s">
        <v>81</v>
      </c>
      <c r="AY1026" s="20" t="s">
        <v>178</v>
      </c>
      <c r="BE1026" s="226">
        <f>IF(N1026="základní",J1026,0)</f>
        <v>0</v>
      </c>
      <c r="BF1026" s="226">
        <f>IF(N1026="snížená",J1026,0)</f>
        <v>0</v>
      </c>
      <c r="BG1026" s="226">
        <f>IF(N1026="zákl. přenesená",J1026,0)</f>
        <v>0</v>
      </c>
      <c r="BH1026" s="226">
        <f>IF(N1026="sníž. přenesená",J1026,0)</f>
        <v>0</v>
      </c>
      <c r="BI1026" s="226">
        <f>IF(N1026="nulová",J1026,0)</f>
        <v>0</v>
      </c>
      <c r="BJ1026" s="20" t="s">
        <v>79</v>
      </c>
      <c r="BK1026" s="226">
        <f>ROUND(I1026*H1026,2)</f>
        <v>0</v>
      </c>
      <c r="BL1026" s="20" t="s">
        <v>97</v>
      </c>
      <c r="BM1026" s="225" t="s">
        <v>1394</v>
      </c>
    </row>
    <row r="1027" s="14" customFormat="1">
      <c r="A1027" s="14"/>
      <c r="B1027" s="251"/>
      <c r="C1027" s="252"/>
      <c r="D1027" s="242" t="s">
        <v>372</v>
      </c>
      <c r="E1027" s="253" t="s">
        <v>21</v>
      </c>
      <c r="F1027" s="254" t="s">
        <v>1395</v>
      </c>
      <c r="G1027" s="252"/>
      <c r="H1027" s="255">
        <v>1</v>
      </c>
      <c r="I1027" s="256"/>
      <c r="J1027" s="252"/>
      <c r="K1027" s="252"/>
      <c r="L1027" s="257"/>
      <c r="M1027" s="258"/>
      <c r="N1027" s="259"/>
      <c r="O1027" s="259"/>
      <c r="P1027" s="259"/>
      <c r="Q1027" s="259"/>
      <c r="R1027" s="259"/>
      <c r="S1027" s="259"/>
      <c r="T1027" s="260"/>
      <c r="U1027" s="14"/>
      <c r="V1027" s="14"/>
      <c r="W1027" s="14"/>
      <c r="X1027" s="14"/>
      <c r="Y1027" s="14"/>
      <c r="Z1027" s="14"/>
      <c r="AA1027" s="14"/>
      <c r="AB1027" s="14"/>
      <c r="AC1027" s="14"/>
      <c r="AD1027" s="14"/>
      <c r="AE1027" s="14"/>
      <c r="AT1027" s="261" t="s">
        <v>372</v>
      </c>
      <c r="AU1027" s="261" t="s">
        <v>81</v>
      </c>
      <c r="AV1027" s="14" t="s">
        <v>81</v>
      </c>
      <c r="AW1027" s="14" t="s">
        <v>34</v>
      </c>
      <c r="AX1027" s="14" t="s">
        <v>79</v>
      </c>
      <c r="AY1027" s="261" t="s">
        <v>178</v>
      </c>
    </row>
    <row r="1028" s="2" customFormat="1" ht="37.8" customHeight="1">
      <c r="A1028" s="41"/>
      <c r="B1028" s="42"/>
      <c r="C1028" s="284" t="s">
        <v>1396</v>
      </c>
      <c r="D1028" s="284" t="s">
        <v>543</v>
      </c>
      <c r="E1028" s="285" t="s">
        <v>1397</v>
      </c>
      <c r="F1028" s="286" t="s">
        <v>1398</v>
      </c>
      <c r="G1028" s="287" t="s">
        <v>546</v>
      </c>
      <c r="H1028" s="288">
        <v>5</v>
      </c>
      <c r="I1028" s="289"/>
      <c r="J1028" s="290">
        <f>ROUND(I1028*H1028,2)</f>
        <v>0</v>
      </c>
      <c r="K1028" s="286" t="s">
        <v>393</v>
      </c>
      <c r="L1028" s="291"/>
      <c r="M1028" s="292" t="s">
        <v>21</v>
      </c>
      <c r="N1028" s="293" t="s">
        <v>43</v>
      </c>
      <c r="O1028" s="87"/>
      <c r="P1028" s="223">
        <f>O1028*H1028</f>
        <v>0</v>
      </c>
      <c r="Q1028" s="223">
        <v>0.03024</v>
      </c>
      <c r="R1028" s="223">
        <f>Q1028*H1028</f>
        <v>0.1512</v>
      </c>
      <c r="S1028" s="223">
        <v>0</v>
      </c>
      <c r="T1028" s="224">
        <f>S1028*H1028</f>
        <v>0</v>
      </c>
      <c r="U1028" s="41"/>
      <c r="V1028" s="41"/>
      <c r="W1028" s="41"/>
      <c r="X1028" s="41"/>
      <c r="Y1028" s="41"/>
      <c r="Z1028" s="41"/>
      <c r="AA1028" s="41"/>
      <c r="AB1028" s="41"/>
      <c r="AC1028" s="41"/>
      <c r="AD1028" s="41"/>
      <c r="AE1028" s="41"/>
      <c r="AR1028" s="225" t="s">
        <v>219</v>
      </c>
      <c r="AT1028" s="225" t="s">
        <v>543</v>
      </c>
      <c r="AU1028" s="225" t="s">
        <v>81</v>
      </c>
      <c r="AY1028" s="20" t="s">
        <v>178</v>
      </c>
      <c r="BE1028" s="226">
        <f>IF(N1028="základní",J1028,0)</f>
        <v>0</v>
      </c>
      <c r="BF1028" s="226">
        <f>IF(N1028="snížená",J1028,0)</f>
        <v>0</v>
      </c>
      <c r="BG1028" s="226">
        <f>IF(N1028="zákl. přenesená",J1028,0)</f>
        <v>0</v>
      </c>
      <c r="BH1028" s="226">
        <f>IF(N1028="sníž. přenesená",J1028,0)</f>
        <v>0</v>
      </c>
      <c r="BI1028" s="226">
        <f>IF(N1028="nulová",J1028,0)</f>
        <v>0</v>
      </c>
      <c r="BJ1028" s="20" t="s">
        <v>79</v>
      </c>
      <c r="BK1028" s="226">
        <f>ROUND(I1028*H1028,2)</f>
        <v>0</v>
      </c>
      <c r="BL1028" s="20" t="s">
        <v>97</v>
      </c>
      <c r="BM1028" s="225" t="s">
        <v>1399</v>
      </c>
    </row>
    <row r="1029" s="14" customFormat="1">
      <c r="A1029" s="14"/>
      <c r="B1029" s="251"/>
      <c r="C1029" s="252"/>
      <c r="D1029" s="242" t="s">
        <v>372</v>
      </c>
      <c r="E1029" s="253" t="s">
        <v>21</v>
      </c>
      <c r="F1029" s="254" t="s">
        <v>1400</v>
      </c>
      <c r="G1029" s="252"/>
      <c r="H1029" s="255">
        <v>5</v>
      </c>
      <c r="I1029" s="256"/>
      <c r="J1029" s="252"/>
      <c r="K1029" s="252"/>
      <c r="L1029" s="257"/>
      <c r="M1029" s="258"/>
      <c r="N1029" s="259"/>
      <c r="O1029" s="259"/>
      <c r="P1029" s="259"/>
      <c r="Q1029" s="259"/>
      <c r="R1029" s="259"/>
      <c r="S1029" s="259"/>
      <c r="T1029" s="260"/>
      <c r="U1029" s="14"/>
      <c r="V1029" s="14"/>
      <c r="W1029" s="14"/>
      <c r="X1029" s="14"/>
      <c r="Y1029" s="14"/>
      <c r="Z1029" s="14"/>
      <c r="AA1029" s="14"/>
      <c r="AB1029" s="14"/>
      <c r="AC1029" s="14"/>
      <c r="AD1029" s="14"/>
      <c r="AE1029" s="14"/>
      <c r="AT1029" s="261" t="s">
        <v>372</v>
      </c>
      <c r="AU1029" s="261" t="s">
        <v>81</v>
      </c>
      <c r="AV1029" s="14" t="s">
        <v>81</v>
      </c>
      <c r="AW1029" s="14" t="s">
        <v>34</v>
      </c>
      <c r="AX1029" s="14" t="s">
        <v>79</v>
      </c>
      <c r="AY1029" s="261" t="s">
        <v>178</v>
      </c>
    </row>
    <row r="1030" s="2" customFormat="1" ht="37.8" customHeight="1">
      <c r="A1030" s="41"/>
      <c r="B1030" s="42"/>
      <c r="C1030" s="284" t="s">
        <v>1401</v>
      </c>
      <c r="D1030" s="284" t="s">
        <v>543</v>
      </c>
      <c r="E1030" s="285" t="s">
        <v>1402</v>
      </c>
      <c r="F1030" s="286" t="s">
        <v>1403</v>
      </c>
      <c r="G1030" s="287" t="s">
        <v>546</v>
      </c>
      <c r="H1030" s="288">
        <v>3</v>
      </c>
      <c r="I1030" s="289"/>
      <c r="J1030" s="290">
        <f>ROUND(I1030*H1030,2)</f>
        <v>0</v>
      </c>
      <c r="K1030" s="286" t="s">
        <v>393</v>
      </c>
      <c r="L1030" s="291"/>
      <c r="M1030" s="292" t="s">
        <v>21</v>
      </c>
      <c r="N1030" s="293" t="s">
        <v>43</v>
      </c>
      <c r="O1030" s="87"/>
      <c r="P1030" s="223">
        <f>O1030*H1030</f>
        <v>0</v>
      </c>
      <c r="Q1030" s="223">
        <v>0.03024</v>
      </c>
      <c r="R1030" s="223">
        <f>Q1030*H1030</f>
        <v>0.090719999999999995</v>
      </c>
      <c r="S1030" s="223">
        <v>0</v>
      </c>
      <c r="T1030" s="224">
        <f>S1030*H1030</f>
        <v>0</v>
      </c>
      <c r="U1030" s="41"/>
      <c r="V1030" s="41"/>
      <c r="W1030" s="41"/>
      <c r="X1030" s="41"/>
      <c r="Y1030" s="41"/>
      <c r="Z1030" s="41"/>
      <c r="AA1030" s="41"/>
      <c r="AB1030" s="41"/>
      <c r="AC1030" s="41"/>
      <c r="AD1030" s="41"/>
      <c r="AE1030" s="41"/>
      <c r="AR1030" s="225" t="s">
        <v>219</v>
      </c>
      <c r="AT1030" s="225" t="s">
        <v>543</v>
      </c>
      <c r="AU1030" s="225" t="s">
        <v>81</v>
      </c>
      <c r="AY1030" s="20" t="s">
        <v>178</v>
      </c>
      <c r="BE1030" s="226">
        <f>IF(N1030="základní",J1030,0)</f>
        <v>0</v>
      </c>
      <c r="BF1030" s="226">
        <f>IF(N1030="snížená",J1030,0)</f>
        <v>0</v>
      </c>
      <c r="BG1030" s="226">
        <f>IF(N1030="zákl. přenesená",J1030,0)</f>
        <v>0</v>
      </c>
      <c r="BH1030" s="226">
        <f>IF(N1030="sníž. přenesená",J1030,0)</f>
        <v>0</v>
      </c>
      <c r="BI1030" s="226">
        <f>IF(N1030="nulová",J1030,0)</f>
        <v>0</v>
      </c>
      <c r="BJ1030" s="20" t="s">
        <v>79</v>
      </c>
      <c r="BK1030" s="226">
        <f>ROUND(I1030*H1030,2)</f>
        <v>0</v>
      </c>
      <c r="BL1030" s="20" t="s">
        <v>97</v>
      </c>
      <c r="BM1030" s="225" t="s">
        <v>1404</v>
      </c>
    </row>
    <row r="1031" s="14" customFormat="1">
      <c r="A1031" s="14"/>
      <c r="B1031" s="251"/>
      <c r="C1031" s="252"/>
      <c r="D1031" s="242" t="s">
        <v>372</v>
      </c>
      <c r="E1031" s="253" t="s">
        <v>21</v>
      </c>
      <c r="F1031" s="254" t="s">
        <v>1405</v>
      </c>
      <c r="G1031" s="252"/>
      <c r="H1031" s="255">
        <v>3</v>
      </c>
      <c r="I1031" s="256"/>
      <c r="J1031" s="252"/>
      <c r="K1031" s="252"/>
      <c r="L1031" s="257"/>
      <c r="M1031" s="258"/>
      <c r="N1031" s="259"/>
      <c r="O1031" s="259"/>
      <c r="P1031" s="259"/>
      <c r="Q1031" s="259"/>
      <c r="R1031" s="259"/>
      <c r="S1031" s="259"/>
      <c r="T1031" s="260"/>
      <c r="U1031" s="14"/>
      <c r="V1031" s="14"/>
      <c r="W1031" s="14"/>
      <c r="X1031" s="14"/>
      <c r="Y1031" s="14"/>
      <c r="Z1031" s="14"/>
      <c r="AA1031" s="14"/>
      <c r="AB1031" s="14"/>
      <c r="AC1031" s="14"/>
      <c r="AD1031" s="14"/>
      <c r="AE1031" s="14"/>
      <c r="AT1031" s="261" t="s">
        <v>372</v>
      </c>
      <c r="AU1031" s="261" t="s">
        <v>81</v>
      </c>
      <c r="AV1031" s="14" t="s">
        <v>81</v>
      </c>
      <c r="AW1031" s="14" t="s">
        <v>34</v>
      </c>
      <c r="AX1031" s="14" t="s">
        <v>79</v>
      </c>
      <c r="AY1031" s="261" t="s">
        <v>178</v>
      </c>
    </row>
    <row r="1032" s="12" customFormat="1" ht="22.8" customHeight="1">
      <c r="A1032" s="12"/>
      <c r="B1032" s="200"/>
      <c r="C1032" s="201"/>
      <c r="D1032" s="202" t="s">
        <v>71</v>
      </c>
      <c r="E1032" s="227" t="s">
        <v>219</v>
      </c>
      <c r="F1032" s="227" t="s">
        <v>1406</v>
      </c>
      <c r="G1032" s="201"/>
      <c r="H1032" s="201"/>
      <c r="I1032" s="204"/>
      <c r="J1032" s="228">
        <f>BK1032</f>
        <v>0</v>
      </c>
      <c r="K1032" s="201"/>
      <c r="L1032" s="206"/>
      <c r="M1032" s="207"/>
      <c r="N1032" s="208"/>
      <c r="O1032" s="208"/>
      <c r="P1032" s="209">
        <f>SUM(P1033:P1035)</f>
        <v>0</v>
      </c>
      <c r="Q1032" s="208"/>
      <c r="R1032" s="209">
        <f>SUM(R1033:R1035)</f>
        <v>1.7718102000000002</v>
      </c>
      <c r="S1032" s="208"/>
      <c r="T1032" s="210">
        <f>SUM(T1033:T1035)</f>
        <v>0</v>
      </c>
      <c r="U1032" s="12"/>
      <c r="V1032" s="12"/>
      <c r="W1032" s="12"/>
      <c r="X1032" s="12"/>
      <c r="Y1032" s="12"/>
      <c r="Z1032" s="12"/>
      <c r="AA1032" s="12"/>
      <c r="AB1032" s="12"/>
      <c r="AC1032" s="12"/>
      <c r="AD1032" s="12"/>
      <c r="AE1032" s="12"/>
      <c r="AR1032" s="211" t="s">
        <v>79</v>
      </c>
      <c r="AT1032" s="212" t="s">
        <v>71</v>
      </c>
      <c r="AU1032" s="212" t="s">
        <v>79</v>
      </c>
      <c r="AY1032" s="211" t="s">
        <v>178</v>
      </c>
      <c r="BK1032" s="213">
        <f>SUM(BK1033:BK1035)</f>
        <v>0</v>
      </c>
    </row>
    <row r="1033" s="2" customFormat="1" ht="100.5" customHeight="1">
      <c r="A1033" s="41"/>
      <c r="B1033" s="42"/>
      <c r="C1033" s="214" t="s">
        <v>1407</v>
      </c>
      <c r="D1033" s="214" t="s">
        <v>179</v>
      </c>
      <c r="E1033" s="215" t="s">
        <v>1408</v>
      </c>
      <c r="F1033" s="216" t="s">
        <v>1409</v>
      </c>
      <c r="G1033" s="217" t="s">
        <v>392</v>
      </c>
      <c r="H1033" s="218">
        <v>1.2150000000000001</v>
      </c>
      <c r="I1033" s="219"/>
      <c r="J1033" s="220">
        <f>ROUND(I1033*H1033,2)</f>
        <v>0</v>
      </c>
      <c r="K1033" s="216" t="s">
        <v>393</v>
      </c>
      <c r="L1033" s="47"/>
      <c r="M1033" s="221" t="s">
        <v>21</v>
      </c>
      <c r="N1033" s="222" t="s">
        <v>43</v>
      </c>
      <c r="O1033" s="87"/>
      <c r="P1033" s="223">
        <f>O1033*H1033</f>
        <v>0</v>
      </c>
      <c r="Q1033" s="223">
        <v>1.45828</v>
      </c>
      <c r="R1033" s="223">
        <f>Q1033*H1033</f>
        <v>1.7718102000000002</v>
      </c>
      <c r="S1033" s="223">
        <v>0</v>
      </c>
      <c r="T1033" s="224">
        <f>S1033*H1033</f>
        <v>0</v>
      </c>
      <c r="U1033" s="41"/>
      <c r="V1033" s="41"/>
      <c r="W1033" s="41"/>
      <c r="X1033" s="41"/>
      <c r="Y1033" s="41"/>
      <c r="Z1033" s="41"/>
      <c r="AA1033" s="41"/>
      <c r="AB1033" s="41"/>
      <c r="AC1033" s="41"/>
      <c r="AD1033" s="41"/>
      <c r="AE1033" s="41"/>
      <c r="AR1033" s="225" t="s">
        <v>97</v>
      </c>
      <c r="AT1033" s="225" t="s">
        <v>179</v>
      </c>
      <c r="AU1033" s="225" t="s">
        <v>81</v>
      </c>
      <c r="AY1033" s="20" t="s">
        <v>178</v>
      </c>
      <c r="BE1033" s="226">
        <f>IF(N1033="základní",J1033,0)</f>
        <v>0</v>
      </c>
      <c r="BF1033" s="226">
        <f>IF(N1033="snížená",J1033,0)</f>
        <v>0</v>
      </c>
      <c r="BG1033" s="226">
        <f>IF(N1033="zákl. přenesená",J1033,0)</f>
        <v>0</v>
      </c>
      <c r="BH1033" s="226">
        <f>IF(N1033="sníž. přenesená",J1033,0)</f>
        <v>0</v>
      </c>
      <c r="BI1033" s="226">
        <f>IF(N1033="nulová",J1033,0)</f>
        <v>0</v>
      </c>
      <c r="BJ1033" s="20" t="s">
        <v>79</v>
      </c>
      <c r="BK1033" s="226">
        <f>ROUND(I1033*H1033,2)</f>
        <v>0</v>
      </c>
      <c r="BL1033" s="20" t="s">
        <v>97</v>
      </c>
      <c r="BM1033" s="225" t="s">
        <v>1410</v>
      </c>
    </row>
    <row r="1034" s="13" customFormat="1">
      <c r="A1034" s="13"/>
      <c r="B1034" s="240"/>
      <c r="C1034" s="241"/>
      <c r="D1034" s="242" t="s">
        <v>372</v>
      </c>
      <c r="E1034" s="243" t="s">
        <v>21</v>
      </c>
      <c r="F1034" s="244" t="s">
        <v>1411</v>
      </c>
      <c r="G1034" s="241"/>
      <c r="H1034" s="243" t="s">
        <v>21</v>
      </c>
      <c r="I1034" s="245"/>
      <c r="J1034" s="241"/>
      <c r="K1034" s="241"/>
      <c r="L1034" s="246"/>
      <c r="M1034" s="247"/>
      <c r="N1034" s="248"/>
      <c r="O1034" s="248"/>
      <c r="P1034" s="248"/>
      <c r="Q1034" s="248"/>
      <c r="R1034" s="248"/>
      <c r="S1034" s="248"/>
      <c r="T1034" s="249"/>
      <c r="U1034" s="13"/>
      <c r="V1034" s="13"/>
      <c r="W1034" s="13"/>
      <c r="X1034" s="13"/>
      <c r="Y1034" s="13"/>
      <c r="Z1034" s="13"/>
      <c r="AA1034" s="13"/>
      <c r="AB1034" s="13"/>
      <c r="AC1034" s="13"/>
      <c r="AD1034" s="13"/>
      <c r="AE1034" s="13"/>
      <c r="AT1034" s="250" t="s">
        <v>372</v>
      </c>
      <c r="AU1034" s="250" t="s">
        <v>81</v>
      </c>
      <c r="AV1034" s="13" t="s">
        <v>79</v>
      </c>
      <c r="AW1034" s="13" t="s">
        <v>34</v>
      </c>
      <c r="AX1034" s="13" t="s">
        <v>72</v>
      </c>
      <c r="AY1034" s="250" t="s">
        <v>178</v>
      </c>
    </row>
    <row r="1035" s="14" customFormat="1">
      <c r="A1035" s="14"/>
      <c r="B1035" s="251"/>
      <c r="C1035" s="252"/>
      <c r="D1035" s="242" t="s">
        <v>372</v>
      </c>
      <c r="E1035" s="253" t="s">
        <v>21</v>
      </c>
      <c r="F1035" s="254" t="s">
        <v>1412</v>
      </c>
      <c r="G1035" s="252"/>
      <c r="H1035" s="255">
        <v>1.2150000000000001</v>
      </c>
      <c r="I1035" s="256"/>
      <c r="J1035" s="252"/>
      <c r="K1035" s="252"/>
      <c r="L1035" s="257"/>
      <c r="M1035" s="258"/>
      <c r="N1035" s="259"/>
      <c r="O1035" s="259"/>
      <c r="P1035" s="259"/>
      <c r="Q1035" s="259"/>
      <c r="R1035" s="259"/>
      <c r="S1035" s="259"/>
      <c r="T1035" s="260"/>
      <c r="U1035" s="14"/>
      <c r="V1035" s="14"/>
      <c r="W1035" s="14"/>
      <c r="X1035" s="14"/>
      <c r="Y1035" s="14"/>
      <c r="Z1035" s="14"/>
      <c r="AA1035" s="14"/>
      <c r="AB1035" s="14"/>
      <c r="AC1035" s="14"/>
      <c r="AD1035" s="14"/>
      <c r="AE1035" s="14"/>
      <c r="AT1035" s="261" t="s">
        <v>372</v>
      </c>
      <c r="AU1035" s="261" t="s">
        <v>81</v>
      </c>
      <c r="AV1035" s="14" t="s">
        <v>81</v>
      </c>
      <c r="AW1035" s="14" t="s">
        <v>34</v>
      </c>
      <c r="AX1035" s="14" t="s">
        <v>79</v>
      </c>
      <c r="AY1035" s="261" t="s">
        <v>178</v>
      </c>
    </row>
    <row r="1036" s="12" customFormat="1" ht="22.8" customHeight="1">
      <c r="A1036" s="12"/>
      <c r="B1036" s="200"/>
      <c r="C1036" s="201"/>
      <c r="D1036" s="202" t="s">
        <v>71</v>
      </c>
      <c r="E1036" s="227" t="s">
        <v>1107</v>
      </c>
      <c r="F1036" s="227" t="s">
        <v>1413</v>
      </c>
      <c r="G1036" s="201"/>
      <c r="H1036" s="201"/>
      <c r="I1036" s="204"/>
      <c r="J1036" s="228">
        <f>BK1036</f>
        <v>0</v>
      </c>
      <c r="K1036" s="201"/>
      <c r="L1036" s="206"/>
      <c r="M1036" s="207"/>
      <c r="N1036" s="208"/>
      <c r="O1036" s="208"/>
      <c r="P1036" s="209">
        <f>SUM(P1037:P1094)</f>
        <v>0</v>
      </c>
      <c r="Q1036" s="208"/>
      <c r="R1036" s="209">
        <f>SUM(R1037:R1094)</f>
        <v>0</v>
      </c>
      <c r="S1036" s="208"/>
      <c r="T1036" s="210">
        <f>SUM(T1037:T1094)</f>
        <v>0</v>
      </c>
      <c r="U1036" s="12"/>
      <c r="V1036" s="12"/>
      <c r="W1036" s="12"/>
      <c r="X1036" s="12"/>
      <c r="Y1036" s="12"/>
      <c r="Z1036" s="12"/>
      <c r="AA1036" s="12"/>
      <c r="AB1036" s="12"/>
      <c r="AC1036" s="12"/>
      <c r="AD1036" s="12"/>
      <c r="AE1036" s="12"/>
      <c r="AR1036" s="211" t="s">
        <v>79</v>
      </c>
      <c r="AT1036" s="212" t="s">
        <v>71</v>
      </c>
      <c r="AU1036" s="212" t="s">
        <v>79</v>
      </c>
      <c r="AY1036" s="211" t="s">
        <v>178</v>
      </c>
      <c r="BK1036" s="213">
        <f>SUM(BK1037:BK1094)</f>
        <v>0</v>
      </c>
    </row>
    <row r="1037" s="2" customFormat="1" ht="44.25" customHeight="1">
      <c r="A1037" s="41"/>
      <c r="B1037" s="42"/>
      <c r="C1037" s="214" t="s">
        <v>1414</v>
      </c>
      <c r="D1037" s="214" t="s">
        <v>179</v>
      </c>
      <c r="E1037" s="215" t="s">
        <v>1415</v>
      </c>
      <c r="F1037" s="216" t="s">
        <v>1416</v>
      </c>
      <c r="G1037" s="217" t="s">
        <v>384</v>
      </c>
      <c r="H1037" s="218">
        <v>506.17700000000002</v>
      </c>
      <c r="I1037" s="219"/>
      <c r="J1037" s="220">
        <f>ROUND(I1037*H1037,2)</f>
        <v>0</v>
      </c>
      <c r="K1037" s="216" t="s">
        <v>368</v>
      </c>
      <c r="L1037" s="47"/>
      <c r="M1037" s="221" t="s">
        <v>21</v>
      </c>
      <c r="N1037" s="222" t="s">
        <v>43</v>
      </c>
      <c r="O1037" s="87"/>
      <c r="P1037" s="223">
        <f>O1037*H1037</f>
        <v>0</v>
      </c>
      <c r="Q1037" s="223">
        <v>0</v>
      </c>
      <c r="R1037" s="223">
        <f>Q1037*H1037</f>
        <v>0</v>
      </c>
      <c r="S1037" s="223">
        <v>0</v>
      </c>
      <c r="T1037" s="224">
        <f>S1037*H1037</f>
        <v>0</v>
      </c>
      <c r="U1037" s="41"/>
      <c r="V1037" s="41"/>
      <c r="W1037" s="41"/>
      <c r="X1037" s="41"/>
      <c r="Y1037" s="41"/>
      <c r="Z1037" s="41"/>
      <c r="AA1037" s="41"/>
      <c r="AB1037" s="41"/>
      <c r="AC1037" s="41"/>
      <c r="AD1037" s="41"/>
      <c r="AE1037" s="41"/>
      <c r="AR1037" s="225" t="s">
        <v>97</v>
      </c>
      <c r="AT1037" s="225" t="s">
        <v>179</v>
      </c>
      <c r="AU1037" s="225" t="s">
        <v>81</v>
      </c>
      <c r="AY1037" s="20" t="s">
        <v>178</v>
      </c>
      <c r="BE1037" s="226">
        <f>IF(N1037="základní",J1037,0)</f>
        <v>0</v>
      </c>
      <c r="BF1037" s="226">
        <f>IF(N1037="snížená",J1037,0)</f>
        <v>0</v>
      </c>
      <c r="BG1037" s="226">
        <f>IF(N1037="zákl. přenesená",J1037,0)</f>
        <v>0</v>
      </c>
      <c r="BH1037" s="226">
        <f>IF(N1037="sníž. přenesená",J1037,0)</f>
        <v>0</v>
      </c>
      <c r="BI1037" s="226">
        <f>IF(N1037="nulová",J1037,0)</f>
        <v>0</v>
      </c>
      <c r="BJ1037" s="20" t="s">
        <v>79</v>
      </c>
      <c r="BK1037" s="226">
        <f>ROUND(I1037*H1037,2)</f>
        <v>0</v>
      </c>
      <c r="BL1037" s="20" t="s">
        <v>97</v>
      </c>
      <c r="BM1037" s="225" t="s">
        <v>1417</v>
      </c>
    </row>
    <row r="1038" s="2" customFormat="1">
      <c r="A1038" s="41"/>
      <c r="B1038" s="42"/>
      <c r="C1038" s="43"/>
      <c r="D1038" s="235" t="s">
        <v>370</v>
      </c>
      <c r="E1038" s="43"/>
      <c r="F1038" s="236" t="s">
        <v>1418</v>
      </c>
      <c r="G1038" s="43"/>
      <c r="H1038" s="43"/>
      <c r="I1038" s="237"/>
      <c r="J1038" s="43"/>
      <c r="K1038" s="43"/>
      <c r="L1038" s="47"/>
      <c r="M1038" s="238"/>
      <c r="N1038" s="239"/>
      <c r="O1038" s="87"/>
      <c r="P1038" s="87"/>
      <c r="Q1038" s="87"/>
      <c r="R1038" s="87"/>
      <c r="S1038" s="87"/>
      <c r="T1038" s="88"/>
      <c r="U1038" s="41"/>
      <c r="V1038" s="41"/>
      <c r="W1038" s="41"/>
      <c r="X1038" s="41"/>
      <c r="Y1038" s="41"/>
      <c r="Z1038" s="41"/>
      <c r="AA1038" s="41"/>
      <c r="AB1038" s="41"/>
      <c r="AC1038" s="41"/>
      <c r="AD1038" s="41"/>
      <c r="AE1038" s="41"/>
      <c r="AT1038" s="20" t="s">
        <v>370</v>
      </c>
      <c r="AU1038" s="20" t="s">
        <v>81</v>
      </c>
    </row>
    <row r="1039" s="13" customFormat="1">
      <c r="A1039" s="13"/>
      <c r="B1039" s="240"/>
      <c r="C1039" s="241"/>
      <c r="D1039" s="242" t="s">
        <v>372</v>
      </c>
      <c r="E1039" s="243" t="s">
        <v>21</v>
      </c>
      <c r="F1039" s="244" t="s">
        <v>1419</v>
      </c>
      <c r="G1039" s="241"/>
      <c r="H1039" s="243" t="s">
        <v>21</v>
      </c>
      <c r="I1039" s="245"/>
      <c r="J1039" s="241"/>
      <c r="K1039" s="241"/>
      <c r="L1039" s="246"/>
      <c r="M1039" s="247"/>
      <c r="N1039" s="248"/>
      <c r="O1039" s="248"/>
      <c r="P1039" s="248"/>
      <c r="Q1039" s="248"/>
      <c r="R1039" s="248"/>
      <c r="S1039" s="248"/>
      <c r="T1039" s="249"/>
      <c r="U1039" s="13"/>
      <c r="V1039" s="13"/>
      <c r="W1039" s="13"/>
      <c r="X1039" s="13"/>
      <c r="Y1039" s="13"/>
      <c r="Z1039" s="13"/>
      <c r="AA1039" s="13"/>
      <c r="AB1039" s="13"/>
      <c r="AC1039" s="13"/>
      <c r="AD1039" s="13"/>
      <c r="AE1039" s="13"/>
      <c r="AT1039" s="250" t="s">
        <v>372</v>
      </c>
      <c r="AU1039" s="250" t="s">
        <v>81</v>
      </c>
      <c r="AV1039" s="13" t="s">
        <v>79</v>
      </c>
      <c r="AW1039" s="13" t="s">
        <v>34</v>
      </c>
      <c r="AX1039" s="13" t="s">
        <v>72</v>
      </c>
      <c r="AY1039" s="250" t="s">
        <v>178</v>
      </c>
    </row>
    <row r="1040" s="13" customFormat="1">
      <c r="A1040" s="13"/>
      <c r="B1040" s="240"/>
      <c r="C1040" s="241"/>
      <c r="D1040" s="242" t="s">
        <v>372</v>
      </c>
      <c r="E1040" s="243" t="s">
        <v>21</v>
      </c>
      <c r="F1040" s="244" t="s">
        <v>1420</v>
      </c>
      <c r="G1040" s="241"/>
      <c r="H1040" s="243" t="s">
        <v>21</v>
      </c>
      <c r="I1040" s="245"/>
      <c r="J1040" s="241"/>
      <c r="K1040" s="241"/>
      <c r="L1040" s="246"/>
      <c r="M1040" s="247"/>
      <c r="N1040" s="248"/>
      <c r="O1040" s="248"/>
      <c r="P1040" s="248"/>
      <c r="Q1040" s="248"/>
      <c r="R1040" s="248"/>
      <c r="S1040" s="248"/>
      <c r="T1040" s="249"/>
      <c r="U1040" s="13"/>
      <c r="V1040" s="13"/>
      <c r="W1040" s="13"/>
      <c r="X1040" s="13"/>
      <c r="Y1040" s="13"/>
      <c r="Z1040" s="13"/>
      <c r="AA1040" s="13"/>
      <c r="AB1040" s="13"/>
      <c r="AC1040" s="13"/>
      <c r="AD1040" s="13"/>
      <c r="AE1040" s="13"/>
      <c r="AT1040" s="250" t="s">
        <v>372</v>
      </c>
      <c r="AU1040" s="250" t="s">
        <v>81</v>
      </c>
      <c r="AV1040" s="13" t="s">
        <v>79</v>
      </c>
      <c r="AW1040" s="13" t="s">
        <v>34</v>
      </c>
      <c r="AX1040" s="13" t="s">
        <v>72</v>
      </c>
      <c r="AY1040" s="250" t="s">
        <v>178</v>
      </c>
    </row>
    <row r="1041" s="14" customFormat="1">
      <c r="A1041" s="14"/>
      <c r="B1041" s="251"/>
      <c r="C1041" s="252"/>
      <c r="D1041" s="242" t="s">
        <v>372</v>
      </c>
      <c r="E1041" s="253" t="s">
        <v>21</v>
      </c>
      <c r="F1041" s="254" t="s">
        <v>1421</v>
      </c>
      <c r="G1041" s="252"/>
      <c r="H1041" s="255">
        <v>78.108999999999995</v>
      </c>
      <c r="I1041" s="256"/>
      <c r="J1041" s="252"/>
      <c r="K1041" s="252"/>
      <c r="L1041" s="257"/>
      <c r="M1041" s="258"/>
      <c r="N1041" s="259"/>
      <c r="O1041" s="259"/>
      <c r="P1041" s="259"/>
      <c r="Q1041" s="259"/>
      <c r="R1041" s="259"/>
      <c r="S1041" s="259"/>
      <c r="T1041" s="260"/>
      <c r="U1041" s="14"/>
      <c r="V1041" s="14"/>
      <c r="W1041" s="14"/>
      <c r="X1041" s="14"/>
      <c r="Y1041" s="14"/>
      <c r="Z1041" s="14"/>
      <c r="AA1041" s="14"/>
      <c r="AB1041" s="14"/>
      <c r="AC1041" s="14"/>
      <c r="AD1041" s="14"/>
      <c r="AE1041" s="14"/>
      <c r="AT1041" s="261" t="s">
        <v>372</v>
      </c>
      <c r="AU1041" s="261" t="s">
        <v>81</v>
      </c>
      <c r="AV1041" s="14" t="s">
        <v>81</v>
      </c>
      <c r="AW1041" s="14" t="s">
        <v>34</v>
      </c>
      <c r="AX1041" s="14" t="s">
        <v>72</v>
      </c>
      <c r="AY1041" s="261" t="s">
        <v>178</v>
      </c>
    </row>
    <row r="1042" s="14" customFormat="1">
      <c r="A1042" s="14"/>
      <c r="B1042" s="251"/>
      <c r="C1042" s="252"/>
      <c r="D1042" s="242" t="s">
        <v>372</v>
      </c>
      <c r="E1042" s="253" t="s">
        <v>21</v>
      </c>
      <c r="F1042" s="254" t="s">
        <v>1422</v>
      </c>
      <c r="G1042" s="252"/>
      <c r="H1042" s="255">
        <v>165.21100000000001</v>
      </c>
      <c r="I1042" s="256"/>
      <c r="J1042" s="252"/>
      <c r="K1042" s="252"/>
      <c r="L1042" s="257"/>
      <c r="M1042" s="258"/>
      <c r="N1042" s="259"/>
      <c r="O1042" s="259"/>
      <c r="P1042" s="259"/>
      <c r="Q1042" s="259"/>
      <c r="R1042" s="259"/>
      <c r="S1042" s="259"/>
      <c r="T1042" s="260"/>
      <c r="U1042" s="14"/>
      <c r="V1042" s="14"/>
      <c r="W1042" s="14"/>
      <c r="X1042" s="14"/>
      <c r="Y1042" s="14"/>
      <c r="Z1042" s="14"/>
      <c r="AA1042" s="14"/>
      <c r="AB1042" s="14"/>
      <c r="AC1042" s="14"/>
      <c r="AD1042" s="14"/>
      <c r="AE1042" s="14"/>
      <c r="AT1042" s="261" t="s">
        <v>372</v>
      </c>
      <c r="AU1042" s="261" t="s">
        <v>81</v>
      </c>
      <c r="AV1042" s="14" t="s">
        <v>81</v>
      </c>
      <c r="AW1042" s="14" t="s">
        <v>34</v>
      </c>
      <c r="AX1042" s="14" t="s">
        <v>72</v>
      </c>
      <c r="AY1042" s="261" t="s">
        <v>178</v>
      </c>
    </row>
    <row r="1043" s="13" customFormat="1">
      <c r="A1043" s="13"/>
      <c r="B1043" s="240"/>
      <c r="C1043" s="241"/>
      <c r="D1043" s="242" t="s">
        <v>372</v>
      </c>
      <c r="E1043" s="243" t="s">
        <v>21</v>
      </c>
      <c r="F1043" s="244" t="s">
        <v>1423</v>
      </c>
      <c r="G1043" s="241"/>
      <c r="H1043" s="243" t="s">
        <v>21</v>
      </c>
      <c r="I1043" s="245"/>
      <c r="J1043" s="241"/>
      <c r="K1043" s="241"/>
      <c r="L1043" s="246"/>
      <c r="M1043" s="247"/>
      <c r="N1043" s="248"/>
      <c r="O1043" s="248"/>
      <c r="P1043" s="248"/>
      <c r="Q1043" s="248"/>
      <c r="R1043" s="248"/>
      <c r="S1043" s="248"/>
      <c r="T1043" s="249"/>
      <c r="U1043" s="13"/>
      <c r="V1043" s="13"/>
      <c r="W1043" s="13"/>
      <c r="X1043" s="13"/>
      <c r="Y1043" s="13"/>
      <c r="Z1043" s="13"/>
      <c r="AA1043" s="13"/>
      <c r="AB1043" s="13"/>
      <c r="AC1043" s="13"/>
      <c r="AD1043" s="13"/>
      <c r="AE1043" s="13"/>
      <c r="AT1043" s="250" t="s">
        <v>372</v>
      </c>
      <c r="AU1043" s="250" t="s">
        <v>81</v>
      </c>
      <c r="AV1043" s="13" t="s">
        <v>79</v>
      </c>
      <c r="AW1043" s="13" t="s">
        <v>34</v>
      </c>
      <c r="AX1043" s="13" t="s">
        <v>72</v>
      </c>
      <c r="AY1043" s="250" t="s">
        <v>178</v>
      </c>
    </row>
    <row r="1044" s="14" customFormat="1">
      <c r="A1044" s="14"/>
      <c r="B1044" s="251"/>
      <c r="C1044" s="252"/>
      <c r="D1044" s="242" t="s">
        <v>372</v>
      </c>
      <c r="E1044" s="253" t="s">
        <v>21</v>
      </c>
      <c r="F1044" s="254" t="s">
        <v>1424</v>
      </c>
      <c r="G1044" s="252"/>
      <c r="H1044" s="255">
        <v>49.408000000000001</v>
      </c>
      <c r="I1044" s="256"/>
      <c r="J1044" s="252"/>
      <c r="K1044" s="252"/>
      <c r="L1044" s="257"/>
      <c r="M1044" s="258"/>
      <c r="N1044" s="259"/>
      <c r="O1044" s="259"/>
      <c r="P1044" s="259"/>
      <c r="Q1044" s="259"/>
      <c r="R1044" s="259"/>
      <c r="S1044" s="259"/>
      <c r="T1044" s="260"/>
      <c r="U1044" s="14"/>
      <c r="V1044" s="14"/>
      <c r="W1044" s="14"/>
      <c r="X1044" s="14"/>
      <c r="Y1044" s="14"/>
      <c r="Z1044" s="14"/>
      <c r="AA1044" s="14"/>
      <c r="AB1044" s="14"/>
      <c r="AC1044" s="14"/>
      <c r="AD1044" s="14"/>
      <c r="AE1044" s="14"/>
      <c r="AT1044" s="261" t="s">
        <v>372</v>
      </c>
      <c r="AU1044" s="261" t="s">
        <v>81</v>
      </c>
      <c r="AV1044" s="14" t="s">
        <v>81</v>
      </c>
      <c r="AW1044" s="14" t="s">
        <v>34</v>
      </c>
      <c r="AX1044" s="14" t="s">
        <v>72</v>
      </c>
      <c r="AY1044" s="261" t="s">
        <v>178</v>
      </c>
    </row>
    <row r="1045" s="13" customFormat="1">
      <c r="A1045" s="13"/>
      <c r="B1045" s="240"/>
      <c r="C1045" s="241"/>
      <c r="D1045" s="242" t="s">
        <v>372</v>
      </c>
      <c r="E1045" s="243" t="s">
        <v>21</v>
      </c>
      <c r="F1045" s="244" t="s">
        <v>1425</v>
      </c>
      <c r="G1045" s="241"/>
      <c r="H1045" s="243" t="s">
        <v>21</v>
      </c>
      <c r="I1045" s="245"/>
      <c r="J1045" s="241"/>
      <c r="K1045" s="241"/>
      <c r="L1045" s="246"/>
      <c r="M1045" s="247"/>
      <c r="N1045" s="248"/>
      <c r="O1045" s="248"/>
      <c r="P1045" s="248"/>
      <c r="Q1045" s="248"/>
      <c r="R1045" s="248"/>
      <c r="S1045" s="248"/>
      <c r="T1045" s="249"/>
      <c r="U1045" s="13"/>
      <c r="V1045" s="13"/>
      <c r="W1045" s="13"/>
      <c r="X1045" s="13"/>
      <c r="Y1045" s="13"/>
      <c r="Z1045" s="13"/>
      <c r="AA1045" s="13"/>
      <c r="AB1045" s="13"/>
      <c r="AC1045" s="13"/>
      <c r="AD1045" s="13"/>
      <c r="AE1045" s="13"/>
      <c r="AT1045" s="250" t="s">
        <v>372</v>
      </c>
      <c r="AU1045" s="250" t="s">
        <v>81</v>
      </c>
      <c r="AV1045" s="13" t="s">
        <v>79</v>
      </c>
      <c r="AW1045" s="13" t="s">
        <v>34</v>
      </c>
      <c r="AX1045" s="13" t="s">
        <v>72</v>
      </c>
      <c r="AY1045" s="250" t="s">
        <v>178</v>
      </c>
    </row>
    <row r="1046" s="14" customFormat="1">
      <c r="A1046" s="14"/>
      <c r="B1046" s="251"/>
      <c r="C1046" s="252"/>
      <c r="D1046" s="242" t="s">
        <v>372</v>
      </c>
      <c r="E1046" s="253" t="s">
        <v>21</v>
      </c>
      <c r="F1046" s="254" t="s">
        <v>1426</v>
      </c>
      <c r="G1046" s="252"/>
      <c r="H1046" s="255">
        <v>132.874</v>
      </c>
      <c r="I1046" s="256"/>
      <c r="J1046" s="252"/>
      <c r="K1046" s="252"/>
      <c r="L1046" s="257"/>
      <c r="M1046" s="258"/>
      <c r="N1046" s="259"/>
      <c r="O1046" s="259"/>
      <c r="P1046" s="259"/>
      <c r="Q1046" s="259"/>
      <c r="R1046" s="259"/>
      <c r="S1046" s="259"/>
      <c r="T1046" s="260"/>
      <c r="U1046" s="14"/>
      <c r="V1046" s="14"/>
      <c r="W1046" s="14"/>
      <c r="X1046" s="14"/>
      <c r="Y1046" s="14"/>
      <c r="Z1046" s="14"/>
      <c r="AA1046" s="14"/>
      <c r="AB1046" s="14"/>
      <c r="AC1046" s="14"/>
      <c r="AD1046" s="14"/>
      <c r="AE1046" s="14"/>
      <c r="AT1046" s="261" t="s">
        <v>372</v>
      </c>
      <c r="AU1046" s="261" t="s">
        <v>81</v>
      </c>
      <c r="AV1046" s="14" t="s">
        <v>81</v>
      </c>
      <c r="AW1046" s="14" t="s">
        <v>34</v>
      </c>
      <c r="AX1046" s="14" t="s">
        <v>72</v>
      </c>
      <c r="AY1046" s="261" t="s">
        <v>178</v>
      </c>
    </row>
    <row r="1047" s="13" customFormat="1">
      <c r="A1047" s="13"/>
      <c r="B1047" s="240"/>
      <c r="C1047" s="241"/>
      <c r="D1047" s="242" t="s">
        <v>372</v>
      </c>
      <c r="E1047" s="243" t="s">
        <v>21</v>
      </c>
      <c r="F1047" s="244" t="s">
        <v>1427</v>
      </c>
      <c r="G1047" s="241"/>
      <c r="H1047" s="243" t="s">
        <v>21</v>
      </c>
      <c r="I1047" s="245"/>
      <c r="J1047" s="241"/>
      <c r="K1047" s="241"/>
      <c r="L1047" s="246"/>
      <c r="M1047" s="247"/>
      <c r="N1047" s="248"/>
      <c r="O1047" s="248"/>
      <c r="P1047" s="248"/>
      <c r="Q1047" s="248"/>
      <c r="R1047" s="248"/>
      <c r="S1047" s="248"/>
      <c r="T1047" s="249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T1047" s="250" t="s">
        <v>372</v>
      </c>
      <c r="AU1047" s="250" t="s">
        <v>81</v>
      </c>
      <c r="AV1047" s="13" t="s">
        <v>79</v>
      </c>
      <c r="AW1047" s="13" t="s">
        <v>34</v>
      </c>
      <c r="AX1047" s="13" t="s">
        <v>72</v>
      </c>
      <c r="AY1047" s="250" t="s">
        <v>178</v>
      </c>
    </row>
    <row r="1048" s="14" customFormat="1">
      <c r="A1048" s="14"/>
      <c r="B1048" s="251"/>
      <c r="C1048" s="252"/>
      <c r="D1048" s="242" t="s">
        <v>372</v>
      </c>
      <c r="E1048" s="253" t="s">
        <v>21</v>
      </c>
      <c r="F1048" s="254" t="s">
        <v>1428</v>
      </c>
      <c r="G1048" s="252"/>
      <c r="H1048" s="255">
        <v>80.575000000000003</v>
      </c>
      <c r="I1048" s="256"/>
      <c r="J1048" s="252"/>
      <c r="K1048" s="252"/>
      <c r="L1048" s="257"/>
      <c r="M1048" s="258"/>
      <c r="N1048" s="259"/>
      <c r="O1048" s="259"/>
      <c r="P1048" s="259"/>
      <c r="Q1048" s="259"/>
      <c r="R1048" s="259"/>
      <c r="S1048" s="259"/>
      <c r="T1048" s="260"/>
      <c r="U1048" s="14"/>
      <c r="V1048" s="14"/>
      <c r="W1048" s="14"/>
      <c r="X1048" s="14"/>
      <c r="Y1048" s="14"/>
      <c r="Z1048" s="14"/>
      <c r="AA1048" s="14"/>
      <c r="AB1048" s="14"/>
      <c r="AC1048" s="14"/>
      <c r="AD1048" s="14"/>
      <c r="AE1048" s="14"/>
      <c r="AT1048" s="261" t="s">
        <v>372</v>
      </c>
      <c r="AU1048" s="261" t="s">
        <v>81</v>
      </c>
      <c r="AV1048" s="14" t="s">
        <v>81</v>
      </c>
      <c r="AW1048" s="14" t="s">
        <v>34</v>
      </c>
      <c r="AX1048" s="14" t="s">
        <v>72</v>
      </c>
      <c r="AY1048" s="261" t="s">
        <v>178</v>
      </c>
    </row>
    <row r="1049" s="15" customFormat="1">
      <c r="A1049" s="15"/>
      <c r="B1049" s="262"/>
      <c r="C1049" s="263"/>
      <c r="D1049" s="242" t="s">
        <v>372</v>
      </c>
      <c r="E1049" s="264" t="s">
        <v>21</v>
      </c>
      <c r="F1049" s="265" t="s">
        <v>399</v>
      </c>
      <c r="G1049" s="263"/>
      <c r="H1049" s="266">
        <v>506.17700000000002</v>
      </c>
      <c r="I1049" s="267"/>
      <c r="J1049" s="263"/>
      <c r="K1049" s="263"/>
      <c r="L1049" s="268"/>
      <c r="M1049" s="269"/>
      <c r="N1049" s="270"/>
      <c r="O1049" s="270"/>
      <c r="P1049" s="270"/>
      <c r="Q1049" s="270"/>
      <c r="R1049" s="270"/>
      <c r="S1049" s="270"/>
      <c r="T1049" s="271"/>
      <c r="U1049" s="15"/>
      <c r="V1049" s="15"/>
      <c r="W1049" s="15"/>
      <c r="X1049" s="15"/>
      <c r="Y1049" s="15"/>
      <c r="Z1049" s="15"/>
      <c r="AA1049" s="15"/>
      <c r="AB1049" s="15"/>
      <c r="AC1049" s="15"/>
      <c r="AD1049" s="15"/>
      <c r="AE1049" s="15"/>
      <c r="AT1049" s="272" t="s">
        <v>372</v>
      </c>
      <c r="AU1049" s="272" t="s">
        <v>81</v>
      </c>
      <c r="AV1049" s="15" t="s">
        <v>97</v>
      </c>
      <c r="AW1049" s="15" t="s">
        <v>34</v>
      </c>
      <c r="AX1049" s="15" t="s">
        <v>79</v>
      </c>
      <c r="AY1049" s="272" t="s">
        <v>178</v>
      </c>
    </row>
    <row r="1050" s="2" customFormat="1" ht="44.25" customHeight="1">
      <c r="A1050" s="41"/>
      <c r="B1050" s="42"/>
      <c r="C1050" s="214" t="s">
        <v>1429</v>
      </c>
      <c r="D1050" s="214" t="s">
        <v>179</v>
      </c>
      <c r="E1050" s="215" t="s">
        <v>1430</v>
      </c>
      <c r="F1050" s="216" t="s">
        <v>1431</v>
      </c>
      <c r="G1050" s="217" t="s">
        <v>1432</v>
      </c>
      <c r="H1050" s="218">
        <v>45555.93</v>
      </c>
      <c r="I1050" s="219"/>
      <c r="J1050" s="220">
        <f>ROUND(I1050*H1050,2)</f>
        <v>0</v>
      </c>
      <c r="K1050" s="216" t="s">
        <v>368</v>
      </c>
      <c r="L1050" s="47"/>
      <c r="M1050" s="221" t="s">
        <v>21</v>
      </c>
      <c r="N1050" s="222" t="s">
        <v>43</v>
      </c>
      <c r="O1050" s="87"/>
      <c r="P1050" s="223">
        <f>O1050*H1050</f>
        <v>0</v>
      </c>
      <c r="Q1050" s="223">
        <v>0</v>
      </c>
      <c r="R1050" s="223">
        <f>Q1050*H1050</f>
        <v>0</v>
      </c>
      <c r="S1050" s="223">
        <v>0</v>
      </c>
      <c r="T1050" s="224">
        <f>S1050*H1050</f>
        <v>0</v>
      </c>
      <c r="U1050" s="41"/>
      <c r="V1050" s="41"/>
      <c r="W1050" s="41"/>
      <c r="X1050" s="41"/>
      <c r="Y1050" s="41"/>
      <c r="Z1050" s="41"/>
      <c r="AA1050" s="41"/>
      <c r="AB1050" s="41"/>
      <c r="AC1050" s="41"/>
      <c r="AD1050" s="41"/>
      <c r="AE1050" s="41"/>
      <c r="AR1050" s="225" t="s">
        <v>97</v>
      </c>
      <c r="AT1050" s="225" t="s">
        <v>179</v>
      </c>
      <c r="AU1050" s="225" t="s">
        <v>81</v>
      </c>
      <c r="AY1050" s="20" t="s">
        <v>178</v>
      </c>
      <c r="BE1050" s="226">
        <f>IF(N1050="základní",J1050,0)</f>
        <v>0</v>
      </c>
      <c r="BF1050" s="226">
        <f>IF(N1050="snížená",J1050,0)</f>
        <v>0</v>
      </c>
      <c r="BG1050" s="226">
        <f>IF(N1050="zákl. přenesená",J1050,0)</f>
        <v>0</v>
      </c>
      <c r="BH1050" s="226">
        <f>IF(N1050="sníž. přenesená",J1050,0)</f>
        <v>0</v>
      </c>
      <c r="BI1050" s="226">
        <f>IF(N1050="nulová",J1050,0)</f>
        <v>0</v>
      </c>
      <c r="BJ1050" s="20" t="s">
        <v>79</v>
      </c>
      <c r="BK1050" s="226">
        <f>ROUND(I1050*H1050,2)</f>
        <v>0</v>
      </c>
      <c r="BL1050" s="20" t="s">
        <v>97</v>
      </c>
      <c r="BM1050" s="225" t="s">
        <v>1433</v>
      </c>
    </row>
    <row r="1051" s="2" customFormat="1">
      <c r="A1051" s="41"/>
      <c r="B1051" s="42"/>
      <c r="C1051" s="43"/>
      <c r="D1051" s="235" t="s">
        <v>370</v>
      </c>
      <c r="E1051" s="43"/>
      <c r="F1051" s="236" t="s">
        <v>1434</v>
      </c>
      <c r="G1051" s="43"/>
      <c r="H1051" s="43"/>
      <c r="I1051" s="237"/>
      <c r="J1051" s="43"/>
      <c r="K1051" s="43"/>
      <c r="L1051" s="47"/>
      <c r="M1051" s="238"/>
      <c r="N1051" s="239"/>
      <c r="O1051" s="87"/>
      <c r="P1051" s="87"/>
      <c r="Q1051" s="87"/>
      <c r="R1051" s="87"/>
      <c r="S1051" s="87"/>
      <c r="T1051" s="88"/>
      <c r="U1051" s="41"/>
      <c r="V1051" s="41"/>
      <c r="W1051" s="41"/>
      <c r="X1051" s="41"/>
      <c r="Y1051" s="41"/>
      <c r="Z1051" s="41"/>
      <c r="AA1051" s="41"/>
      <c r="AB1051" s="41"/>
      <c r="AC1051" s="41"/>
      <c r="AD1051" s="41"/>
      <c r="AE1051" s="41"/>
      <c r="AT1051" s="20" t="s">
        <v>370</v>
      </c>
      <c r="AU1051" s="20" t="s">
        <v>81</v>
      </c>
    </row>
    <row r="1052" s="14" customFormat="1">
      <c r="A1052" s="14"/>
      <c r="B1052" s="251"/>
      <c r="C1052" s="252"/>
      <c r="D1052" s="242" t="s">
        <v>372</v>
      </c>
      <c r="E1052" s="253" t="s">
        <v>21</v>
      </c>
      <c r="F1052" s="254" t="s">
        <v>1435</v>
      </c>
      <c r="G1052" s="252"/>
      <c r="H1052" s="255">
        <v>45555.93</v>
      </c>
      <c r="I1052" s="256"/>
      <c r="J1052" s="252"/>
      <c r="K1052" s="252"/>
      <c r="L1052" s="257"/>
      <c r="M1052" s="258"/>
      <c r="N1052" s="259"/>
      <c r="O1052" s="259"/>
      <c r="P1052" s="259"/>
      <c r="Q1052" s="259"/>
      <c r="R1052" s="259"/>
      <c r="S1052" s="259"/>
      <c r="T1052" s="260"/>
      <c r="U1052" s="14"/>
      <c r="V1052" s="14"/>
      <c r="W1052" s="14"/>
      <c r="X1052" s="14"/>
      <c r="Y1052" s="14"/>
      <c r="Z1052" s="14"/>
      <c r="AA1052" s="14"/>
      <c r="AB1052" s="14"/>
      <c r="AC1052" s="14"/>
      <c r="AD1052" s="14"/>
      <c r="AE1052" s="14"/>
      <c r="AT1052" s="261" t="s">
        <v>372</v>
      </c>
      <c r="AU1052" s="261" t="s">
        <v>81</v>
      </c>
      <c r="AV1052" s="14" t="s">
        <v>81</v>
      </c>
      <c r="AW1052" s="14" t="s">
        <v>34</v>
      </c>
      <c r="AX1052" s="14" t="s">
        <v>79</v>
      </c>
      <c r="AY1052" s="261" t="s">
        <v>178</v>
      </c>
    </row>
    <row r="1053" s="2" customFormat="1" ht="44.25" customHeight="1">
      <c r="A1053" s="41"/>
      <c r="B1053" s="42"/>
      <c r="C1053" s="214" t="s">
        <v>1436</v>
      </c>
      <c r="D1053" s="214" t="s">
        <v>179</v>
      </c>
      <c r="E1053" s="215" t="s">
        <v>1437</v>
      </c>
      <c r="F1053" s="216" t="s">
        <v>1438</v>
      </c>
      <c r="G1053" s="217" t="s">
        <v>384</v>
      </c>
      <c r="H1053" s="218">
        <v>506.17700000000002</v>
      </c>
      <c r="I1053" s="219"/>
      <c r="J1053" s="220">
        <f>ROUND(I1053*H1053,2)</f>
        <v>0</v>
      </c>
      <c r="K1053" s="216" t="s">
        <v>368</v>
      </c>
      <c r="L1053" s="47"/>
      <c r="M1053" s="221" t="s">
        <v>21</v>
      </c>
      <c r="N1053" s="222" t="s">
        <v>43</v>
      </c>
      <c r="O1053" s="87"/>
      <c r="P1053" s="223">
        <f>O1053*H1053</f>
        <v>0</v>
      </c>
      <c r="Q1053" s="223">
        <v>0</v>
      </c>
      <c r="R1053" s="223">
        <f>Q1053*H1053</f>
        <v>0</v>
      </c>
      <c r="S1053" s="223">
        <v>0</v>
      </c>
      <c r="T1053" s="224">
        <f>S1053*H1053</f>
        <v>0</v>
      </c>
      <c r="U1053" s="41"/>
      <c r="V1053" s="41"/>
      <c r="W1053" s="41"/>
      <c r="X1053" s="41"/>
      <c r="Y1053" s="41"/>
      <c r="Z1053" s="41"/>
      <c r="AA1053" s="41"/>
      <c r="AB1053" s="41"/>
      <c r="AC1053" s="41"/>
      <c r="AD1053" s="41"/>
      <c r="AE1053" s="41"/>
      <c r="AR1053" s="225" t="s">
        <v>97</v>
      </c>
      <c r="AT1053" s="225" t="s">
        <v>179</v>
      </c>
      <c r="AU1053" s="225" t="s">
        <v>81</v>
      </c>
      <c r="AY1053" s="20" t="s">
        <v>178</v>
      </c>
      <c r="BE1053" s="226">
        <f>IF(N1053="základní",J1053,0)</f>
        <v>0</v>
      </c>
      <c r="BF1053" s="226">
        <f>IF(N1053="snížená",J1053,0)</f>
        <v>0</v>
      </c>
      <c r="BG1053" s="226">
        <f>IF(N1053="zákl. přenesená",J1053,0)</f>
        <v>0</v>
      </c>
      <c r="BH1053" s="226">
        <f>IF(N1053="sníž. přenesená",J1053,0)</f>
        <v>0</v>
      </c>
      <c r="BI1053" s="226">
        <f>IF(N1053="nulová",J1053,0)</f>
        <v>0</v>
      </c>
      <c r="BJ1053" s="20" t="s">
        <v>79</v>
      </c>
      <c r="BK1053" s="226">
        <f>ROUND(I1053*H1053,2)</f>
        <v>0</v>
      </c>
      <c r="BL1053" s="20" t="s">
        <v>97</v>
      </c>
      <c r="BM1053" s="225" t="s">
        <v>1439</v>
      </c>
    </row>
    <row r="1054" s="2" customFormat="1">
      <c r="A1054" s="41"/>
      <c r="B1054" s="42"/>
      <c r="C1054" s="43"/>
      <c r="D1054" s="235" t="s">
        <v>370</v>
      </c>
      <c r="E1054" s="43"/>
      <c r="F1054" s="236" t="s">
        <v>1440</v>
      </c>
      <c r="G1054" s="43"/>
      <c r="H1054" s="43"/>
      <c r="I1054" s="237"/>
      <c r="J1054" s="43"/>
      <c r="K1054" s="43"/>
      <c r="L1054" s="47"/>
      <c r="M1054" s="238"/>
      <c r="N1054" s="239"/>
      <c r="O1054" s="87"/>
      <c r="P1054" s="87"/>
      <c r="Q1054" s="87"/>
      <c r="R1054" s="87"/>
      <c r="S1054" s="87"/>
      <c r="T1054" s="88"/>
      <c r="U1054" s="41"/>
      <c r="V1054" s="41"/>
      <c r="W1054" s="41"/>
      <c r="X1054" s="41"/>
      <c r="Y1054" s="41"/>
      <c r="Z1054" s="41"/>
      <c r="AA1054" s="41"/>
      <c r="AB1054" s="41"/>
      <c r="AC1054" s="41"/>
      <c r="AD1054" s="41"/>
      <c r="AE1054" s="41"/>
      <c r="AT1054" s="20" t="s">
        <v>370</v>
      </c>
      <c r="AU1054" s="20" t="s">
        <v>81</v>
      </c>
    </row>
    <row r="1055" s="14" customFormat="1">
      <c r="A1055" s="14"/>
      <c r="B1055" s="251"/>
      <c r="C1055" s="252"/>
      <c r="D1055" s="242" t="s">
        <v>372</v>
      </c>
      <c r="E1055" s="253" t="s">
        <v>21</v>
      </c>
      <c r="F1055" s="254" t="s">
        <v>1441</v>
      </c>
      <c r="G1055" s="252"/>
      <c r="H1055" s="255">
        <v>506.17700000000002</v>
      </c>
      <c r="I1055" s="256"/>
      <c r="J1055" s="252"/>
      <c r="K1055" s="252"/>
      <c r="L1055" s="257"/>
      <c r="M1055" s="258"/>
      <c r="N1055" s="259"/>
      <c r="O1055" s="259"/>
      <c r="P1055" s="259"/>
      <c r="Q1055" s="259"/>
      <c r="R1055" s="259"/>
      <c r="S1055" s="259"/>
      <c r="T1055" s="260"/>
      <c r="U1055" s="14"/>
      <c r="V1055" s="14"/>
      <c r="W1055" s="14"/>
      <c r="X1055" s="14"/>
      <c r="Y1055" s="14"/>
      <c r="Z1055" s="14"/>
      <c r="AA1055" s="14"/>
      <c r="AB1055" s="14"/>
      <c r="AC1055" s="14"/>
      <c r="AD1055" s="14"/>
      <c r="AE1055" s="14"/>
      <c r="AT1055" s="261" t="s">
        <v>372</v>
      </c>
      <c r="AU1055" s="261" t="s">
        <v>81</v>
      </c>
      <c r="AV1055" s="14" t="s">
        <v>81</v>
      </c>
      <c r="AW1055" s="14" t="s">
        <v>34</v>
      </c>
      <c r="AX1055" s="14" t="s">
        <v>79</v>
      </c>
      <c r="AY1055" s="261" t="s">
        <v>178</v>
      </c>
    </row>
    <row r="1056" s="2" customFormat="1" ht="24.15" customHeight="1">
      <c r="A1056" s="41"/>
      <c r="B1056" s="42"/>
      <c r="C1056" s="214" t="s">
        <v>1442</v>
      </c>
      <c r="D1056" s="214" t="s">
        <v>179</v>
      </c>
      <c r="E1056" s="215" t="s">
        <v>1443</v>
      </c>
      <c r="F1056" s="216" t="s">
        <v>1444</v>
      </c>
      <c r="G1056" s="217" t="s">
        <v>384</v>
      </c>
      <c r="H1056" s="218">
        <v>506.17700000000002</v>
      </c>
      <c r="I1056" s="219"/>
      <c r="J1056" s="220">
        <f>ROUND(I1056*H1056,2)</f>
        <v>0</v>
      </c>
      <c r="K1056" s="216" t="s">
        <v>368</v>
      </c>
      <c r="L1056" s="47"/>
      <c r="M1056" s="221" t="s">
        <v>21</v>
      </c>
      <c r="N1056" s="222" t="s">
        <v>43</v>
      </c>
      <c r="O1056" s="87"/>
      <c r="P1056" s="223">
        <f>O1056*H1056</f>
        <v>0</v>
      </c>
      <c r="Q1056" s="223">
        <v>0</v>
      </c>
      <c r="R1056" s="223">
        <f>Q1056*H1056</f>
        <v>0</v>
      </c>
      <c r="S1056" s="223">
        <v>0</v>
      </c>
      <c r="T1056" s="224">
        <f>S1056*H1056</f>
        <v>0</v>
      </c>
      <c r="U1056" s="41"/>
      <c r="V1056" s="41"/>
      <c r="W1056" s="41"/>
      <c r="X1056" s="41"/>
      <c r="Y1056" s="41"/>
      <c r="Z1056" s="41"/>
      <c r="AA1056" s="41"/>
      <c r="AB1056" s="41"/>
      <c r="AC1056" s="41"/>
      <c r="AD1056" s="41"/>
      <c r="AE1056" s="41"/>
      <c r="AR1056" s="225" t="s">
        <v>97</v>
      </c>
      <c r="AT1056" s="225" t="s">
        <v>179</v>
      </c>
      <c r="AU1056" s="225" t="s">
        <v>81</v>
      </c>
      <c r="AY1056" s="20" t="s">
        <v>178</v>
      </c>
      <c r="BE1056" s="226">
        <f>IF(N1056="základní",J1056,0)</f>
        <v>0</v>
      </c>
      <c r="BF1056" s="226">
        <f>IF(N1056="snížená",J1056,0)</f>
        <v>0</v>
      </c>
      <c r="BG1056" s="226">
        <f>IF(N1056="zákl. přenesená",J1056,0)</f>
        <v>0</v>
      </c>
      <c r="BH1056" s="226">
        <f>IF(N1056="sníž. přenesená",J1056,0)</f>
        <v>0</v>
      </c>
      <c r="BI1056" s="226">
        <f>IF(N1056="nulová",J1056,0)</f>
        <v>0</v>
      </c>
      <c r="BJ1056" s="20" t="s">
        <v>79</v>
      </c>
      <c r="BK1056" s="226">
        <f>ROUND(I1056*H1056,2)</f>
        <v>0</v>
      </c>
      <c r="BL1056" s="20" t="s">
        <v>97</v>
      </c>
      <c r="BM1056" s="225" t="s">
        <v>1445</v>
      </c>
    </row>
    <row r="1057" s="2" customFormat="1">
      <c r="A1057" s="41"/>
      <c r="B1057" s="42"/>
      <c r="C1057" s="43"/>
      <c r="D1057" s="235" t="s">
        <v>370</v>
      </c>
      <c r="E1057" s="43"/>
      <c r="F1057" s="236" t="s">
        <v>1446</v>
      </c>
      <c r="G1057" s="43"/>
      <c r="H1057" s="43"/>
      <c r="I1057" s="237"/>
      <c r="J1057" s="43"/>
      <c r="K1057" s="43"/>
      <c r="L1057" s="47"/>
      <c r="M1057" s="238"/>
      <c r="N1057" s="239"/>
      <c r="O1057" s="87"/>
      <c r="P1057" s="87"/>
      <c r="Q1057" s="87"/>
      <c r="R1057" s="87"/>
      <c r="S1057" s="87"/>
      <c r="T1057" s="88"/>
      <c r="U1057" s="41"/>
      <c r="V1057" s="41"/>
      <c r="W1057" s="41"/>
      <c r="X1057" s="41"/>
      <c r="Y1057" s="41"/>
      <c r="Z1057" s="41"/>
      <c r="AA1057" s="41"/>
      <c r="AB1057" s="41"/>
      <c r="AC1057" s="41"/>
      <c r="AD1057" s="41"/>
      <c r="AE1057" s="41"/>
      <c r="AT1057" s="20" t="s">
        <v>370</v>
      </c>
      <c r="AU1057" s="20" t="s">
        <v>81</v>
      </c>
    </row>
    <row r="1058" s="13" customFormat="1">
      <c r="A1058" s="13"/>
      <c r="B1058" s="240"/>
      <c r="C1058" s="241"/>
      <c r="D1058" s="242" t="s">
        <v>372</v>
      </c>
      <c r="E1058" s="243" t="s">
        <v>21</v>
      </c>
      <c r="F1058" s="244" t="s">
        <v>1419</v>
      </c>
      <c r="G1058" s="241"/>
      <c r="H1058" s="243" t="s">
        <v>21</v>
      </c>
      <c r="I1058" s="245"/>
      <c r="J1058" s="241"/>
      <c r="K1058" s="241"/>
      <c r="L1058" s="246"/>
      <c r="M1058" s="247"/>
      <c r="N1058" s="248"/>
      <c r="O1058" s="248"/>
      <c r="P1058" s="248"/>
      <c r="Q1058" s="248"/>
      <c r="R1058" s="248"/>
      <c r="S1058" s="248"/>
      <c r="T1058" s="249"/>
      <c r="U1058" s="13"/>
      <c r="V1058" s="13"/>
      <c r="W1058" s="13"/>
      <c r="X1058" s="13"/>
      <c r="Y1058" s="13"/>
      <c r="Z1058" s="13"/>
      <c r="AA1058" s="13"/>
      <c r="AB1058" s="13"/>
      <c r="AC1058" s="13"/>
      <c r="AD1058" s="13"/>
      <c r="AE1058" s="13"/>
      <c r="AT1058" s="250" t="s">
        <v>372</v>
      </c>
      <c r="AU1058" s="250" t="s">
        <v>81</v>
      </c>
      <c r="AV1058" s="13" t="s">
        <v>79</v>
      </c>
      <c r="AW1058" s="13" t="s">
        <v>34</v>
      </c>
      <c r="AX1058" s="13" t="s">
        <v>72</v>
      </c>
      <c r="AY1058" s="250" t="s">
        <v>178</v>
      </c>
    </row>
    <row r="1059" s="13" customFormat="1">
      <c r="A1059" s="13"/>
      <c r="B1059" s="240"/>
      <c r="C1059" s="241"/>
      <c r="D1059" s="242" t="s">
        <v>372</v>
      </c>
      <c r="E1059" s="243" t="s">
        <v>21</v>
      </c>
      <c r="F1059" s="244" t="s">
        <v>1419</v>
      </c>
      <c r="G1059" s="241"/>
      <c r="H1059" s="243" t="s">
        <v>21</v>
      </c>
      <c r="I1059" s="245"/>
      <c r="J1059" s="241"/>
      <c r="K1059" s="241"/>
      <c r="L1059" s="246"/>
      <c r="M1059" s="247"/>
      <c r="N1059" s="248"/>
      <c r="O1059" s="248"/>
      <c r="P1059" s="248"/>
      <c r="Q1059" s="248"/>
      <c r="R1059" s="248"/>
      <c r="S1059" s="248"/>
      <c r="T1059" s="249"/>
      <c r="U1059" s="13"/>
      <c r="V1059" s="13"/>
      <c r="W1059" s="13"/>
      <c r="X1059" s="13"/>
      <c r="Y1059" s="13"/>
      <c r="Z1059" s="13"/>
      <c r="AA1059" s="13"/>
      <c r="AB1059" s="13"/>
      <c r="AC1059" s="13"/>
      <c r="AD1059" s="13"/>
      <c r="AE1059" s="13"/>
      <c r="AT1059" s="250" t="s">
        <v>372</v>
      </c>
      <c r="AU1059" s="250" t="s">
        <v>81</v>
      </c>
      <c r="AV1059" s="13" t="s">
        <v>79</v>
      </c>
      <c r="AW1059" s="13" t="s">
        <v>34</v>
      </c>
      <c r="AX1059" s="13" t="s">
        <v>72</v>
      </c>
      <c r="AY1059" s="250" t="s">
        <v>178</v>
      </c>
    </row>
    <row r="1060" s="13" customFormat="1">
      <c r="A1060" s="13"/>
      <c r="B1060" s="240"/>
      <c r="C1060" s="241"/>
      <c r="D1060" s="242" t="s">
        <v>372</v>
      </c>
      <c r="E1060" s="243" t="s">
        <v>21</v>
      </c>
      <c r="F1060" s="244" t="s">
        <v>1420</v>
      </c>
      <c r="G1060" s="241"/>
      <c r="H1060" s="243" t="s">
        <v>21</v>
      </c>
      <c r="I1060" s="245"/>
      <c r="J1060" s="241"/>
      <c r="K1060" s="241"/>
      <c r="L1060" s="246"/>
      <c r="M1060" s="247"/>
      <c r="N1060" s="248"/>
      <c r="O1060" s="248"/>
      <c r="P1060" s="248"/>
      <c r="Q1060" s="248"/>
      <c r="R1060" s="248"/>
      <c r="S1060" s="248"/>
      <c r="T1060" s="249"/>
      <c r="U1060" s="13"/>
      <c r="V1060" s="13"/>
      <c r="W1060" s="13"/>
      <c r="X1060" s="13"/>
      <c r="Y1060" s="13"/>
      <c r="Z1060" s="13"/>
      <c r="AA1060" s="13"/>
      <c r="AB1060" s="13"/>
      <c r="AC1060" s="13"/>
      <c r="AD1060" s="13"/>
      <c r="AE1060" s="13"/>
      <c r="AT1060" s="250" t="s">
        <v>372</v>
      </c>
      <c r="AU1060" s="250" t="s">
        <v>81</v>
      </c>
      <c r="AV1060" s="13" t="s">
        <v>79</v>
      </c>
      <c r="AW1060" s="13" t="s">
        <v>34</v>
      </c>
      <c r="AX1060" s="13" t="s">
        <v>72</v>
      </c>
      <c r="AY1060" s="250" t="s">
        <v>178</v>
      </c>
    </row>
    <row r="1061" s="14" customFormat="1">
      <c r="A1061" s="14"/>
      <c r="B1061" s="251"/>
      <c r="C1061" s="252"/>
      <c r="D1061" s="242" t="s">
        <v>372</v>
      </c>
      <c r="E1061" s="253" t="s">
        <v>21</v>
      </c>
      <c r="F1061" s="254" t="s">
        <v>1421</v>
      </c>
      <c r="G1061" s="252"/>
      <c r="H1061" s="255">
        <v>78.108999999999995</v>
      </c>
      <c r="I1061" s="256"/>
      <c r="J1061" s="252"/>
      <c r="K1061" s="252"/>
      <c r="L1061" s="257"/>
      <c r="M1061" s="258"/>
      <c r="N1061" s="259"/>
      <c r="O1061" s="259"/>
      <c r="P1061" s="259"/>
      <c r="Q1061" s="259"/>
      <c r="R1061" s="259"/>
      <c r="S1061" s="259"/>
      <c r="T1061" s="260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T1061" s="261" t="s">
        <v>372</v>
      </c>
      <c r="AU1061" s="261" t="s">
        <v>81</v>
      </c>
      <c r="AV1061" s="14" t="s">
        <v>81</v>
      </c>
      <c r="AW1061" s="14" t="s">
        <v>34</v>
      </c>
      <c r="AX1061" s="14" t="s">
        <v>72</v>
      </c>
      <c r="AY1061" s="261" t="s">
        <v>178</v>
      </c>
    </row>
    <row r="1062" s="14" customFormat="1">
      <c r="A1062" s="14"/>
      <c r="B1062" s="251"/>
      <c r="C1062" s="252"/>
      <c r="D1062" s="242" t="s">
        <v>372</v>
      </c>
      <c r="E1062" s="253" t="s">
        <v>21</v>
      </c>
      <c r="F1062" s="254" t="s">
        <v>1422</v>
      </c>
      <c r="G1062" s="252"/>
      <c r="H1062" s="255">
        <v>165.21100000000001</v>
      </c>
      <c r="I1062" s="256"/>
      <c r="J1062" s="252"/>
      <c r="K1062" s="252"/>
      <c r="L1062" s="257"/>
      <c r="M1062" s="258"/>
      <c r="N1062" s="259"/>
      <c r="O1062" s="259"/>
      <c r="P1062" s="259"/>
      <c r="Q1062" s="259"/>
      <c r="R1062" s="259"/>
      <c r="S1062" s="259"/>
      <c r="T1062" s="260"/>
      <c r="U1062" s="14"/>
      <c r="V1062" s="14"/>
      <c r="W1062" s="14"/>
      <c r="X1062" s="14"/>
      <c r="Y1062" s="14"/>
      <c r="Z1062" s="14"/>
      <c r="AA1062" s="14"/>
      <c r="AB1062" s="14"/>
      <c r="AC1062" s="14"/>
      <c r="AD1062" s="14"/>
      <c r="AE1062" s="14"/>
      <c r="AT1062" s="261" t="s">
        <v>372</v>
      </c>
      <c r="AU1062" s="261" t="s">
        <v>81</v>
      </c>
      <c r="AV1062" s="14" t="s">
        <v>81</v>
      </c>
      <c r="AW1062" s="14" t="s">
        <v>34</v>
      </c>
      <c r="AX1062" s="14" t="s">
        <v>72</v>
      </c>
      <c r="AY1062" s="261" t="s">
        <v>178</v>
      </c>
    </row>
    <row r="1063" s="13" customFormat="1">
      <c r="A1063" s="13"/>
      <c r="B1063" s="240"/>
      <c r="C1063" s="241"/>
      <c r="D1063" s="242" t="s">
        <v>372</v>
      </c>
      <c r="E1063" s="243" t="s">
        <v>21</v>
      </c>
      <c r="F1063" s="244" t="s">
        <v>1423</v>
      </c>
      <c r="G1063" s="241"/>
      <c r="H1063" s="243" t="s">
        <v>21</v>
      </c>
      <c r="I1063" s="245"/>
      <c r="J1063" s="241"/>
      <c r="K1063" s="241"/>
      <c r="L1063" s="246"/>
      <c r="M1063" s="247"/>
      <c r="N1063" s="248"/>
      <c r="O1063" s="248"/>
      <c r="P1063" s="248"/>
      <c r="Q1063" s="248"/>
      <c r="R1063" s="248"/>
      <c r="S1063" s="248"/>
      <c r="T1063" s="249"/>
      <c r="U1063" s="13"/>
      <c r="V1063" s="13"/>
      <c r="W1063" s="13"/>
      <c r="X1063" s="13"/>
      <c r="Y1063" s="13"/>
      <c r="Z1063" s="13"/>
      <c r="AA1063" s="13"/>
      <c r="AB1063" s="13"/>
      <c r="AC1063" s="13"/>
      <c r="AD1063" s="13"/>
      <c r="AE1063" s="13"/>
      <c r="AT1063" s="250" t="s">
        <v>372</v>
      </c>
      <c r="AU1063" s="250" t="s">
        <v>81</v>
      </c>
      <c r="AV1063" s="13" t="s">
        <v>79</v>
      </c>
      <c r="AW1063" s="13" t="s">
        <v>34</v>
      </c>
      <c r="AX1063" s="13" t="s">
        <v>72</v>
      </c>
      <c r="AY1063" s="250" t="s">
        <v>178</v>
      </c>
    </row>
    <row r="1064" s="14" customFormat="1">
      <c r="A1064" s="14"/>
      <c r="B1064" s="251"/>
      <c r="C1064" s="252"/>
      <c r="D1064" s="242" t="s">
        <v>372</v>
      </c>
      <c r="E1064" s="253" t="s">
        <v>21</v>
      </c>
      <c r="F1064" s="254" t="s">
        <v>1424</v>
      </c>
      <c r="G1064" s="252"/>
      <c r="H1064" s="255">
        <v>49.408000000000001</v>
      </c>
      <c r="I1064" s="256"/>
      <c r="J1064" s="252"/>
      <c r="K1064" s="252"/>
      <c r="L1064" s="257"/>
      <c r="M1064" s="258"/>
      <c r="N1064" s="259"/>
      <c r="O1064" s="259"/>
      <c r="P1064" s="259"/>
      <c r="Q1064" s="259"/>
      <c r="R1064" s="259"/>
      <c r="S1064" s="259"/>
      <c r="T1064" s="260"/>
      <c r="U1064" s="14"/>
      <c r="V1064" s="14"/>
      <c r="W1064" s="14"/>
      <c r="X1064" s="14"/>
      <c r="Y1064" s="14"/>
      <c r="Z1064" s="14"/>
      <c r="AA1064" s="14"/>
      <c r="AB1064" s="14"/>
      <c r="AC1064" s="14"/>
      <c r="AD1064" s="14"/>
      <c r="AE1064" s="14"/>
      <c r="AT1064" s="261" t="s">
        <v>372</v>
      </c>
      <c r="AU1064" s="261" t="s">
        <v>81</v>
      </c>
      <c r="AV1064" s="14" t="s">
        <v>81</v>
      </c>
      <c r="AW1064" s="14" t="s">
        <v>34</v>
      </c>
      <c r="AX1064" s="14" t="s">
        <v>72</v>
      </c>
      <c r="AY1064" s="261" t="s">
        <v>178</v>
      </c>
    </row>
    <row r="1065" s="13" customFormat="1">
      <c r="A1065" s="13"/>
      <c r="B1065" s="240"/>
      <c r="C1065" s="241"/>
      <c r="D1065" s="242" t="s">
        <v>372</v>
      </c>
      <c r="E1065" s="243" t="s">
        <v>21</v>
      </c>
      <c r="F1065" s="244" t="s">
        <v>1425</v>
      </c>
      <c r="G1065" s="241"/>
      <c r="H1065" s="243" t="s">
        <v>21</v>
      </c>
      <c r="I1065" s="245"/>
      <c r="J1065" s="241"/>
      <c r="K1065" s="241"/>
      <c r="L1065" s="246"/>
      <c r="M1065" s="247"/>
      <c r="N1065" s="248"/>
      <c r="O1065" s="248"/>
      <c r="P1065" s="248"/>
      <c r="Q1065" s="248"/>
      <c r="R1065" s="248"/>
      <c r="S1065" s="248"/>
      <c r="T1065" s="249"/>
      <c r="U1065" s="13"/>
      <c r="V1065" s="13"/>
      <c r="W1065" s="13"/>
      <c r="X1065" s="13"/>
      <c r="Y1065" s="13"/>
      <c r="Z1065" s="13"/>
      <c r="AA1065" s="13"/>
      <c r="AB1065" s="13"/>
      <c r="AC1065" s="13"/>
      <c r="AD1065" s="13"/>
      <c r="AE1065" s="13"/>
      <c r="AT1065" s="250" t="s">
        <v>372</v>
      </c>
      <c r="AU1065" s="250" t="s">
        <v>81</v>
      </c>
      <c r="AV1065" s="13" t="s">
        <v>79</v>
      </c>
      <c r="AW1065" s="13" t="s">
        <v>34</v>
      </c>
      <c r="AX1065" s="13" t="s">
        <v>72</v>
      </c>
      <c r="AY1065" s="250" t="s">
        <v>178</v>
      </c>
    </row>
    <row r="1066" s="14" customFormat="1">
      <c r="A1066" s="14"/>
      <c r="B1066" s="251"/>
      <c r="C1066" s="252"/>
      <c r="D1066" s="242" t="s">
        <v>372</v>
      </c>
      <c r="E1066" s="253" t="s">
        <v>21</v>
      </c>
      <c r="F1066" s="254" t="s">
        <v>1426</v>
      </c>
      <c r="G1066" s="252"/>
      <c r="H1066" s="255">
        <v>132.874</v>
      </c>
      <c r="I1066" s="256"/>
      <c r="J1066" s="252"/>
      <c r="K1066" s="252"/>
      <c r="L1066" s="257"/>
      <c r="M1066" s="258"/>
      <c r="N1066" s="259"/>
      <c r="O1066" s="259"/>
      <c r="P1066" s="259"/>
      <c r="Q1066" s="259"/>
      <c r="R1066" s="259"/>
      <c r="S1066" s="259"/>
      <c r="T1066" s="260"/>
      <c r="U1066" s="14"/>
      <c r="V1066" s="14"/>
      <c r="W1066" s="14"/>
      <c r="X1066" s="14"/>
      <c r="Y1066" s="14"/>
      <c r="Z1066" s="14"/>
      <c r="AA1066" s="14"/>
      <c r="AB1066" s="14"/>
      <c r="AC1066" s="14"/>
      <c r="AD1066" s="14"/>
      <c r="AE1066" s="14"/>
      <c r="AT1066" s="261" t="s">
        <v>372</v>
      </c>
      <c r="AU1066" s="261" t="s">
        <v>81</v>
      </c>
      <c r="AV1066" s="14" t="s">
        <v>81</v>
      </c>
      <c r="AW1066" s="14" t="s">
        <v>34</v>
      </c>
      <c r="AX1066" s="14" t="s">
        <v>72</v>
      </c>
      <c r="AY1066" s="261" t="s">
        <v>178</v>
      </c>
    </row>
    <row r="1067" s="13" customFormat="1">
      <c r="A1067" s="13"/>
      <c r="B1067" s="240"/>
      <c r="C1067" s="241"/>
      <c r="D1067" s="242" t="s">
        <v>372</v>
      </c>
      <c r="E1067" s="243" t="s">
        <v>21</v>
      </c>
      <c r="F1067" s="244" t="s">
        <v>1427</v>
      </c>
      <c r="G1067" s="241"/>
      <c r="H1067" s="243" t="s">
        <v>21</v>
      </c>
      <c r="I1067" s="245"/>
      <c r="J1067" s="241"/>
      <c r="K1067" s="241"/>
      <c r="L1067" s="246"/>
      <c r="M1067" s="247"/>
      <c r="N1067" s="248"/>
      <c r="O1067" s="248"/>
      <c r="P1067" s="248"/>
      <c r="Q1067" s="248"/>
      <c r="R1067" s="248"/>
      <c r="S1067" s="248"/>
      <c r="T1067" s="249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  <c r="AE1067" s="13"/>
      <c r="AT1067" s="250" t="s">
        <v>372</v>
      </c>
      <c r="AU1067" s="250" t="s">
        <v>81</v>
      </c>
      <c r="AV1067" s="13" t="s">
        <v>79</v>
      </c>
      <c r="AW1067" s="13" t="s">
        <v>34</v>
      </c>
      <c r="AX1067" s="13" t="s">
        <v>72</v>
      </c>
      <c r="AY1067" s="250" t="s">
        <v>178</v>
      </c>
    </row>
    <row r="1068" s="14" customFormat="1">
      <c r="A1068" s="14"/>
      <c r="B1068" s="251"/>
      <c r="C1068" s="252"/>
      <c r="D1068" s="242" t="s">
        <v>372</v>
      </c>
      <c r="E1068" s="253" t="s">
        <v>21</v>
      </c>
      <c r="F1068" s="254" t="s">
        <v>1428</v>
      </c>
      <c r="G1068" s="252"/>
      <c r="H1068" s="255">
        <v>80.575000000000003</v>
      </c>
      <c r="I1068" s="256"/>
      <c r="J1068" s="252"/>
      <c r="K1068" s="252"/>
      <c r="L1068" s="257"/>
      <c r="M1068" s="258"/>
      <c r="N1068" s="259"/>
      <c r="O1068" s="259"/>
      <c r="P1068" s="259"/>
      <c r="Q1068" s="259"/>
      <c r="R1068" s="259"/>
      <c r="S1068" s="259"/>
      <c r="T1068" s="260"/>
      <c r="U1068" s="14"/>
      <c r="V1068" s="14"/>
      <c r="W1068" s="14"/>
      <c r="X1068" s="14"/>
      <c r="Y1068" s="14"/>
      <c r="Z1068" s="14"/>
      <c r="AA1068" s="14"/>
      <c r="AB1068" s="14"/>
      <c r="AC1068" s="14"/>
      <c r="AD1068" s="14"/>
      <c r="AE1068" s="14"/>
      <c r="AT1068" s="261" t="s">
        <v>372</v>
      </c>
      <c r="AU1068" s="261" t="s">
        <v>81</v>
      </c>
      <c r="AV1068" s="14" t="s">
        <v>81</v>
      </c>
      <c r="AW1068" s="14" t="s">
        <v>34</v>
      </c>
      <c r="AX1068" s="14" t="s">
        <v>72</v>
      </c>
      <c r="AY1068" s="261" t="s">
        <v>178</v>
      </c>
    </row>
    <row r="1069" s="15" customFormat="1">
      <c r="A1069" s="15"/>
      <c r="B1069" s="262"/>
      <c r="C1069" s="263"/>
      <c r="D1069" s="242" t="s">
        <v>372</v>
      </c>
      <c r="E1069" s="264" t="s">
        <v>21</v>
      </c>
      <c r="F1069" s="265" t="s">
        <v>399</v>
      </c>
      <c r="G1069" s="263"/>
      <c r="H1069" s="266">
        <v>506.17700000000002</v>
      </c>
      <c r="I1069" s="267"/>
      <c r="J1069" s="263"/>
      <c r="K1069" s="263"/>
      <c r="L1069" s="268"/>
      <c r="M1069" s="269"/>
      <c r="N1069" s="270"/>
      <c r="O1069" s="270"/>
      <c r="P1069" s="270"/>
      <c r="Q1069" s="270"/>
      <c r="R1069" s="270"/>
      <c r="S1069" s="270"/>
      <c r="T1069" s="271"/>
      <c r="U1069" s="15"/>
      <c r="V1069" s="15"/>
      <c r="W1069" s="15"/>
      <c r="X1069" s="15"/>
      <c r="Y1069" s="15"/>
      <c r="Z1069" s="15"/>
      <c r="AA1069" s="15"/>
      <c r="AB1069" s="15"/>
      <c r="AC1069" s="15"/>
      <c r="AD1069" s="15"/>
      <c r="AE1069" s="15"/>
      <c r="AT1069" s="272" t="s">
        <v>372</v>
      </c>
      <c r="AU1069" s="272" t="s">
        <v>81</v>
      </c>
      <c r="AV1069" s="15" t="s">
        <v>97</v>
      </c>
      <c r="AW1069" s="15" t="s">
        <v>34</v>
      </c>
      <c r="AX1069" s="15" t="s">
        <v>79</v>
      </c>
      <c r="AY1069" s="272" t="s">
        <v>178</v>
      </c>
    </row>
    <row r="1070" s="2" customFormat="1" ht="24.15" customHeight="1">
      <c r="A1070" s="41"/>
      <c r="B1070" s="42"/>
      <c r="C1070" s="214" t="s">
        <v>1447</v>
      </c>
      <c r="D1070" s="214" t="s">
        <v>179</v>
      </c>
      <c r="E1070" s="215" t="s">
        <v>1448</v>
      </c>
      <c r="F1070" s="216" t="s">
        <v>1449</v>
      </c>
      <c r="G1070" s="217" t="s">
        <v>384</v>
      </c>
      <c r="H1070" s="218">
        <v>45555.93</v>
      </c>
      <c r="I1070" s="219"/>
      <c r="J1070" s="220">
        <f>ROUND(I1070*H1070,2)</f>
        <v>0</v>
      </c>
      <c r="K1070" s="216" t="s">
        <v>368</v>
      </c>
      <c r="L1070" s="47"/>
      <c r="M1070" s="221" t="s">
        <v>21</v>
      </c>
      <c r="N1070" s="222" t="s">
        <v>43</v>
      </c>
      <c r="O1070" s="87"/>
      <c r="P1070" s="223">
        <f>O1070*H1070</f>
        <v>0</v>
      </c>
      <c r="Q1070" s="223">
        <v>0</v>
      </c>
      <c r="R1070" s="223">
        <f>Q1070*H1070</f>
        <v>0</v>
      </c>
      <c r="S1070" s="223">
        <v>0</v>
      </c>
      <c r="T1070" s="224">
        <f>S1070*H1070</f>
        <v>0</v>
      </c>
      <c r="U1070" s="41"/>
      <c r="V1070" s="41"/>
      <c r="W1070" s="41"/>
      <c r="X1070" s="41"/>
      <c r="Y1070" s="41"/>
      <c r="Z1070" s="41"/>
      <c r="AA1070" s="41"/>
      <c r="AB1070" s="41"/>
      <c r="AC1070" s="41"/>
      <c r="AD1070" s="41"/>
      <c r="AE1070" s="41"/>
      <c r="AR1070" s="225" t="s">
        <v>97</v>
      </c>
      <c r="AT1070" s="225" t="s">
        <v>179</v>
      </c>
      <c r="AU1070" s="225" t="s">
        <v>81</v>
      </c>
      <c r="AY1070" s="20" t="s">
        <v>178</v>
      </c>
      <c r="BE1070" s="226">
        <f>IF(N1070="základní",J1070,0)</f>
        <v>0</v>
      </c>
      <c r="BF1070" s="226">
        <f>IF(N1070="snížená",J1070,0)</f>
        <v>0</v>
      </c>
      <c r="BG1070" s="226">
        <f>IF(N1070="zákl. přenesená",J1070,0)</f>
        <v>0</v>
      </c>
      <c r="BH1070" s="226">
        <f>IF(N1070="sníž. přenesená",J1070,0)</f>
        <v>0</v>
      </c>
      <c r="BI1070" s="226">
        <f>IF(N1070="nulová",J1070,0)</f>
        <v>0</v>
      </c>
      <c r="BJ1070" s="20" t="s">
        <v>79</v>
      </c>
      <c r="BK1070" s="226">
        <f>ROUND(I1070*H1070,2)</f>
        <v>0</v>
      </c>
      <c r="BL1070" s="20" t="s">
        <v>97</v>
      </c>
      <c r="BM1070" s="225" t="s">
        <v>1450</v>
      </c>
    </row>
    <row r="1071" s="2" customFormat="1">
      <c r="A1071" s="41"/>
      <c r="B1071" s="42"/>
      <c r="C1071" s="43"/>
      <c r="D1071" s="235" t="s">
        <v>370</v>
      </c>
      <c r="E1071" s="43"/>
      <c r="F1071" s="236" t="s">
        <v>1451</v>
      </c>
      <c r="G1071" s="43"/>
      <c r="H1071" s="43"/>
      <c r="I1071" s="237"/>
      <c r="J1071" s="43"/>
      <c r="K1071" s="43"/>
      <c r="L1071" s="47"/>
      <c r="M1071" s="238"/>
      <c r="N1071" s="239"/>
      <c r="O1071" s="87"/>
      <c r="P1071" s="87"/>
      <c r="Q1071" s="87"/>
      <c r="R1071" s="87"/>
      <c r="S1071" s="87"/>
      <c r="T1071" s="88"/>
      <c r="U1071" s="41"/>
      <c r="V1071" s="41"/>
      <c r="W1071" s="41"/>
      <c r="X1071" s="41"/>
      <c r="Y1071" s="41"/>
      <c r="Z1071" s="41"/>
      <c r="AA1071" s="41"/>
      <c r="AB1071" s="41"/>
      <c r="AC1071" s="41"/>
      <c r="AD1071" s="41"/>
      <c r="AE1071" s="41"/>
      <c r="AT1071" s="20" t="s">
        <v>370</v>
      </c>
      <c r="AU1071" s="20" t="s">
        <v>81</v>
      </c>
    </row>
    <row r="1072" s="14" customFormat="1">
      <c r="A1072" s="14"/>
      <c r="B1072" s="251"/>
      <c r="C1072" s="252"/>
      <c r="D1072" s="242" t="s">
        <v>372</v>
      </c>
      <c r="E1072" s="253" t="s">
        <v>21</v>
      </c>
      <c r="F1072" s="254" t="s">
        <v>1435</v>
      </c>
      <c r="G1072" s="252"/>
      <c r="H1072" s="255">
        <v>45555.93</v>
      </c>
      <c r="I1072" s="256"/>
      <c r="J1072" s="252"/>
      <c r="K1072" s="252"/>
      <c r="L1072" s="257"/>
      <c r="M1072" s="258"/>
      <c r="N1072" s="259"/>
      <c r="O1072" s="259"/>
      <c r="P1072" s="259"/>
      <c r="Q1072" s="259"/>
      <c r="R1072" s="259"/>
      <c r="S1072" s="259"/>
      <c r="T1072" s="260"/>
      <c r="U1072" s="14"/>
      <c r="V1072" s="14"/>
      <c r="W1072" s="14"/>
      <c r="X1072" s="14"/>
      <c r="Y1072" s="14"/>
      <c r="Z1072" s="14"/>
      <c r="AA1072" s="14"/>
      <c r="AB1072" s="14"/>
      <c r="AC1072" s="14"/>
      <c r="AD1072" s="14"/>
      <c r="AE1072" s="14"/>
      <c r="AT1072" s="261" t="s">
        <v>372</v>
      </c>
      <c r="AU1072" s="261" t="s">
        <v>81</v>
      </c>
      <c r="AV1072" s="14" t="s">
        <v>81</v>
      </c>
      <c r="AW1072" s="14" t="s">
        <v>34</v>
      </c>
      <c r="AX1072" s="14" t="s">
        <v>79</v>
      </c>
      <c r="AY1072" s="261" t="s">
        <v>178</v>
      </c>
    </row>
    <row r="1073" s="2" customFormat="1" ht="24.15" customHeight="1">
      <c r="A1073" s="41"/>
      <c r="B1073" s="42"/>
      <c r="C1073" s="214" t="s">
        <v>1452</v>
      </c>
      <c r="D1073" s="214" t="s">
        <v>179</v>
      </c>
      <c r="E1073" s="215" t="s">
        <v>1453</v>
      </c>
      <c r="F1073" s="216" t="s">
        <v>1454</v>
      </c>
      <c r="G1073" s="217" t="s">
        <v>384</v>
      </c>
      <c r="H1073" s="218">
        <v>506.17700000000002</v>
      </c>
      <c r="I1073" s="219"/>
      <c r="J1073" s="220">
        <f>ROUND(I1073*H1073,2)</f>
        <v>0</v>
      </c>
      <c r="K1073" s="216" t="s">
        <v>368</v>
      </c>
      <c r="L1073" s="47"/>
      <c r="M1073" s="221" t="s">
        <v>21</v>
      </c>
      <c r="N1073" s="222" t="s">
        <v>43</v>
      </c>
      <c r="O1073" s="87"/>
      <c r="P1073" s="223">
        <f>O1073*H1073</f>
        <v>0</v>
      </c>
      <c r="Q1073" s="223">
        <v>0</v>
      </c>
      <c r="R1073" s="223">
        <f>Q1073*H1073</f>
        <v>0</v>
      </c>
      <c r="S1073" s="223">
        <v>0</v>
      </c>
      <c r="T1073" s="224">
        <f>S1073*H1073</f>
        <v>0</v>
      </c>
      <c r="U1073" s="41"/>
      <c r="V1073" s="41"/>
      <c r="W1073" s="41"/>
      <c r="X1073" s="41"/>
      <c r="Y1073" s="41"/>
      <c r="Z1073" s="41"/>
      <c r="AA1073" s="41"/>
      <c r="AB1073" s="41"/>
      <c r="AC1073" s="41"/>
      <c r="AD1073" s="41"/>
      <c r="AE1073" s="41"/>
      <c r="AR1073" s="225" t="s">
        <v>97</v>
      </c>
      <c r="AT1073" s="225" t="s">
        <v>179</v>
      </c>
      <c r="AU1073" s="225" t="s">
        <v>81</v>
      </c>
      <c r="AY1073" s="20" t="s">
        <v>178</v>
      </c>
      <c r="BE1073" s="226">
        <f>IF(N1073="základní",J1073,0)</f>
        <v>0</v>
      </c>
      <c r="BF1073" s="226">
        <f>IF(N1073="snížená",J1073,0)</f>
        <v>0</v>
      </c>
      <c r="BG1073" s="226">
        <f>IF(N1073="zákl. přenesená",J1073,0)</f>
        <v>0</v>
      </c>
      <c r="BH1073" s="226">
        <f>IF(N1073="sníž. přenesená",J1073,0)</f>
        <v>0</v>
      </c>
      <c r="BI1073" s="226">
        <f>IF(N1073="nulová",J1073,0)</f>
        <v>0</v>
      </c>
      <c r="BJ1073" s="20" t="s">
        <v>79</v>
      </c>
      <c r="BK1073" s="226">
        <f>ROUND(I1073*H1073,2)</f>
        <v>0</v>
      </c>
      <c r="BL1073" s="20" t="s">
        <v>97</v>
      </c>
      <c r="BM1073" s="225" t="s">
        <v>1455</v>
      </c>
    </row>
    <row r="1074" s="2" customFormat="1">
      <c r="A1074" s="41"/>
      <c r="B1074" s="42"/>
      <c r="C1074" s="43"/>
      <c r="D1074" s="235" t="s">
        <v>370</v>
      </c>
      <c r="E1074" s="43"/>
      <c r="F1074" s="236" t="s">
        <v>1456</v>
      </c>
      <c r="G1074" s="43"/>
      <c r="H1074" s="43"/>
      <c r="I1074" s="237"/>
      <c r="J1074" s="43"/>
      <c r="K1074" s="43"/>
      <c r="L1074" s="47"/>
      <c r="M1074" s="238"/>
      <c r="N1074" s="239"/>
      <c r="O1074" s="87"/>
      <c r="P1074" s="87"/>
      <c r="Q1074" s="87"/>
      <c r="R1074" s="87"/>
      <c r="S1074" s="87"/>
      <c r="T1074" s="88"/>
      <c r="U1074" s="41"/>
      <c r="V1074" s="41"/>
      <c r="W1074" s="41"/>
      <c r="X1074" s="41"/>
      <c r="Y1074" s="41"/>
      <c r="Z1074" s="41"/>
      <c r="AA1074" s="41"/>
      <c r="AB1074" s="41"/>
      <c r="AC1074" s="41"/>
      <c r="AD1074" s="41"/>
      <c r="AE1074" s="41"/>
      <c r="AT1074" s="20" t="s">
        <v>370</v>
      </c>
      <c r="AU1074" s="20" t="s">
        <v>81</v>
      </c>
    </row>
    <row r="1075" s="14" customFormat="1">
      <c r="A1075" s="14"/>
      <c r="B1075" s="251"/>
      <c r="C1075" s="252"/>
      <c r="D1075" s="242" t="s">
        <v>372</v>
      </c>
      <c r="E1075" s="253" t="s">
        <v>21</v>
      </c>
      <c r="F1075" s="254" t="s">
        <v>1441</v>
      </c>
      <c r="G1075" s="252"/>
      <c r="H1075" s="255">
        <v>506.17700000000002</v>
      </c>
      <c r="I1075" s="256"/>
      <c r="J1075" s="252"/>
      <c r="K1075" s="252"/>
      <c r="L1075" s="257"/>
      <c r="M1075" s="258"/>
      <c r="N1075" s="259"/>
      <c r="O1075" s="259"/>
      <c r="P1075" s="259"/>
      <c r="Q1075" s="259"/>
      <c r="R1075" s="259"/>
      <c r="S1075" s="259"/>
      <c r="T1075" s="260"/>
      <c r="U1075" s="14"/>
      <c r="V1075" s="14"/>
      <c r="W1075" s="14"/>
      <c r="X1075" s="14"/>
      <c r="Y1075" s="14"/>
      <c r="Z1075" s="14"/>
      <c r="AA1075" s="14"/>
      <c r="AB1075" s="14"/>
      <c r="AC1075" s="14"/>
      <c r="AD1075" s="14"/>
      <c r="AE1075" s="14"/>
      <c r="AT1075" s="261" t="s">
        <v>372</v>
      </c>
      <c r="AU1075" s="261" t="s">
        <v>81</v>
      </c>
      <c r="AV1075" s="14" t="s">
        <v>81</v>
      </c>
      <c r="AW1075" s="14" t="s">
        <v>34</v>
      </c>
      <c r="AX1075" s="14" t="s">
        <v>79</v>
      </c>
      <c r="AY1075" s="261" t="s">
        <v>178</v>
      </c>
    </row>
    <row r="1076" s="2" customFormat="1" ht="37.8" customHeight="1">
      <c r="A1076" s="41"/>
      <c r="B1076" s="42"/>
      <c r="C1076" s="214" t="s">
        <v>1457</v>
      </c>
      <c r="D1076" s="214" t="s">
        <v>179</v>
      </c>
      <c r="E1076" s="215" t="s">
        <v>1458</v>
      </c>
      <c r="F1076" s="216" t="s">
        <v>1459</v>
      </c>
      <c r="G1076" s="217" t="s">
        <v>384</v>
      </c>
      <c r="H1076" s="218">
        <v>53.570999999999998</v>
      </c>
      <c r="I1076" s="219"/>
      <c r="J1076" s="220">
        <f>ROUND(I1076*H1076,2)</f>
        <v>0</v>
      </c>
      <c r="K1076" s="216" t="s">
        <v>368</v>
      </c>
      <c r="L1076" s="47"/>
      <c r="M1076" s="221" t="s">
        <v>21</v>
      </c>
      <c r="N1076" s="222" t="s">
        <v>43</v>
      </c>
      <c r="O1076" s="87"/>
      <c r="P1076" s="223">
        <f>O1076*H1076</f>
        <v>0</v>
      </c>
      <c r="Q1076" s="223">
        <v>0</v>
      </c>
      <c r="R1076" s="223">
        <f>Q1076*H1076</f>
        <v>0</v>
      </c>
      <c r="S1076" s="223">
        <v>0</v>
      </c>
      <c r="T1076" s="224">
        <f>S1076*H1076</f>
        <v>0</v>
      </c>
      <c r="U1076" s="41"/>
      <c r="V1076" s="41"/>
      <c r="W1076" s="41"/>
      <c r="X1076" s="41"/>
      <c r="Y1076" s="41"/>
      <c r="Z1076" s="41"/>
      <c r="AA1076" s="41"/>
      <c r="AB1076" s="41"/>
      <c r="AC1076" s="41"/>
      <c r="AD1076" s="41"/>
      <c r="AE1076" s="41"/>
      <c r="AR1076" s="225" t="s">
        <v>97</v>
      </c>
      <c r="AT1076" s="225" t="s">
        <v>179</v>
      </c>
      <c r="AU1076" s="225" t="s">
        <v>81</v>
      </c>
      <c r="AY1076" s="20" t="s">
        <v>178</v>
      </c>
      <c r="BE1076" s="226">
        <f>IF(N1076="základní",J1076,0)</f>
        <v>0</v>
      </c>
      <c r="BF1076" s="226">
        <f>IF(N1076="snížená",J1076,0)</f>
        <v>0</v>
      </c>
      <c r="BG1076" s="226">
        <f>IF(N1076="zákl. přenesená",J1076,0)</f>
        <v>0</v>
      </c>
      <c r="BH1076" s="226">
        <f>IF(N1076="sníž. přenesená",J1076,0)</f>
        <v>0</v>
      </c>
      <c r="BI1076" s="226">
        <f>IF(N1076="nulová",J1076,0)</f>
        <v>0</v>
      </c>
      <c r="BJ1076" s="20" t="s">
        <v>79</v>
      </c>
      <c r="BK1076" s="226">
        <f>ROUND(I1076*H1076,2)</f>
        <v>0</v>
      </c>
      <c r="BL1076" s="20" t="s">
        <v>97</v>
      </c>
      <c r="BM1076" s="225" t="s">
        <v>1460</v>
      </c>
    </row>
    <row r="1077" s="2" customFormat="1">
      <c r="A1077" s="41"/>
      <c r="B1077" s="42"/>
      <c r="C1077" s="43"/>
      <c r="D1077" s="235" t="s">
        <v>370</v>
      </c>
      <c r="E1077" s="43"/>
      <c r="F1077" s="236" t="s">
        <v>1461</v>
      </c>
      <c r="G1077" s="43"/>
      <c r="H1077" s="43"/>
      <c r="I1077" s="237"/>
      <c r="J1077" s="43"/>
      <c r="K1077" s="43"/>
      <c r="L1077" s="47"/>
      <c r="M1077" s="238"/>
      <c r="N1077" s="239"/>
      <c r="O1077" s="87"/>
      <c r="P1077" s="87"/>
      <c r="Q1077" s="87"/>
      <c r="R1077" s="87"/>
      <c r="S1077" s="87"/>
      <c r="T1077" s="88"/>
      <c r="U1077" s="41"/>
      <c r="V1077" s="41"/>
      <c r="W1077" s="41"/>
      <c r="X1077" s="41"/>
      <c r="Y1077" s="41"/>
      <c r="Z1077" s="41"/>
      <c r="AA1077" s="41"/>
      <c r="AB1077" s="41"/>
      <c r="AC1077" s="41"/>
      <c r="AD1077" s="41"/>
      <c r="AE1077" s="41"/>
      <c r="AT1077" s="20" t="s">
        <v>370</v>
      </c>
      <c r="AU1077" s="20" t="s">
        <v>81</v>
      </c>
    </row>
    <row r="1078" s="13" customFormat="1">
      <c r="A1078" s="13"/>
      <c r="B1078" s="240"/>
      <c r="C1078" s="241"/>
      <c r="D1078" s="242" t="s">
        <v>372</v>
      </c>
      <c r="E1078" s="243" t="s">
        <v>21</v>
      </c>
      <c r="F1078" s="244" t="s">
        <v>1462</v>
      </c>
      <c r="G1078" s="241"/>
      <c r="H1078" s="243" t="s">
        <v>21</v>
      </c>
      <c r="I1078" s="245"/>
      <c r="J1078" s="241"/>
      <c r="K1078" s="241"/>
      <c r="L1078" s="246"/>
      <c r="M1078" s="247"/>
      <c r="N1078" s="248"/>
      <c r="O1078" s="248"/>
      <c r="P1078" s="248"/>
      <c r="Q1078" s="248"/>
      <c r="R1078" s="248"/>
      <c r="S1078" s="248"/>
      <c r="T1078" s="249"/>
      <c r="U1078" s="13"/>
      <c r="V1078" s="13"/>
      <c r="W1078" s="13"/>
      <c r="X1078" s="13"/>
      <c r="Y1078" s="13"/>
      <c r="Z1078" s="13"/>
      <c r="AA1078" s="13"/>
      <c r="AB1078" s="13"/>
      <c r="AC1078" s="13"/>
      <c r="AD1078" s="13"/>
      <c r="AE1078" s="13"/>
      <c r="AT1078" s="250" t="s">
        <v>372</v>
      </c>
      <c r="AU1078" s="250" t="s">
        <v>81</v>
      </c>
      <c r="AV1078" s="13" t="s">
        <v>79</v>
      </c>
      <c r="AW1078" s="13" t="s">
        <v>34</v>
      </c>
      <c r="AX1078" s="13" t="s">
        <v>72</v>
      </c>
      <c r="AY1078" s="250" t="s">
        <v>178</v>
      </c>
    </row>
    <row r="1079" s="13" customFormat="1">
      <c r="A1079" s="13"/>
      <c r="B1079" s="240"/>
      <c r="C1079" s="241"/>
      <c r="D1079" s="242" t="s">
        <v>372</v>
      </c>
      <c r="E1079" s="243" t="s">
        <v>21</v>
      </c>
      <c r="F1079" s="244" t="s">
        <v>1463</v>
      </c>
      <c r="G1079" s="241"/>
      <c r="H1079" s="243" t="s">
        <v>21</v>
      </c>
      <c r="I1079" s="245"/>
      <c r="J1079" s="241"/>
      <c r="K1079" s="241"/>
      <c r="L1079" s="246"/>
      <c r="M1079" s="247"/>
      <c r="N1079" s="248"/>
      <c r="O1079" s="248"/>
      <c r="P1079" s="248"/>
      <c r="Q1079" s="248"/>
      <c r="R1079" s="248"/>
      <c r="S1079" s="248"/>
      <c r="T1079" s="249"/>
      <c r="U1079" s="13"/>
      <c r="V1079" s="13"/>
      <c r="W1079" s="13"/>
      <c r="X1079" s="13"/>
      <c r="Y1079" s="13"/>
      <c r="Z1079" s="13"/>
      <c r="AA1079" s="13"/>
      <c r="AB1079" s="13"/>
      <c r="AC1079" s="13"/>
      <c r="AD1079" s="13"/>
      <c r="AE1079" s="13"/>
      <c r="AT1079" s="250" t="s">
        <v>372</v>
      </c>
      <c r="AU1079" s="250" t="s">
        <v>81</v>
      </c>
      <c r="AV1079" s="13" t="s">
        <v>79</v>
      </c>
      <c r="AW1079" s="13" t="s">
        <v>34</v>
      </c>
      <c r="AX1079" s="13" t="s">
        <v>72</v>
      </c>
      <c r="AY1079" s="250" t="s">
        <v>178</v>
      </c>
    </row>
    <row r="1080" s="14" customFormat="1">
      <c r="A1080" s="14"/>
      <c r="B1080" s="251"/>
      <c r="C1080" s="252"/>
      <c r="D1080" s="242" t="s">
        <v>372</v>
      </c>
      <c r="E1080" s="253" t="s">
        <v>21</v>
      </c>
      <c r="F1080" s="254" t="s">
        <v>1464</v>
      </c>
      <c r="G1080" s="252"/>
      <c r="H1080" s="255">
        <v>53.570999999999998</v>
      </c>
      <c r="I1080" s="256"/>
      <c r="J1080" s="252"/>
      <c r="K1080" s="252"/>
      <c r="L1080" s="257"/>
      <c r="M1080" s="258"/>
      <c r="N1080" s="259"/>
      <c r="O1080" s="259"/>
      <c r="P1080" s="259"/>
      <c r="Q1080" s="259"/>
      <c r="R1080" s="259"/>
      <c r="S1080" s="259"/>
      <c r="T1080" s="260"/>
      <c r="U1080" s="14"/>
      <c r="V1080" s="14"/>
      <c r="W1080" s="14"/>
      <c r="X1080" s="14"/>
      <c r="Y1080" s="14"/>
      <c r="Z1080" s="14"/>
      <c r="AA1080" s="14"/>
      <c r="AB1080" s="14"/>
      <c r="AC1080" s="14"/>
      <c r="AD1080" s="14"/>
      <c r="AE1080" s="14"/>
      <c r="AT1080" s="261" t="s">
        <v>372</v>
      </c>
      <c r="AU1080" s="261" t="s">
        <v>81</v>
      </c>
      <c r="AV1080" s="14" t="s">
        <v>81</v>
      </c>
      <c r="AW1080" s="14" t="s">
        <v>34</v>
      </c>
      <c r="AX1080" s="14" t="s">
        <v>79</v>
      </c>
      <c r="AY1080" s="261" t="s">
        <v>178</v>
      </c>
    </row>
    <row r="1081" s="2" customFormat="1" ht="37.8" customHeight="1">
      <c r="A1081" s="41"/>
      <c r="B1081" s="42"/>
      <c r="C1081" s="214" t="s">
        <v>1465</v>
      </c>
      <c r="D1081" s="214" t="s">
        <v>179</v>
      </c>
      <c r="E1081" s="215" t="s">
        <v>1466</v>
      </c>
      <c r="F1081" s="216" t="s">
        <v>1467</v>
      </c>
      <c r="G1081" s="217" t="s">
        <v>384</v>
      </c>
      <c r="H1081" s="218">
        <v>338.798</v>
      </c>
      <c r="I1081" s="219"/>
      <c r="J1081" s="220">
        <f>ROUND(I1081*H1081,2)</f>
        <v>0</v>
      </c>
      <c r="K1081" s="216" t="s">
        <v>368</v>
      </c>
      <c r="L1081" s="47"/>
      <c r="M1081" s="221" t="s">
        <v>21</v>
      </c>
      <c r="N1081" s="222" t="s">
        <v>43</v>
      </c>
      <c r="O1081" s="87"/>
      <c r="P1081" s="223">
        <f>O1081*H1081</f>
        <v>0</v>
      </c>
      <c r="Q1081" s="223">
        <v>0</v>
      </c>
      <c r="R1081" s="223">
        <f>Q1081*H1081</f>
        <v>0</v>
      </c>
      <c r="S1081" s="223">
        <v>0</v>
      </c>
      <c r="T1081" s="224">
        <f>S1081*H1081</f>
        <v>0</v>
      </c>
      <c r="U1081" s="41"/>
      <c r="V1081" s="41"/>
      <c r="W1081" s="41"/>
      <c r="X1081" s="41"/>
      <c r="Y1081" s="41"/>
      <c r="Z1081" s="41"/>
      <c r="AA1081" s="41"/>
      <c r="AB1081" s="41"/>
      <c r="AC1081" s="41"/>
      <c r="AD1081" s="41"/>
      <c r="AE1081" s="41"/>
      <c r="AR1081" s="225" t="s">
        <v>97</v>
      </c>
      <c r="AT1081" s="225" t="s">
        <v>179</v>
      </c>
      <c r="AU1081" s="225" t="s">
        <v>81</v>
      </c>
      <c r="AY1081" s="20" t="s">
        <v>178</v>
      </c>
      <c r="BE1081" s="226">
        <f>IF(N1081="základní",J1081,0)</f>
        <v>0</v>
      </c>
      <c r="BF1081" s="226">
        <f>IF(N1081="snížená",J1081,0)</f>
        <v>0</v>
      </c>
      <c r="BG1081" s="226">
        <f>IF(N1081="zákl. přenesená",J1081,0)</f>
        <v>0</v>
      </c>
      <c r="BH1081" s="226">
        <f>IF(N1081="sníž. přenesená",J1081,0)</f>
        <v>0</v>
      </c>
      <c r="BI1081" s="226">
        <f>IF(N1081="nulová",J1081,0)</f>
        <v>0</v>
      </c>
      <c r="BJ1081" s="20" t="s">
        <v>79</v>
      </c>
      <c r="BK1081" s="226">
        <f>ROUND(I1081*H1081,2)</f>
        <v>0</v>
      </c>
      <c r="BL1081" s="20" t="s">
        <v>97</v>
      </c>
      <c r="BM1081" s="225" t="s">
        <v>1468</v>
      </c>
    </row>
    <row r="1082" s="2" customFormat="1">
      <c r="A1082" s="41"/>
      <c r="B1082" s="42"/>
      <c r="C1082" s="43"/>
      <c r="D1082" s="235" t="s">
        <v>370</v>
      </c>
      <c r="E1082" s="43"/>
      <c r="F1082" s="236" t="s">
        <v>1469</v>
      </c>
      <c r="G1082" s="43"/>
      <c r="H1082" s="43"/>
      <c r="I1082" s="237"/>
      <c r="J1082" s="43"/>
      <c r="K1082" s="43"/>
      <c r="L1082" s="47"/>
      <c r="M1082" s="238"/>
      <c r="N1082" s="239"/>
      <c r="O1082" s="87"/>
      <c r="P1082" s="87"/>
      <c r="Q1082" s="87"/>
      <c r="R1082" s="87"/>
      <c r="S1082" s="87"/>
      <c r="T1082" s="88"/>
      <c r="U1082" s="41"/>
      <c r="V1082" s="41"/>
      <c r="W1082" s="41"/>
      <c r="X1082" s="41"/>
      <c r="Y1082" s="41"/>
      <c r="Z1082" s="41"/>
      <c r="AA1082" s="41"/>
      <c r="AB1082" s="41"/>
      <c r="AC1082" s="41"/>
      <c r="AD1082" s="41"/>
      <c r="AE1082" s="41"/>
      <c r="AT1082" s="20" t="s">
        <v>370</v>
      </c>
      <c r="AU1082" s="20" t="s">
        <v>81</v>
      </c>
    </row>
    <row r="1083" s="13" customFormat="1">
      <c r="A1083" s="13"/>
      <c r="B1083" s="240"/>
      <c r="C1083" s="241"/>
      <c r="D1083" s="242" t="s">
        <v>372</v>
      </c>
      <c r="E1083" s="243" t="s">
        <v>21</v>
      </c>
      <c r="F1083" s="244" t="s">
        <v>674</v>
      </c>
      <c r="G1083" s="241"/>
      <c r="H1083" s="243" t="s">
        <v>21</v>
      </c>
      <c r="I1083" s="245"/>
      <c r="J1083" s="241"/>
      <c r="K1083" s="241"/>
      <c r="L1083" s="246"/>
      <c r="M1083" s="247"/>
      <c r="N1083" s="248"/>
      <c r="O1083" s="248"/>
      <c r="P1083" s="248"/>
      <c r="Q1083" s="248"/>
      <c r="R1083" s="248"/>
      <c r="S1083" s="248"/>
      <c r="T1083" s="249"/>
      <c r="U1083" s="13"/>
      <c r="V1083" s="13"/>
      <c r="W1083" s="13"/>
      <c r="X1083" s="13"/>
      <c r="Y1083" s="13"/>
      <c r="Z1083" s="13"/>
      <c r="AA1083" s="13"/>
      <c r="AB1083" s="13"/>
      <c r="AC1083" s="13"/>
      <c r="AD1083" s="13"/>
      <c r="AE1083" s="13"/>
      <c r="AT1083" s="250" t="s">
        <v>372</v>
      </c>
      <c r="AU1083" s="250" t="s">
        <v>81</v>
      </c>
      <c r="AV1083" s="13" t="s">
        <v>79</v>
      </c>
      <c r="AW1083" s="13" t="s">
        <v>34</v>
      </c>
      <c r="AX1083" s="13" t="s">
        <v>72</v>
      </c>
      <c r="AY1083" s="250" t="s">
        <v>178</v>
      </c>
    </row>
    <row r="1084" s="13" customFormat="1">
      <c r="A1084" s="13"/>
      <c r="B1084" s="240"/>
      <c r="C1084" s="241"/>
      <c r="D1084" s="242" t="s">
        <v>372</v>
      </c>
      <c r="E1084" s="243" t="s">
        <v>21</v>
      </c>
      <c r="F1084" s="244" t="s">
        <v>1470</v>
      </c>
      <c r="G1084" s="241"/>
      <c r="H1084" s="243" t="s">
        <v>21</v>
      </c>
      <c r="I1084" s="245"/>
      <c r="J1084" s="241"/>
      <c r="K1084" s="241"/>
      <c r="L1084" s="246"/>
      <c r="M1084" s="247"/>
      <c r="N1084" s="248"/>
      <c r="O1084" s="248"/>
      <c r="P1084" s="248"/>
      <c r="Q1084" s="248"/>
      <c r="R1084" s="248"/>
      <c r="S1084" s="248"/>
      <c r="T1084" s="249"/>
      <c r="U1084" s="13"/>
      <c r="V1084" s="13"/>
      <c r="W1084" s="13"/>
      <c r="X1084" s="13"/>
      <c r="Y1084" s="13"/>
      <c r="Z1084" s="13"/>
      <c r="AA1084" s="13"/>
      <c r="AB1084" s="13"/>
      <c r="AC1084" s="13"/>
      <c r="AD1084" s="13"/>
      <c r="AE1084" s="13"/>
      <c r="AT1084" s="250" t="s">
        <v>372</v>
      </c>
      <c r="AU1084" s="250" t="s">
        <v>81</v>
      </c>
      <c r="AV1084" s="13" t="s">
        <v>79</v>
      </c>
      <c r="AW1084" s="13" t="s">
        <v>34</v>
      </c>
      <c r="AX1084" s="13" t="s">
        <v>72</v>
      </c>
      <c r="AY1084" s="250" t="s">
        <v>178</v>
      </c>
    </row>
    <row r="1085" s="14" customFormat="1">
      <c r="A1085" s="14"/>
      <c r="B1085" s="251"/>
      <c r="C1085" s="252"/>
      <c r="D1085" s="242" t="s">
        <v>372</v>
      </c>
      <c r="E1085" s="253" t="s">
        <v>21</v>
      </c>
      <c r="F1085" s="254" t="s">
        <v>1471</v>
      </c>
      <c r="G1085" s="252"/>
      <c r="H1085" s="255">
        <v>338.798</v>
      </c>
      <c r="I1085" s="256"/>
      <c r="J1085" s="252"/>
      <c r="K1085" s="252"/>
      <c r="L1085" s="257"/>
      <c r="M1085" s="258"/>
      <c r="N1085" s="259"/>
      <c r="O1085" s="259"/>
      <c r="P1085" s="259"/>
      <c r="Q1085" s="259"/>
      <c r="R1085" s="259"/>
      <c r="S1085" s="259"/>
      <c r="T1085" s="260"/>
      <c r="U1085" s="14"/>
      <c r="V1085" s="14"/>
      <c r="W1085" s="14"/>
      <c r="X1085" s="14"/>
      <c r="Y1085" s="14"/>
      <c r="Z1085" s="14"/>
      <c r="AA1085" s="14"/>
      <c r="AB1085" s="14"/>
      <c r="AC1085" s="14"/>
      <c r="AD1085" s="14"/>
      <c r="AE1085" s="14"/>
      <c r="AT1085" s="261" t="s">
        <v>372</v>
      </c>
      <c r="AU1085" s="261" t="s">
        <v>81</v>
      </c>
      <c r="AV1085" s="14" t="s">
        <v>81</v>
      </c>
      <c r="AW1085" s="14" t="s">
        <v>34</v>
      </c>
      <c r="AX1085" s="14" t="s">
        <v>79</v>
      </c>
      <c r="AY1085" s="261" t="s">
        <v>178</v>
      </c>
    </row>
    <row r="1086" s="2" customFormat="1" ht="24.15" customHeight="1">
      <c r="A1086" s="41"/>
      <c r="B1086" s="42"/>
      <c r="C1086" s="214" t="s">
        <v>1472</v>
      </c>
      <c r="D1086" s="214" t="s">
        <v>179</v>
      </c>
      <c r="E1086" s="215" t="s">
        <v>1473</v>
      </c>
      <c r="F1086" s="216" t="s">
        <v>1474</v>
      </c>
      <c r="G1086" s="217" t="s">
        <v>1475</v>
      </c>
      <c r="H1086" s="218">
        <v>28</v>
      </c>
      <c r="I1086" s="219"/>
      <c r="J1086" s="220">
        <f>ROUND(I1086*H1086,2)</f>
        <v>0</v>
      </c>
      <c r="K1086" s="216" t="s">
        <v>368</v>
      </c>
      <c r="L1086" s="47"/>
      <c r="M1086" s="221" t="s">
        <v>21</v>
      </c>
      <c r="N1086" s="222" t="s">
        <v>43</v>
      </c>
      <c r="O1086" s="87"/>
      <c r="P1086" s="223">
        <f>O1086*H1086</f>
        <v>0</v>
      </c>
      <c r="Q1086" s="223">
        <v>0</v>
      </c>
      <c r="R1086" s="223">
        <f>Q1086*H1086</f>
        <v>0</v>
      </c>
      <c r="S1086" s="223">
        <v>0</v>
      </c>
      <c r="T1086" s="224">
        <f>S1086*H1086</f>
        <v>0</v>
      </c>
      <c r="U1086" s="41"/>
      <c r="V1086" s="41"/>
      <c r="W1086" s="41"/>
      <c r="X1086" s="41"/>
      <c r="Y1086" s="41"/>
      <c r="Z1086" s="41"/>
      <c r="AA1086" s="41"/>
      <c r="AB1086" s="41"/>
      <c r="AC1086" s="41"/>
      <c r="AD1086" s="41"/>
      <c r="AE1086" s="41"/>
      <c r="AR1086" s="225" t="s">
        <v>97</v>
      </c>
      <c r="AT1086" s="225" t="s">
        <v>179</v>
      </c>
      <c r="AU1086" s="225" t="s">
        <v>81</v>
      </c>
      <c r="AY1086" s="20" t="s">
        <v>178</v>
      </c>
      <c r="BE1086" s="226">
        <f>IF(N1086="základní",J1086,0)</f>
        <v>0</v>
      </c>
      <c r="BF1086" s="226">
        <f>IF(N1086="snížená",J1086,0)</f>
        <v>0</v>
      </c>
      <c r="BG1086" s="226">
        <f>IF(N1086="zákl. přenesená",J1086,0)</f>
        <v>0</v>
      </c>
      <c r="BH1086" s="226">
        <f>IF(N1086="sníž. přenesená",J1086,0)</f>
        <v>0</v>
      </c>
      <c r="BI1086" s="226">
        <f>IF(N1086="nulová",J1086,0)</f>
        <v>0</v>
      </c>
      <c r="BJ1086" s="20" t="s">
        <v>79</v>
      </c>
      <c r="BK1086" s="226">
        <f>ROUND(I1086*H1086,2)</f>
        <v>0</v>
      </c>
      <c r="BL1086" s="20" t="s">
        <v>97</v>
      </c>
      <c r="BM1086" s="225" t="s">
        <v>1476</v>
      </c>
    </row>
    <row r="1087" s="2" customFormat="1">
      <c r="A1087" s="41"/>
      <c r="B1087" s="42"/>
      <c r="C1087" s="43"/>
      <c r="D1087" s="235" t="s">
        <v>370</v>
      </c>
      <c r="E1087" s="43"/>
      <c r="F1087" s="236" t="s">
        <v>1477</v>
      </c>
      <c r="G1087" s="43"/>
      <c r="H1087" s="43"/>
      <c r="I1087" s="237"/>
      <c r="J1087" s="43"/>
      <c r="K1087" s="43"/>
      <c r="L1087" s="47"/>
      <c r="M1087" s="238"/>
      <c r="N1087" s="239"/>
      <c r="O1087" s="87"/>
      <c r="P1087" s="87"/>
      <c r="Q1087" s="87"/>
      <c r="R1087" s="87"/>
      <c r="S1087" s="87"/>
      <c r="T1087" s="88"/>
      <c r="U1087" s="41"/>
      <c r="V1087" s="41"/>
      <c r="W1087" s="41"/>
      <c r="X1087" s="41"/>
      <c r="Y1087" s="41"/>
      <c r="Z1087" s="41"/>
      <c r="AA1087" s="41"/>
      <c r="AB1087" s="41"/>
      <c r="AC1087" s="41"/>
      <c r="AD1087" s="41"/>
      <c r="AE1087" s="41"/>
      <c r="AT1087" s="20" t="s">
        <v>370</v>
      </c>
      <c r="AU1087" s="20" t="s">
        <v>81</v>
      </c>
    </row>
    <row r="1088" s="14" customFormat="1">
      <c r="A1088" s="14"/>
      <c r="B1088" s="251"/>
      <c r="C1088" s="252"/>
      <c r="D1088" s="242" t="s">
        <v>372</v>
      </c>
      <c r="E1088" s="253" t="s">
        <v>21</v>
      </c>
      <c r="F1088" s="254" t="s">
        <v>1478</v>
      </c>
      <c r="G1088" s="252"/>
      <c r="H1088" s="255">
        <v>28</v>
      </c>
      <c r="I1088" s="256"/>
      <c r="J1088" s="252"/>
      <c r="K1088" s="252"/>
      <c r="L1088" s="257"/>
      <c r="M1088" s="258"/>
      <c r="N1088" s="259"/>
      <c r="O1088" s="259"/>
      <c r="P1088" s="259"/>
      <c r="Q1088" s="259"/>
      <c r="R1088" s="259"/>
      <c r="S1088" s="259"/>
      <c r="T1088" s="260"/>
      <c r="U1088" s="14"/>
      <c r="V1088" s="14"/>
      <c r="W1088" s="14"/>
      <c r="X1088" s="14"/>
      <c r="Y1088" s="14"/>
      <c r="Z1088" s="14"/>
      <c r="AA1088" s="14"/>
      <c r="AB1088" s="14"/>
      <c r="AC1088" s="14"/>
      <c r="AD1088" s="14"/>
      <c r="AE1088" s="14"/>
      <c r="AT1088" s="261" t="s">
        <v>372</v>
      </c>
      <c r="AU1088" s="261" t="s">
        <v>81</v>
      </c>
      <c r="AV1088" s="14" t="s">
        <v>81</v>
      </c>
      <c r="AW1088" s="14" t="s">
        <v>34</v>
      </c>
      <c r="AX1088" s="14" t="s">
        <v>79</v>
      </c>
      <c r="AY1088" s="261" t="s">
        <v>178</v>
      </c>
    </row>
    <row r="1089" s="2" customFormat="1" ht="24.15" customHeight="1">
      <c r="A1089" s="41"/>
      <c r="B1089" s="42"/>
      <c r="C1089" s="214" t="s">
        <v>1479</v>
      </c>
      <c r="D1089" s="214" t="s">
        <v>179</v>
      </c>
      <c r="E1089" s="215" t="s">
        <v>1480</v>
      </c>
      <c r="F1089" s="216" t="s">
        <v>1481</v>
      </c>
      <c r="G1089" s="217" t="s">
        <v>1475</v>
      </c>
      <c r="H1089" s="218">
        <v>2520</v>
      </c>
      <c r="I1089" s="219"/>
      <c r="J1089" s="220">
        <f>ROUND(I1089*H1089,2)</f>
        <v>0</v>
      </c>
      <c r="K1089" s="216" t="s">
        <v>368</v>
      </c>
      <c r="L1089" s="47"/>
      <c r="M1089" s="221" t="s">
        <v>21</v>
      </c>
      <c r="N1089" s="222" t="s">
        <v>43</v>
      </c>
      <c r="O1089" s="87"/>
      <c r="P1089" s="223">
        <f>O1089*H1089</f>
        <v>0</v>
      </c>
      <c r="Q1089" s="223">
        <v>0</v>
      </c>
      <c r="R1089" s="223">
        <f>Q1089*H1089</f>
        <v>0</v>
      </c>
      <c r="S1089" s="223">
        <v>0</v>
      </c>
      <c r="T1089" s="224">
        <f>S1089*H1089</f>
        <v>0</v>
      </c>
      <c r="U1089" s="41"/>
      <c r="V1089" s="41"/>
      <c r="W1089" s="41"/>
      <c r="X1089" s="41"/>
      <c r="Y1089" s="41"/>
      <c r="Z1089" s="41"/>
      <c r="AA1089" s="41"/>
      <c r="AB1089" s="41"/>
      <c r="AC1089" s="41"/>
      <c r="AD1089" s="41"/>
      <c r="AE1089" s="41"/>
      <c r="AR1089" s="225" t="s">
        <v>97</v>
      </c>
      <c r="AT1089" s="225" t="s">
        <v>179</v>
      </c>
      <c r="AU1089" s="225" t="s">
        <v>81</v>
      </c>
      <c r="AY1089" s="20" t="s">
        <v>178</v>
      </c>
      <c r="BE1089" s="226">
        <f>IF(N1089="základní",J1089,0)</f>
        <v>0</v>
      </c>
      <c r="BF1089" s="226">
        <f>IF(N1089="snížená",J1089,0)</f>
        <v>0</v>
      </c>
      <c r="BG1089" s="226">
        <f>IF(N1089="zákl. přenesená",J1089,0)</f>
        <v>0</v>
      </c>
      <c r="BH1089" s="226">
        <f>IF(N1089="sníž. přenesená",J1089,0)</f>
        <v>0</v>
      </c>
      <c r="BI1089" s="226">
        <f>IF(N1089="nulová",J1089,0)</f>
        <v>0</v>
      </c>
      <c r="BJ1089" s="20" t="s">
        <v>79</v>
      </c>
      <c r="BK1089" s="226">
        <f>ROUND(I1089*H1089,2)</f>
        <v>0</v>
      </c>
      <c r="BL1089" s="20" t="s">
        <v>97</v>
      </c>
      <c r="BM1089" s="225" t="s">
        <v>1482</v>
      </c>
    </row>
    <row r="1090" s="2" customFormat="1">
      <c r="A1090" s="41"/>
      <c r="B1090" s="42"/>
      <c r="C1090" s="43"/>
      <c r="D1090" s="235" t="s">
        <v>370</v>
      </c>
      <c r="E1090" s="43"/>
      <c r="F1090" s="236" t="s">
        <v>1483</v>
      </c>
      <c r="G1090" s="43"/>
      <c r="H1090" s="43"/>
      <c r="I1090" s="237"/>
      <c r="J1090" s="43"/>
      <c r="K1090" s="43"/>
      <c r="L1090" s="47"/>
      <c r="M1090" s="238"/>
      <c r="N1090" s="239"/>
      <c r="O1090" s="87"/>
      <c r="P1090" s="87"/>
      <c r="Q1090" s="87"/>
      <c r="R1090" s="87"/>
      <c r="S1090" s="87"/>
      <c r="T1090" s="88"/>
      <c r="U1090" s="41"/>
      <c r="V1090" s="41"/>
      <c r="W1090" s="41"/>
      <c r="X1090" s="41"/>
      <c r="Y1090" s="41"/>
      <c r="Z1090" s="41"/>
      <c r="AA1090" s="41"/>
      <c r="AB1090" s="41"/>
      <c r="AC1090" s="41"/>
      <c r="AD1090" s="41"/>
      <c r="AE1090" s="41"/>
      <c r="AT1090" s="20" t="s">
        <v>370</v>
      </c>
      <c r="AU1090" s="20" t="s">
        <v>81</v>
      </c>
    </row>
    <row r="1091" s="14" customFormat="1">
      <c r="A1091" s="14"/>
      <c r="B1091" s="251"/>
      <c r="C1091" s="252"/>
      <c r="D1091" s="242" t="s">
        <v>372</v>
      </c>
      <c r="E1091" s="253" t="s">
        <v>21</v>
      </c>
      <c r="F1091" s="254" t="s">
        <v>1484</v>
      </c>
      <c r="G1091" s="252"/>
      <c r="H1091" s="255">
        <v>2520</v>
      </c>
      <c r="I1091" s="256"/>
      <c r="J1091" s="252"/>
      <c r="K1091" s="252"/>
      <c r="L1091" s="257"/>
      <c r="M1091" s="258"/>
      <c r="N1091" s="259"/>
      <c r="O1091" s="259"/>
      <c r="P1091" s="259"/>
      <c r="Q1091" s="259"/>
      <c r="R1091" s="259"/>
      <c r="S1091" s="259"/>
      <c r="T1091" s="260"/>
      <c r="U1091" s="14"/>
      <c r="V1091" s="14"/>
      <c r="W1091" s="14"/>
      <c r="X1091" s="14"/>
      <c r="Y1091" s="14"/>
      <c r="Z1091" s="14"/>
      <c r="AA1091" s="14"/>
      <c r="AB1091" s="14"/>
      <c r="AC1091" s="14"/>
      <c r="AD1091" s="14"/>
      <c r="AE1091" s="14"/>
      <c r="AT1091" s="261" t="s">
        <v>372</v>
      </c>
      <c r="AU1091" s="261" t="s">
        <v>81</v>
      </c>
      <c r="AV1091" s="14" t="s">
        <v>81</v>
      </c>
      <c r="AW1091" s="14" t="s">
        <v>34</v>
      </c>
      <c r="AX1091" s="14" t="s">
        <v>79</v>
      </c>
      <c r="AY1091" s="261" t="s">
        <v>178</v>
      </c>
    </row>
    <row r="1092" s="2" customFormat="1" ht="24.15" customHeight="1">
      <c r="A1092" s="41"/>
      <c r="B1092" s="42"/>
      <c r="C1092" s="214" t="s">
        <v>1485</v>
      </c>
      <c r="D1092" s="214" t="s">
        <v>179</v>
      </c>
      <c r="E1092" s="215" t="s">
        <v>1486</v>
      </c>
      <c r="F1092" s="216" t="s">
        <v>1487</v>
      </c>
      <c r="G1092" s="217" t="s">
        <v>1475</v>
      </c>
      <c r="H1092" s="218">
        <v>28</v>
      </c>
      <c r="I1092" s="219"/>
      <c r="J1092" s="220">
        <f>ROUND(I1092*H1092,2)</f>
        <v>0</v>
      </c>
      <c r="K1092" s="216" t="s">
        <v>368</v>
      </c>
      <c r="L1092" s="47"/>
      <c r="M1092" s="221" t="s">
        <v>21</v>
      </c>
      <c r="N1092" s="222" t="s">
        <v>43</v>
      </c>
      <c r="O1092" s="87"/>
      <c r="P1092" s="223">
        <f>O1092*H1092</f>
        <v>0</v>
      </c>
      <c r="Q1092" s="223">
        <v>0</v>
      </c>
      <c r="R1092" s="223">
        <f>Q1092*H1092</f>
        <v>0</v>
      </c>
      <c r="S1092" s="223">
        <v>0</v>
      </c>
      <c r="T1092" s="224">
        <f>S1092*H1092</f>
        <v>0</v>
      </c>
      <c r="U1092" s="41"/>
      <c r="V1092" s="41"/>
      <c r="W1092" s="41"/>
      <c r="X1092" s="41"/>
      <c r="Y1092" s="41"/>
      <c r="Z1092" s="41"/>
      <c r="AA1092" s="41"/>
      <c r="AB1092" s="41"/>
      <c r="AC1092" s="41"/>
      <c r="AD1092" s="41"/>
      <c r="AE1092" s="41"/>
      <c r="AR1092" s="225" t="s">
        <v>97</v>
      </c>
      <c r="AT1092" s="225" t="s">
        <v>179</v>
      </c>
      <c r="AU1092" s="225" t="s">
        <v>81</v>
      </c>
      <c r="AY1092" s="20" t="s">
        <v>178</v>
      </c>
      <c r="BE1092" s="226">
        <f>IF(N1092="základní",J1092,0)</f>
        <v>0</v>
      </c>
      <c r="BF1092" s="226">
        <f>IF(N1092="snížená",J1092,0)</f>
        <v>0</v>
      </c>
      <c r="BG1092" s="226">
        <f>IF(N1092="zákl. přenesená",J1092,0)</f>
        <v>0</v>
      </c>
      <c r="BH1092" s="226">
        <f>IF(N1092="sníž. přenesená",J1092,0)</f>
        <v>0</v>
      </c>
      <c r="BI1092" s="226">
        <f>IF(N1092="nulová",J1092,0)</f>
        <v>0</v>
      </c>
      <c r="BJ1092" s="20" t="s">
        <v>79</v>
      </c>
      <c r="BK1092" s="226">
        <f>ROUND(I1092*H1092,2)</f>
        <v>0</v>
      </c>
      <c r="BL1092" s="20" t="s">
        <v>97</v>
      </c>
      <c r="BM1092" s="225" t="s">
        <v>1488</v>
      </c>
    </row>
    <row r="1093" s="2" customFormat="1">
      <c r="A1093" s="41"/>
      <c r="B1093" s="42"/>
      <c r="C1093" s="43"/>
      <c r="D1093" s="235" t="s">
        <v>370</v>
      </c>
      <c r="E1093" s="43"/>
      <c r="F1093" s="236" t="s">
        <v>1489</v>
      </c>
      <c r="G1093" s="43"/>
      <c r="H1093" s="43"/>
      <c r="I1093" s="237"/>
      <c r="J1093" s="43"/>
      <c r="K1093" s="43"/>
      <c r="L1093" s="47"/>
      <c r="M1093" s="238"/>
      <c r="N1093" s="239"/>
      <c r="O1093" s="87"/>
      <c r="P1093" s="87"/>
      <c r="Q1093" s="87"/>
      <c r="R1093" s="87"/>
      <c r="S1093" s="87"/>
      <c r="T1093" s="88"/>
      <c r="U1093" s="41"/>
      <c r="V1093" s="41"/>
      <c r="W1093" s="41"/>
      <c r="X1093" s="41"/>
      <c r="Y1093" s="41"/>
      <c r="Z1093" s="41"/>
      <c r="AA1093" s="41"/>
      <c r="AB1093" s="41"/>
      <c r="AC1093" s="41"/>
      <c r="AD1093" s="41"/>
      <c r="AE1093" s="41"/>
      <c r="AT1093" s="20" t="s">
        <v>370</v>
      </c>
      <c r="AU1093" s="20" t="s">
        <v>81</v>
      </c>
    </row>
    <row r="1094" s="14" customFormat="1">
      <c r="A1094" s="14"/>
      <c r="B1094" s="251"/>
      <c r="C1094" s="252"/>
      <c r="D1094" s="242" t="s">
        <v>372</v>
      </c>
      <c r="E1094" s="253" t="s">
        <v>21</v>
      </c>
      <c r="F1094" s="254" t="s">
        <v>1478</v>
      </c>
      <c r="G1094" s="252"/>
      <c r="H1094" s="255">
        <v>28</v>
      </c>
      <c r="I1094" s="256"/>
      <c r="J1094" s="252"/>
      <c r="K1094" s="252"/>
      <c r="L1094" s="257"/>
      <c r="M1094" s="258"/>
      <c r="N1094" s="259"/>
      <c r="O1094" s="259"/>
      <c r="P1094" s="259"/>
      <c r="Q1094" s="259"/>
      <c r="R1094" s="259"/>
      <c r="S1094" s="259"/>
      <c r="T1094" s="260"/>
      <c r="U1094" s="14"/>
      <c r="V1094" s="14"/>
      <c r="W1094" s="14"/>
      <c r="X1094" s="14"/>
      <c r="Y1094" s="14"/>
      <c r="Z1094" s="14"/>
      <c r="AA1094" s="14"/>
      <c r="AB1094" s="14"/>
      <c r="AC1094" s="14"/>
      <c r="AD1094" s="14"/>
      <c r="AE1094" s="14"/>
      <c r="AT1094" s="261" t="s">
        <v>372</v>
      </c>
      <c r="AU1094" s="261" t="s">
        <v>81</v>
      </c>
      <c r="AV1094" s="14" t="s">
        <v>81</v>
      </c>
      <c r="AW1094" s="14" t="s">
        <v>34</v>
      </c>
      <c r="AX1094" s="14" t="s">
        <v>79</v>
      </c>
      <c r="AY1094" s="261" t="s">
        <v>178</v>
      </c>
    </row>
    <row r="1095" s="12" customFormat="1" ht="22.8" customHeight="1">
      <c r="A1095" s="12"/>
      <c r="B1095" s="200"/>
      <c r="C1095" s="201"/>
      <c r="D1095" s="202" t="s">
        <v>71</v>
      </c>
      <c r="E1095" s="227" t="s">
        <v>1112</v>
      </c>
      <c r="F1095" s="227" t="s">
        <v>1490</v>
      </c>
      <c r="G1095" s="201"/>
      <c r="H1095" s="201"/>
      <c r="I1095" s="204"/>
      <c r="J1095" s="228">
        <f>BK1095</f>
        <v>0</v>
      </c>
      <c r="K1095" s="201"/>
      <c r="L1095" s="206"/>
      <c r="M1095" s="207"/>
      <c r="N1095" s="208"/>
      <c r="O1095" s="208"/>
      <c r="P1095" s="209">
        <f>SUM(P1096:P1144)</f>
        <v>0</v>
      </c>
      <c r="Q1095" s="208"/>
      <c r="R1095" s="209">
        <f>SUM(R1096:R1144)</f>
        <v>3.9098911599999999</v>
      </c>
      <c r="S1095" s="208"/>
      <c r="T1095" s="210">
        <f>SUM(T1096:T1144)</f>
        <v>0.024946289999999999</v>
      </c>
      <c r="U1095" s="12"/>
      <c r="V1095" s="12"/>
      <c r="W1095" s="12"/>
      <c r="X1095" s="12"/>
      <c r="Y1095" s="12"/>
      <c r="Z1095" s="12"/>
      <c r="AA1095" s="12"/>
      <c r="AB1095" s="12"/>
      <c r="AC1095" s="12"/>
      <c r="AD1095" s="12"/>
      <c r="AE1095" s="12"/>
      <c r="AR1095" s="211" t="s">
        <v>79</v>
      </c>
      <c r="AT1095" s="212" t="s">
        <v>71</v>
      </c>
      <c r="AU1095" s="212" t="s">
        <v>79</v>
      </c>
      <c r="AY1095" s="211" t="s">
        <v>178</v>
      </c>
      <c r="BK1095" s="213">
        <f>SUM(BK1096:BK1144)</f>
        <v>0</v>
      </c>
    </row>
    <row r="1096" s="2" customFormat="1" ht="24.15" customHeight="1">
      <c r="A1096" s="41"/>
      <c r="B1096" s="42"/>
      <c r="C1096" s="214" t="s">
        <v>1491</v>
      </c>
      <c r="D1096" s="214" t="s">
        <v>179</v>
      </c>
      <c r="E1096" s="215" t="s">
        <v>1492</v>
      </c>
      <c r="F1096" s="216" t="s">
        <v>1493</v>
      </c>
      <c r="G1096" s="217" t="s">
        <v>384</v>
      </c>
      <c r="H1096" s="218">
        <v>539.69899999999996</v>
      </c>
      <c r="I1096" s="219"/>
      <c r="J1096" s="220">
        <f>ROUND(I1096*H1096,2)</f>
        <v>0</v>
      </c>
      <c r="K1096" s="216" t="s">
        <v>368</v>
      </c>
      <c r="L1096" s="47"/>
      <c r="M1096" s="221" t="s">
        <v>21</v>
      </c>
      <c r="N1096" s="222" t="s">
        <v>43</v>
      </c>
      <c r="O1096" s="87"/>
      <c r="P1096" s="223">
        <f>O1096*H1096</f>
        <v>0</v>
      </c>
      <c r="Q1096" s="223">
        <v>0.00046999999999999999</v>
      </c>
      <c r="R1096" s="223">
        <f>Q1096*H1096</f>
        <v>0.25365852999999999</v>
      </c>
      <c r="S1096" s="223">
        <v>0</v>
      </c>
      <c r="T1096" s="224">
        <f>S1096*H1096</f>
        <v>0</v>
      </c>
      <c r="U1096" s="41"/>
      <c r="V1096" s="41"/>
      <c r="W1096" s="41"/>
      <c r="X1096" s="41"/>
      <c r="Y1096" s="41"/>
      <c r="Z1096" s="41"/>
      <c r="AA1096" s="41"/>
      <c r="AB1096" s="41"/>
      <c r="AC1096" s="41"/>
      <c r="AD1096" s="41"/>
      <c r="AE1096" s="41"/>
      <c r="AR1096" s="225" t="s">
        <v>97</v>
      </c>
      <c r="AT1096" s="225" t="s">
        <v>179</v>
      </c>
      <c r="AU1096" s="225" t="s">
        <v>81</v>
      </c>
      <c r="AY1096" s="20" t="s">
        <v>178</v>
      </c>
      <c r="BE1096" s="226">
        <f>IF(N1096="základní",J1096,0)</f>
        <v>0</v>
      </c>
      <c r="BF1096" s="226">
        <f>IF(N1096="snížená",J1096,0)</f>
        <v>0</v>
      </c>
      <c r="BG1096" s="226">
        <f>IF(N1096="zákl. přenesená",J1096,0)</f>
        <v>0</v>
      </c>
      <c r="BH1096" s="226">
        <f>IF(N1096="sníž. přenesená",J1096,0)</f>
        <v>0</v>
      </c>
      <c r="BI1096" s="226">
        <f>IF(N1096="nulová",J1096,0)</f>
        <v>0</v>
      </c>
      <c r="BJ1096" s="20" t="s">
        <v>79</v>
      </c>
      <c r="BK1096" s="226">
        <f>ROUND(I1096*H1096,2)</f>
        <v>0</v>
      </c>
      <c r="BL1096" s="20" t="s">
        <v>97</v>
      </c>
      <c r="BM1096" s="225" t="s">
        <v>1494</v>
      </c>
    </row>
    <row r="1097" s="2" customFormat="1">
      <c r="A1097" s="41"/>
      <c r="B1097" s="42"/>
      <c r="C1097" s="43"/>
      <c r="D1097" s="235" t="s">
        <v>370</v>
      </c>
      <c r="E1097" s="43"/>
      <c r="F1097" s="236" t="s">
        <v>1495</v>
      </c>
      <c r="G1097" s="43"/>
      <c r="H1097" s="43"/>
      <c r="I1097" s="237"/>
      <c r="J1097" s="43"/>
      <c r="K1097" s="43"/>
      <c r="L1097" s="47"/>
      <c r="M1097" s="238"/>
      <c r="N1097" s="239"/>
      <c r="O1097" s="87"/>
      <c r="P1097" s="87"/>
      <c r="Q1097" s="87"/>
      <c r="R1097" s="87"/>
      <c r="S1097" s="87"/>
      <c r="T1097" s="88"/>
      <c r="U1097" s="41"/>
      <c r="V1097" s="41"/>
      <c r="W1097" s="41"/>
      <c r="X1097" s="41"/>
      <c r="Y1097" s="41"/>
      <c r="Z1097" s="41"/>
      <c r="AA1097" s="41"/>
      <c r="AB1097" s="41"/>
      <c r="AC1097" s="41"/>
      <c r="AD1097" s="41"/>
      <c r="AE1097" s="41"/>
      <c r="AT1097" s="20" t="s">
        <v>370</v>
      </c>
      <c r="AU1097" s="20" t="s">
        <v>81</v>
      </c>
    </row>
    <row r="1098" s="13" customFormat="1">
      <c r="A1098" s="13"/>
      <c r="B1098" s="240"/>
      <c r="C1098" s="241"/>
      <c r="D1098" s="242" t="s">
        <v>372</v>
      </c>
      <c r="E1098" s="243" t="s">
        <v>21</v>
      </c>
      <c r="F1098" s="244" t="s">
        <v>1496</v>
      </c>
      <c r="G1098" s="241"/>
      <c r="H1098" s="243" t="s">
        <v>21</v>
      </c>
      <c r="I1098" s="245"/>
      <c r="J1098" s="241"/>
      <c r="K1098" s="241"/>
      <c r="L1098" s="246"/>
      <c r="M1098" s="247"/>
      <c r="N1098" s="248"/>
      <c r="O1098" s="248"/>
      <c r="P1098" s="248"/>
      <c r="Q1098" s="248"/>
      <c r="R1098" s="248"/>
      <c r="S1098" s="248"/>
      <c r="T1098" s="249"/>
      <c r="U1098" s="13"/>
      <c r="V1098" s="13"/>
      <c r="W1098" s="13"/>
      <c r="X1098" s="13"/>
      <c r="Y1098" s="13"/>
      <c r="Z1098" s="13"/>
      <c r="AA1098" s="13"/>
      <c r="AB1098" s="13"/>
      <c r="AC1098" s="13"/>
      <c r="AD1098" s="13"/>
      <c r="AE1098" s="13"/>
      <c r="AT1098" s="250" t="s">
        <v>372</v>
      </c>
      <c r="AU1098" s="250" t="s">
        <v>81</v>
      </c>
      <c r="AV1098" s="13" t="s">
        <v>79</v>
      </c>
      <c r="AW1098" s="13" t="s">
        <v>34</v>
      </c>
      <c r="AX1098" s="13" t="s">
        <v>72</v>
      </c>
      <c r="AY1098" s="250" t="s">
        <v>178</v>
      </c>
    </row>
    <row r="1099" s="13" customFormat="1">
      <c r="A1099" s="13"/>
      <c r="B1099" s="240"/>
      <c r="C1099" s="241"/>
      <c r="D1099" s="242" t="s">
        <v>372</v>
      </c>
      <c r="E1099" s="243" t="s">
        <v>21</v>
      </c>
      <c r="F1099" s="244" t="s">
        <v>1497</v>
      </c>
      <c r="G1099" s="241"/>
      <c r="H1099" s="243" t="s">
        <v>21</v>
      </c>
      <c r="I1099" s="245"/>
      <c r="J1099" s="241"/>
      <c r="K1099" s="241"/>
      <c r="L1099" s="246"/>
      <c r="M1099" s="247"/>
      <c r="N1099" s="248"/>
      <c r="O1099" s="248"/>
      <c r="P1099" s="248"/>
      <c r="Q1099" s="248"/>
      <c r="R1099" s="248"/>
      <c r="S1099" s="248"/>
      <c r="T1099" s="249"/>
      <c r="U1099" s="13"/>
      <c r="V1099" s="13"/>
      <c r="W1099" s="13"/>
      <c r="X1099" s="13"/>
      <c r="Y1099" s="13"/>
      <c r="Z1099" s="13"/>
      <c r="AA1099" s="13"/>
      <c r="AB1099" s="13"/>
      <c r="AC1099" s="13"/>
      <c r="AD1099" s="13"/>
      <c r="AE1099" s="13"/>
      <c r="AT1099" s="250" t="s">
        <v>372</v>
      </c>
      <c r="AU1099" s="250" t="s">
        <v>81</v>
      </c>
      <c r="AV1099" s="13" t="s">
        <v>79</v>
      </c>
      <c r="AW1099" s="13" t="s">
        <v>34</v>
      </c>
      <c r="AX1099" s="13" t="s">
        <v>72</v>
      </c>
      <c r="AY1099" s="250" t="s">
        <v>178</v>
      </c>
    </row>
    <row r="1100" s="14" customFormat="1">
      <c r="A1100" s="14"/>
      <c r="B1100" s="251"/>
      <c r="C1100" s="252"/>
      <c r="D1100" s="242" t="s">
        <v>372</v>
      </c>
      <c r="E1100" s="253" t="s">
        <v>21</v>
      </c>
      <c r="F1100" s="254" t="s">
        <v>1346</v>
      </c>
      <c r="G1100" s="252"/>
      <c r="H1100" s="255">
        <v>341.303</v>
      </c>
      <c r="I1100" s="256"/>
      <c r="J1100" s="252"/>
      <c r="K1100" s="252"/>
      <c r="L1100" s="257"/>
      <c r="M1100" s="258"/>
      <c r="N1100" s="259"/>
      <c r="O1100" s="259"/>
      <c r="P1100" s="259"/>
      <c r="Q1100" s="259"/>
      <c r="R1100" s="259"/>
      <c r="S1100" s="259"/>
      <c r="T1100" s="260"/>
      <c r="U1100" s="14"/>
      <c r="V1100" s="14"/>
      <c r="W1100" s="14"/>
      <c r="X1100" s="14"/>
      <c r="Y1100" s="14"/>
      <c r="Z1100" s="14"/>
      <c r="AA1100" s="14"/>
      <c r="AB1100" s="14"/>
      <c r="AC1100" s="14"/>
      <c r="AD1100" s="14"/>
      <c r="AE1100" s="14"/>
      <c r="AT1100" s="261" t="s">
        <v>372</v>
      </c>
      <c r="AU1100" s="261" t="s">
        <v>81</v>
      </c>
      <c r="AV1100" s="14" t="s">
        <v>81</v>
      </c>
      <c r="AW1100" s="14" t="s">
        <v>34</v>
      </c>
      <c r="AX1100" s="14" t="s">
        <v>72</v>
      </c>
      <c r="AY1100" s="261" t="s">
        <v>178</v>
      </c>
    </row>
    <row r="1101" s="14" customFormat="1">
      <c r="A1101" s="14"/>
      <c r="B1101" s="251"/>
      <c r="C1101" s="252"/>
      <c r="D1101" s="242" t="s">
        <v>372</v>
      </c>
      <c r="E1101" s="253" t="s">
        <v>21</v>
      </c>
      <c r="F1101" s="254" t="s">
        <v>1498</v>
      </c>
      <c r="G1101" s="252"/>
      <c r="H1101" s="255">
        <v>-24.140000000000001</v>
      </c>
      <c r="I1101" s="256"/>
      <c r="J1101" s="252"/>
      <c r="K1101" s="252"/>
      <c r="L1101" s="257"/>
      <c r="M1101" s="258"/>
      <c r="N1101" s="259"/>
      <c r="O1101" s="259"/>
      <c r="P1101" s="259"/>
      <c r="Q1101" s="259"/>
      <c r="R1101" s="259"/>
      <c r="S1101" s="259"/>
      <c r="T1101" s="260"/>
      <c r="U1101" s="14"/>
      <c r="V1101" s="14"/>
      <c r="W1101" s="14"/>
      <c r="X1101" s="14"/>
      <c r="Y1101" s="14"/>
      <c r="Z1101" s="14"/>
      <c r="AA1101" s="14"/>
      <c r="AB1101" s="14"/>
      <c r="AC1101" s="14"/>
      <c r="AD1101" s="14"/>
      <c r="AE1101" s="14"/>
      <c r="AT1101" s="261" t="s">
        <v>372</v>
      </c>
      <c r="AU1101" s="261" t="s">
        <v>81</v>
      </c>
      <c r="AV1101" s="14" t="s">
        <v>81</v>
      </c>
      <c r="AW1101" s="14" t="s">
        <v>34</v>
      </c>
      <c r="AX1101" s="14" t="s">
        <v>72</v>
      </c>
      <c r="AY1101" s="261" t="s">
        <v>178</v>
      </c>
    </row>
    <row r="1102" s="14" customFormat="1">
      <c r="A1102" s="14"/>
      <c r="B1102" s="251"/>
      <c r="C1102" s="252"/>
      <c r="D1102" s="242" t="s">
        <v>372</v>
      </c>
      <c r="E1102" s="253" t="s">
        <v>21</v>
      </c>
      <c r="F1102" s="254" t="s">
        <v>1499</v>
      </c>
      <c r="G1102" s="252"/>
      <c r="H1102" s="255">
        <v>29.25</v>
      </c>
      <c r="I1102" s="256"/>
      <c r="J1102" s="252"/>
      <c r="K1102" s="252"/>
      <c r="L1102" s="257"/>
      <c r="M1102" s="258"/>
      <c r="N1102" s="259"/>
      <c r="O1102" s="259"/>
      <c r="P1102" s="259"/>
      <c r="Q1102" s="259"/>
      <c r="R1102" s="259"/>
      <c r="S1102" s="259"/>
      <c r="T1102" s="260"/>
      <c r="U1102" s="14"/>
      <c r="V1102" s="14"/>
      <c r="W1102" s="14"/>
      <c r="X1102" s="14"/>
      <c r="Y1102" s="14"/>
      <c r="Z1102" s="14"/>
      <c r="AA1102" s="14"/>
      <c r="AB1102" s="14"/>
      <c r="AC1102" s="14"/>
      <c r="AD1102" s="14"/>
      <c r="AE1102" s="14"/>
      <c r="AT1102" s="261" t="s">
        <v>372</v>
      </c>
      <c r="AU1102" s="261" t="s">
        <v>81</v>
      </c>
      <c r="AV1102" s="14" t="s">
        <v>81</v>
      </c>
      <c r="AW1102" s="14" t="s">
        <v>34</v>
      </c>
      <c r="AX1102" s="14" t="s">
        <v>72</v>
      </c>
      <c r="AY1102" s="261" t="s">
        <v>178</v>
      </c>
    </row>
    <row r="1103" s="13" customFormat="1">
      <c r="A1103" s="13"/>
      <c r="B1103" s="240"/>
      <c r="C1103" s="241"/>
      <c r="D1103" s="242" t="s">
        <v>372</v>
      </c>
      <c r="E1103" s="243" t="s">
        <v>21</v>
      </c>
      <c r="F1103" s="244" t="s">
        <v>1088</v>
      </c>
      <c r="G1103" s="241"/>
      <c r="H1103" s="243" t="s">
        <v>21</v>
      </c>
      <c r="I1103" s="245"/>
      <c r="J1103" s="241"/>
      <c r="K1103" s="241"/>
      <c r="L1103" s="246"/>
      <c r="M1103" s="247"/>
      <c r="N1103" s="248"/>
      <c r="O1103" s="248"/>
      <c r="P1103" s="248"/>
      <c r="Q1103" s="248"/>
      <c r="R1103" s="248"/>
      <c r="S1103" s="248"/>
      <c r="T1103" s="249"/>
      <c r="U1103" s="13"/>
      <c r="V1103" s="13"/>
      <c r="W1103" s="13"/>
      <c r="X1103" s="13"/>
      <c r="Y1103" s="13"/>
      <c r="Z1103" s="13"/>
      <c r="AA1103" s="13"/>
      <c r="AB1103" s="13"/>
      <c r="AC1103" s="13"/>
      <c r="AD1103" s="13"/>
      <c r="AE1103" s="13"/>
      <c r="AT1103" s="250" t="s">
        <v>372</v>
      </c>
      <c r="AU1103" s="250" t="s">
        <v>81</v>
      </c>
      <c r="AV1103" s="13" t="s">
        <v>79</v>
      </c>
      <c r="AW1103" s="13" t="s">
        <v>34</v>
      </c>
      <c r="AX1103" s="13" t="s">
        <v>72</v>
      </c>
      <c r="AY1103" s="250" t="s">
        <v>178</v>
      </c>
    </row>
    <row r="1104" s="13" customFormat="1">
      <c r="A1104" s="13"/>
      <c r="B1104" s="240"/>
      <c r="C1104" s="241"/>
      <c r="D1104" s="242" t="s">
        <v>372</v>
      </c>
      <c r="E1104" s="243" t="s">
        <v>21</v>
      </c>
      <c r="F1104" s="244" t="s">
        <v>1089</v>
      </c>
      <c r="G1104" s="241"/>
      <c r="H1104" s="243" t="s">
        <v>21</v>
      </c>
      <c r="I1104" s="245"/>
      <c r="J1104" s="241"/>
      <c r="K1104" s="241"/>
      <c r="L1104" s="246"/>
      <c r="M1104" s="247"/>
      <c r="N1104" s="248"/>
      <c r="O1104" s="248"/>
      <c r="P1104" s="248"/>
      <c r="Q1104" s="248"/>
      <c r="R1104" s="248"/>
      <c r="S1104" s="248"/>
      <c r="T1104" s="249"/>
      <c r="U1104" s="13"/>
      <c r="V1104" s="13"/>
      <c r="W1104" s="13"/>
      <c r="X1104" s="13"/>
      <c r="Y1104" s="13"/>
      <c r="Z1104" s="13"/>
      <c r="AA1104" s="13"/>
      <c r="AB1104" s="13"/>
      <c r="AC1104" s="13"/>
      <c r="AD1104" s="13"/>
      <c r="AE1104" s="13"/>
      <c r="AT1104" s="250" t="s">
        <v>372</v>
      </c>
      <c r="AU1104" s="250" t="s">
        <v>81</v>
      </c>
      <c r="AV1104" s="13" t="s">
        <v>79</v>
      </c>
      <c r="AW1104" s="13" t="s">
        <v>34</v>
      </c>
      <c r="AX1104" s="13" t="s">
        <v>72</v>
      </c>
      <c r="AY1104" s="250" t="s">
        <v>178</v>
      </c>
    </row>
    <row r="1105" s="14" customFormat="1">
      <c r="A1105" s="14"/>
      <c r="B1105" s="251"/>
      <c r="C1105" s="252"/>
      <c r="D1105" s="242" t="s">
        <v>372</v>
      </c>
      <c r="E1105" s="253" t="s">
        <v>21</v>
      </c>
      <c r="F1105" s="254" t="s">
        <v>1090</v>
      </c>
      <c r="G1105" s="252"/>
      <c r="H1105" s="255">
        <v>50.981999999999999</v>
      </c>
      <c r="I1105" s="256"/>
      <c r="J1105" s="252"/>
      <c r="K1105" s="252"/>
      <c r="L1105" s="257"/>
      <c r="M1105" s="258"/>
      <c r="N1105" s="259"/>
      <c r="O1105" s="259"/>
      <c r="P1105" s="259"/>
      <c r="Q1105" s="259"/>
      <c r="R1105" s="259"/>
      <c r="S1105" s="259"/>
      <c r="T1105" s="260"/>
      <c r="U1105" s="14"/>
      <c r="V1105" s="14"/>
      <c r="W1105" s="14"/>
      <c r="X1105" s="14"/>
      <c r="Y1105" s="14"/>
      <c r="Z1105" s="14"/>
      <c r="AA1105" s="14"/>
      <c r="AB1105" s="14"/>
      <c r="AC1105" s="14"/>
      <c r="AD1105" s="14"/>
      <c r="AE1105" s="14"/>
      <c r="AT1105" s="261" t="s">
        <v>372</v>
      </c>
      <c r="AU1105" s="261" t="s">
        <v>81</v>
      </c>
      <c r="AV1105" s="14" t="s">
        <v>81</v>
      </c>
      <c r="AW1105" s="14" t="s">
        <v>34</v>
      </c>
      <c r="AX1105" s="14" t="s">
        <v>72</v>
      </c>
      <c r="AY1105" s="261" t="s">
        <v>178</v>
      </c>
    </row>
    <row r="1106" s="14" customFormat="1">
      <c r="A1106" s="14"/>
      <c r="B1106" s="251"/>
      <c r="C1106" s="252"/>
      <c r="D1106" s="242" t="s">
        <v>372</v>
      </c>
      <c r="E1106" s="253" t="s">
        <v>21</v>
      </c>
      <c r="F1106" s="254" t="s">
        <v>1091</v>
      </c>
      <c r="G1106" s="252"/>
      <c r="H1106" s="255">
        <v>17.254999999999999</v>
      </c>
      <c r="I1106" s="256"/>
      <c r="J1106" s="252"/>
      <c r="K1106" s="252"/>
      <c r="L1106" s="257"/>
      <c r="M1106" s="258"/>
      <c r="N1106" s="259"/>
      <c r="O1106" s="259"/>
      <c r="P1106" s="259"/>
      <c r="Q1106" s="259"/>
      <c r="R1106" s="259"/>
      <c r="S1106" s="259"/>
      <c r="T1106" s="260"/>
      <c r="U1106" s="14"/>
      <c r="V1106" s="14"/>
      <c r="W1106" s="14"/>
      <c r="X1106" s="14"/>
      <c r="Y1106" s="14"/>
      <c r="Z1106" s="14"/>
      <c r="AA1106" s="14"/>
      <c r="AB1106" s="14"/>
      <c r="AC1106" s="14"/>
      <c r="AD1106" s="14"/>
      <c r="AE1106" s="14"/>
      <c r="AT1106" s="261" t="s">
        <v>372</v>
      </c>
      <c r="AU1106" s="261" t="s">
        <v>81</v>
      </c>
      <c r="AV1106" s="14" t="s">
        <v>81</v>
      </c>
      <c r="AW1106" s="14" t="s">
        <v>34</v>
      </c>
      <c r="AX1106" s="14" t="s">
        <v>72</v>
      </c>
      <c r="AY1106" s="261" t="s">
        <v>178</v>
      </c>
    </row>
    <row r="1107" s="14" customFormat="1">
      <c r="A1107" s="14"/>
      <c r="B1107" s="251"/>
      <c r="C1107" s="252"/>
      <c r="D1107" s="242" t="s">
        <v>372</v>
      </c>
      <c r="E1107" s="253" t="s">
        <v>21</v>
      </c>
      <c r="F1107" s="254" t="s">
        <v>1092</v>
      </c>
      <c r="G1107" s="252"/>
      <c r="H1107" s="255">
        <v>4.2119999999999997</v>
      </c>
      <c r="I1107" s="256"/>
      <c r="J1107" s="252"/>
      <c r="K1107" s="252"/>
      <c r="L1107" s="257"/>
      <c r="M1107" s="258"/>
      <c r="N1107" s="259"/>
      <c r="O1107" s="259"/>
      <c r="P1107" s="259"/>
      <c r="Q1107" s="259"/>
      <c r="R1107" s="259"/>
      <c r="S1107" s="259"/>
      <c r="T1107" s="260"/>
      <c r="U1107" s="14"/>
      <c r="V1107" s="14"/>
      <c r="W1107" s="14"/>
      <c r="X1107" s="14"/>
      <c r="Y1107" s="14"/>
      <c r="Z1107" s="14"/>
      <c r="AA1107" s="14"/>
      <c r="AB1107" s="14"/>
      <c r="AC1107" s="14"/>
      <c r="AD1107" s="14"/>
      <c r="AE1107" s="14"/>
      <c r="AT1107" s="261" t="s">
        <v>372</v>
      </c>
      <c r="AU1107" s="261" t="s">
        <v>81</v>
      </c>
      <c r="AV1107" s="14" t="s">
        <v>81</v>
      </c>
      <c r="AW1107" s="14" t="s">
        <v>34</v>
      </c>
      <c r="AX1107" s="14" t="s">
        <v>72</v>
      </c>
      <c r="AY1107" s="261" t="s">
        <v>178</v>
      </c>
    </row>
    <row r="1108" s="16" customFormat="1">
      <c r="A1108" s="16"/>
      <c r="B1108" s="273"/>
      <c r="C1108" s="274"/>
      <c r="D1108" s="242" t="s">
        <v>372</v>
      </c>
      <c r="E1108" s="275" t="s">
        <v>21</v>
      </c>
      <c r="F1108" s="276" t="s">
        <v>407</v>
      </c>
      <c r="G1108" s="274"/>
      <c r="H1108" s="277">
        <v>418.86200000000002</v>
      </c>
      <c r="I1108" s="278"/>
      <c r="J1108" s="274"/>
      <c r="K1108" s="274"/>
      <c r="L1108" s="279"/>
      <c r="M1108" s="280"/>
      <c r="N1108" s="281"/>
      <c r="O1108" s="281"/>
      <c r="P1108" s="281"/>
      <c r="Q1108" s="281"/>
      <c r="R1108" s="281"/>
      <c r="S1108" s="281"/>
      <c r="T1108" s="282"/>
      <c r="U1108" s="16"/>
      <c r="V1108" s="16"/>
      <c r="W1108" s="16"/>
      <c r="X1108" s="16"/>
      <c r="Y1108" s="16"/>
      <c r="Z1108" s="16"/>
      <c r="AA1108" s="16"/>
      <c r="AB1108" s="16"/>
      <c r="AC1108" s="16"/>
      <c r="AD1108" s="16"/>
      <c r="AE1108" s="16"/>
      <c r="AT1108" s="283" t="s">
        <v>372</v>
      </c>
      <c r="AU1108" s="283" t="s">
        <v>81</v>
      </c>
      <c r="AV1108" s="16" t="s">
        <v>95</v>
      </c>
      <c r="AW1108" s="16" t="s">
        <v>34</v>
      </c>
      <c r="AX1108" s="16" t="s">
        <v>72</v>
      </c>
      <c r="AY1108" s="283" t="s">
        <v>178</v>
      </c>
    </row>
    <row r="1109" s="13" customFormat="1">
      <c r="A1109" s="13"/>
      <c r="B1109" s="240"/>
      <c r="C1109" s="241"/>
      <c r="D1109" s="242" t="s">
        <v>372</v>
      </c>
      <c r="E1109" s="243" t="s">
        <v>21</v>
      </c>
      <c r="F1109" s="244" t="s">
        <v>1093</v>
      </c>
      <c r="G1109" s="241"/>
      <c r="H1109" s="243" t="s">
        <v>21</v>
      </c>
      <c r="I1109" s="245"/>
      <c r="J1109" s="241"/>
      <c r="K1109" s="241"/>
      <c r="L1109" s="246"/>
      <c r="M1109" s="247"/>
      <c r="N1109" s="248"/>
      <c r="O1109" s="248"/>
      <c r="P1109" s="248"/>
      <c r="Q1109" s="248"/>
      <c r="R1109" s="248"/>
      <c r="S1109" s="248"/>
      <c r="T1109" s="249"/>
      <c r="U1109" s="13"/>
      <c r="V1109" s="13"/>
      <c r="W1109" s="13"/>
      <c r="X1109" s="13"/>
      <c r="Y1109" s="13"/>
      <c r="Z1109" s="13"/>
      <c r="AA1109" s="13"/>
      <c r="AB1109" s="13"/>
      <c r="AC1109" s="13"/>
      <c r="AD1109" s="13"/>
      <c r="AE1109" s="13"/>
      <c r="AT1109" s="250" t="s">
        <v>372</v>
      </c>
      <c r="AU1109" s="250" t="s">
        <v>81</v>
      </c>
      <c r="AV1109" s="13" t="s">
        <v>79</v>
      </c>
      <c r="AW1109" s="13" t="s">
        <v>34</v>
      </c>
      <c r="AX1109" s="13" t="s">
        <v>72</v>
      </c>
      <c r="AY1109" s="250" t="s">
        <v>178</v>
      </c>
    </row>
    <row r="1110" s="14" customFormat="1">
      <c r="A1110" s="14"/>
      <c r="B1110" s="251"/>
      <c r="C1110" s="252"/>
      <c r="D1110" s="242" t="s">
        <v>372</v>
      </c>
      <c r="E1110" s="253" t="s">
        <v>21</v>
      </c>
      <c r="F1110" s="254" t="s">
        <v>1094</v>
      </c>
      <c r="G1110" s="252"/>
      <c r="H1110" s="255">
        <v>87.882000000000005</v>
      </c>
      <c r="I1110" s="256"/>
      <c r="J1110" s="252"/>
      <c r="K1110" s="252"/>
      <c r="L1110" s="257"/>
      <c r="M1110" s="258"/>
      <c r="N1110" s="259"/>
      <c r="O1110" s="259"/>
      <c r="P1110" s="259"/>
      <c r="Q1110" s="259"/>
      <c r="R1110" s="259"/>
      <c r="S1110" s="259"/>
      <c r="T1110" s="260"/>
      <c r="U1110" s="14"/>
      <c r="V1110" s="14"/>
      <c r="W1110" s="14"/>
      <c r="X1110" s="14"/>
      <c r="Y1110" s="14"/>
      <c r="Z1110" s="14"/>
      <c r="AA1110" s="14"/>
      <c r="AB1110" s="14"/>
      <c r="AC1110" s="14"/>
      <c r="AD1110" s="14"/>
      <c r="AE1110" s="14"/>
      <c r="AT1110" s="261" t="s">
        <v>372</v>
      </c>
      <c r="AU1110" s="261" t="s">
        <v>81</v>
      </c>
      <c r="AV1110" s="14" t="s">
        <v>81</v>
      </c>
      <c r="AW1110" s="14" t="s">
        <v>34</v>
      </c>
      <c r="AX1110" s="14" t="s">
        <v>72</v>
      </c>
      <c r="AY1110" s="261" t="s">
        <v>178</v>
      </c>
    </row>
    <row r="1111" s="16" customFormat="1">
      <c r="A1111" s="16"/>
      <c r="B1111" s="273"/>
      <c r="C1111" s="274"/>
      <c r="D1111" s="242" t="s">
        <v>372</v>
      </c>
      <c r="E1111" s="275" t="s">
        <v>21</v>
      </c>
      <c r="F1111" s="276" t="s">
        <v>407</v>
      </c>
      <c r="G1111" s="274"/>
      <c r="H1111" s="277">
        <v>87.882000000000005</v>
      </c>
      <c r="I1111" s="278"/>
      <c r="J1111" s="274"/>
      <c r="K1111" s="274"/>
      <c r="L1111" s="279"/>
      <c r="M1111" s="280"/>
      <c r="N1111" s="281"/>
      <c r="O1111" s="281"/>
      <c r="P1111" s="281"/>
      <c r="Q1111" s="281"/>
      <c r="R1111" s="281"/>
      <c r="S1111" s="281"/>
      <c r="T1111" s="282"/>
      <c r="U1111" s="16"/>
      <c r="V1111" s="16"/>
      <c r="W1111" s="16"/>
      <c r="X1111" s="16"/>
      <c r="Y1111" s="16"/>
      <c r="Z1111" s="16"/>
      <c r="AA1111" s="16"/>
      <c r="AB1111" s="16"/>
      <c r="AC1111" s="16"/>
      <c r="AD1111" s="16"/>
      <c r="AE1111" s="16"/>
      <c r="AT1111" s="283" t="s">
        <v>372</v>
      </c>
      <c r="AU1111" s="283" t="s">
        <v>81</v>
      </c>
      <c r="AV1111" s="16" t="s">
        <v>95</v>
      </c>
      <c r="AW1111" s="16" t="s">
        <v>34</v>
      </c>
      <c r="AX1111" s="16" t="s">
        <v>72</v>
      </c>
      <c r="AY1111" s="283" t="s">
        <v>178</v>
      </c>
    </row>
    <row r="1112" s="13" customFormat="1">
      <c r="A1112" s="13"/>
      <c r="B1112" s="240"/>
      <c r="C1112" s="241"/>
      <c r="D1112" s="242" t="s">
        <v>372</v>
      </c>
      <c r="E1112" s="243" t="s">
        <v>21</v>
      </c>
      <c r="F1112" s="244" t="s">
        <v>552</v>
      </c>
      <c r="G1112" s="241"/>
      <c r="H1112" s="243" t="s">
        <v>21</v>
      </c>
      <c r="I1112" s="245"/>
      <c r="J1112" s="241"/>
      <c r="K1112" s="241"/>
      <c r="L1112" s="246"/>
      <c r="M1112" s="247"/>
      <c r="N1112" s="248"/>
      <c r="O1112" s="248"/>
      <c r="P1112" s="248"/>
      <c r="Q1112" s="248"/>
      <c r="R1112" s="248"/>
      <c r="S1112" s="248"/>
      <c r="T1112" s="249"/>
      <c r="U1112" s="13"/>
      <c r="V1112" s="13"/>
      <c r="W1112" s="13"/>
      <c r="X1112" s="13"/>
      <c r="Y1112" s="13"/>
      <c r="Z1112" s="13"/>
      <c r="AA1112" s="13"/>
      <c r="AB1112" s="13"/>
      <c r="AC1112" s="13"/>
      <c r="AD1112" s="13"/>
      <c r="AE1112" s="13"/>
      <c r="AT1112" s="250" t="s">
        <v>372</v>
      </c>
      <c r="AU1112" s="250" t="s">
        <v>81</v>
      </c>
      <c r="AV1112" s="13" t="s">
        <v>79</v>
      </c>
      <c r="AW1112" s="13" t="s">
        <v>34</v>
      </c>
      <c r="AX1112" s="13" t="s">
        <v>72</v>
      </c>
      <c r="AY1112" s="250" t="s">
        <v>178</v>
      </c>
    </row>
    <row r="1113" s="14" customFormat="1">
      <c r="A1113" s="14"/>
      <c r="B1113" s="251"/>
      <c r="C1113" s="252"/>
      <c r="D1113" s="242" t="s">
        <v>372</v>
      </c>
      <c r="E1113" s="253" t="s">
        <v>21</v>
      </c>
      <c r="F1113" s="254" t="s">
        <v>1500</v>
      </c>
      <c r="G1113" s="252"/>
      <c r="H1113" s="255">
        <v>32.954999999999998</v>
      </c>
      <c r="I1113" s="256"/>
      <c r="J1113" s="252"/>
      <c r="K1113" s="252"/>
      <c r="L1113" s="257"/>
      <c r="M1113" s="258"/>
      <c r="N1113" s="259"/>
      <c r="O1113" s="259"/>
      <c r="P1113" s="259"/>
      <c r="Q1113" s="259"/>
      <c r="R1113" s="259"/>
      <c r="S1113" s="259"/>
      <c r="T1113" s="260"/>
      <c r="U1113" s="14"/>
      <c r="V1113" s="14"/>
      <c r="W1113" s="14"/>
      <c r="X1113" s="14"/>
      <c r="Y1113" s="14"/>
      <c r="Z1113" s="14"/>
      <c r="AA1113" s="14"/>
      <c r="AB1113" s="14"/>
      <c r="AC1113" s="14"/>
      <c r="AD1113" s="14"/>
      <c r="AE1113" s="14"/>
      <c r="AT1113" s="261" t="s">
        <v>372</v>
      </c>
      <c r="AU1113" s="261" t="s">
        <v>81</v>
      </c>
      <c r="AV1113" s="14" t="s">
        <v>81</v>
      </c>
      <c r="AW1113" s="14" t="s">
        <v>34</v>
      </c>
      <c r="AX1113" s="14" t="s">
        <v>72</v>
      </c>
      <c r="AY1113" s="261" t="s">
        <v>178</v>
      </c>
    </row>
    <row r="1114" s="15" customFormat="1">
      <c r="A1114" s="15"/>
      <c r="B1114" s="262"/>
      <c r="C1114" s="263"/>
      <c r="D1114" s="242" t="s">
        <v>372</v>
      </c>
      <c r="E1114" s="264" t="s">
        <v>21</v>
      </c>
      <c r="F1114" s="265" t="s">
        <v>399</v>
      </c>
      <c r="G1114" s="263"/>
      <c r="H1114" s="266">
        <v>539.69899999999996</v>
      </c>
      <c r="I1114" s="267"/>
      <c r="J1114" s="263"/>
      <c r="K1114" s="263"/>
      <c r="L1114" s="268"/>
      <c r="M1114" s="269"/>
      <c r="N1114" s="270"/>
      <c r="O1114" s="270"/>
      <c r="P1114" s="270"/>
      <c r="Q1114" s="270"/>
      <c r="R1114" s="270"/>
      <c r="S1114" s="270"/>
      <c r="T1114" s="271"/>
      <c r="U1114" s="15"/>
      <c r="V1114" s="15"/>
      <c r="W1114" s="15"/>
      <c r="X1114" s="15"/>
      <c r="Y1114" s="15"/>
      <c r="Z1114" s="15"/>
      <c r="AA1114" s="15"/>
      <c r="AB1114" s="15"/>
      <c r="AC1114" s="15"/>
      <c r="AD1114" s="15"/>
      <c r="AE1114" s="15"/>
      <c r="AT1114" s="272" t="s">
        <v>372</v>
      </c>
      <c r="AU1114" s="272" t="s">
        <v>81</v>
      </c>
      <c r="AV1114" s="15" t="s">
        <v>97</v>
      </c>
      <c r="AW1114" s="15" t="s">
        <v>34</v>
      </c>
      <c r="AX1114" s="15" t="s">
        <v>79</v>
      </c>
      <c r="AY1114" s="272" t="s">
        <v>178</v>
      </c>
    </row>
    <row r="1115" s="2" customFormat="1" ht="37.8" customHeight="1">
      <c r="A1115" s="41"/>
      <c r="B1115" s="42"/>
      <c r="C1115" s="214" t="s">
        <v>1501</v>
      </c>
      <c r="D1115" s="214" t="s">
        <v>179</v>
      </c>
      <c r="E1115" s="215" t="s">
        <v>1502</v>
      </c>
      <c r="F1115" s="216" t="s">
        <v>1503</v>
      </c>
      <c r="G1115" s="217" t="s">
        <v>384</v>
      </c>
      <c r="H1115" s="218">
        <v>474.68400000000003</v>
      </c>
      <c r="I1115" s="219"/>
      <c r="J1115" s="220">
        <f>ROUND(I1115*H1115,2)</f>
        <v>0</v>
      </c>
      <c r="K1115" s="216" t="s">
        <v>368</v>
      </c>
      <c r="L1115" s="47"/>
      <c r="M1115" s="221" t="s">
        <v>21</v>
      </c>
      <c r="N1115" s="222" t="s">
        <v>43</v>
      </c>
      <c r="O1115" s="87"/>
      <c r="P1115" s="223">
        <f>O1115*H1115</f>
        <v>0</v>
      </c>
      <c r="Q1115" s="223">
        <v>4.0000000000000003E-05</v>
      </c>
      <c r="R1115" s="223">
        <f>Q1115*H1115</f>
        <v>0.018987360000000002</v>
      </c>
      <c r="S1115" s="223">
        <v>0</v>
      </c>
      <c r="T1115" s="224">
        <f>S1115*H1115</f>
        <v>0</v>
      </c>
      <c r="U1115" s="41"/>
      <c r="V1115" s="41"/>
      <c r="W1115" s="41"/>
      <c r="X1115" s="41"/>
      <c r="Y1115" s="41"/>
      <c r="Z1115" s="41"/>
      <c r="AA1115" s="41"/>
      <c r="AB1115" s="41"/>
      <c r="AC1115" s="41"/>
      <c r="AD1115" s="41"/>
      <c r="AE1115" s="41"/>
      <c r="AR1115" s="225" t="s">
        <v>97</v>
      </c>
      <c r="AT1115" s="225" t="s">
        <v>179</v>
      </c>
      <c r="AU1115" s="225" t="s">
        <v>81</v>
      </c>
      <c r="AY1115" s="20" t="s">
        <v>178</v>
      </c>
      <c r="BE1115" s="226">
        <f>IF(N1115="základní",J1115,0)</f>
        <v>0</v>
      </c>
      <c r="BF1115" s="226">
        <f>IF(N1115="snížená",J1115,0)</f>
        <v>0</v>
      </c>
      <c r="BG1115" s="226">
        <f>IF(N1115="zákl. přenesená",J1115,0)</f>
        <v>0</v>
      </c>
      <c r="BH1115" s="226">
        <f>IF(N1115="sníž. přenesená",J1115,0)</f>
        <v>0</v>
      </c>
      <c r="BI1115" s="226">
        <f>IF(N1115="nulová",J1115,0)</f>
        <v>0</v>
      </c>
      <c r="BJ1115" s="20" t="s">
        <v>79</v>
      </c>
      <c r="BK1115" s="226">
        <f>ROUND(I1115*H1115,2)</f>
        <v>0</v>
      </c>
      <c r="BL1115" s="20" t="s">
        <v>97</v>
      </c>
      <c r="BM1115" s="225" t="s">
        <v>1504</v>
      </c>
    </row>
    <row r="1116" s="2" customFormat="1">
      <c r="A1116" s="41"/>
      <c r="B1116" s="42"/>
      <c r="C1116" s="43"/>
      <c r="D1116" s="235" t="s">
        <v>370</v>
      </c>
      <c r="E1116" s="43"/>
      <c r="F1116" s="236" t="s">
        <v>1505</v>
      </c>
      <c r="G1116" s="43"/>
      <c r="H1116" s="43"/>
      <c r="I1116" s="237"/>
      <c r="J1116" s="43"/>
      <c r="K1116" s="43"/>
      <c r="L1116" s="47"/>
      <c r="M1116" s="238"/>
      <c r="N1116" s="239"/>
      <c r="O1116" s="87"/>
      <c r="P1116" s="87"/>
      <c r="Q1116" s="87"/>
      <c r="R1116" s="87"/>
      <c r="S1116" s="87"/>
      <c r="T1116" s="88"/>
      <c r="U1116" s="41"/>
      <c r="V1116" s="41"/>
      <c r="W1116" s="41"/>
      <c r="X1116" s="41"/>
      <c r="Y1116" s="41"/>
      <c r="Z1116" s="41"/>
      <c r="AA1116" s="41"/>
      <c r="AB1116" s="41"/>
      <c r="AC1116" s="41"/>
      <c r="AD1116" s="41"/>
      <c r="AE1116" s="41"/>
      <c r="AT1116" s="20" t="s">
        <v>370</v>
      </c>
      <c r="AU1116" s="20" t="s">
        <v>81</v>
      </c>
    </row>
    <row r="1117" s="13" customFormat="1">
      <c r="A1117" s="13"/>
      <c r="B1117" s="240"/>
      <c r="C1117" s="241"/>
      <c r="D1117" s="242" t="s">
        <v>372</v>
      </c>
      <c r="E1117" s="243" t="s">
        <v>21</v>
      </c>
      <c r="F1117" s="244" t="s">
        <v>1506</v>
      </c>
      <c r="G1117" s="241"/>
      <c r="H1117" s="243" t="s">
        <v>21</v>
      </c>
      <c r="I1117" s="245"/>
      <c r="J1117" s="241"/>
      <c r="K1117" s="241"/>
      <c r="L1117" s="246"/>
      <c r="M1117" s="247"/>
      <c r="N1117" s="248"/>
      <c r="O1117" s="248"/>
      <c r="P1117" s="248"/>
      <c r="Q1117" s="248"/>
      <c r="R1117" s="248"/>
      <c r="S1117" s="248"/>
      <c r="T1117" s="249"/>
      <c r="U1117" s="13"/>
      <c r="V1117" s="13"/>
      <c r="W1117" s="13"/>
      <c r="X1117" s="13"/>
      <c r="Y1117" s="13"/>
      <c r="Z1117" s="13"/>
      <c r="AA1117" s="13"/>
      <c r="AB1117" s="13"/>
      <c r="AC1117" s="13"/>
      <c r="AD1117" s="13"/>
      <c r="AE1117" s="13"/>
      <c r="AT1117" s="250" t="s">
        <v>372</v>
      </c>
      <c r="AU1117" s="250" t="s">
        <v>81</v>
      </c>
      <c r="AV1117" s="13" t="s">
        <v>79</v>
      </c>
      <c r="AW1117" s="13" t="s">
        <v>34</v>
      </c>
      <c r="AX1117" s="13" t="s">
        <v>72</v>
      </c>
      <c r="AY1117" s="250" t="s">
        <v>178</v>
      </c>
    </row>
    <row r="1118" s="14" customFormat="1">
      <c r="A1118" s="14"/>
      <c r="B1118" s="251"/>
      <c r="C1118" s="252"/>
      <c r="D1118" s="242" t="s">
        <v>372</v>
      </c>
      <c r="E1118" s="253" t="s">
        <v>21</v>
      </c>
      <c r="F1118" s="254" t="s">
        <v>1507</v>
      </c>
      <c r="G1118" s="252"/>
      <c r="H1118" s="255">
        <v>474.68400000000003</v>
      </c>
      <c r="I1118" s="256"/>
      <c r="J1118" s="252"/>
      <c r="K1118" s="252"/>
      <c r="L1118" s="257"/>
      <c r="M1118" s="258"/>
      <c r="N1118" s="259"/>
      <c r="O1118" s="259"/>
      <c r="P1118" s="259"/>
      <c r="Q1118" s="259"/>
      <c r="R1118" s="259"/>
      <c r="S1118" s="259"/>
      <c r="T1118" s="260"/>
      <c r="U1118" s="14"/>
      <c r="V1118" s="14"/>
      <c r="W1118" s="14"/>
      <c r="X1118" s="14"/>
      <c r="Y1118" s="14"/>
      <c r="Z1118" s="14"/>
      <c r="AA1118" s="14"/>
      <c r="AB1118" s="14"/>
      <c r="AC1118" s="14"/>
      <c r="AD1118" s="14"/>
      <c r="AE1118" s="14"/>
      <c r="AT1118" s="261" t="s">
        <v>372</v>
      </c>
      <c r="AU1118" s="261" t="s">
        <v>81</v>
      </c>
      <c r="AV1118" s="14" t="s">
        <v>81</v>
      </c>
      <c r="AW1118" s="14" t="s">
        <v>34</v>
      </c>
      <c r="AX1118" s="14" t="s">
        <v>79</v>
      </c>
      <c r="AY1118" s="261" t="s">
        <v>178</v>
      </c>
    </row>
    <row r="1119" s="2" customFormat="1" ht="21.75" customHeight="1">
      <c r="A1119" s="41"/>
      <c r="B1119" s="42"/>
      <c r="C1119" s="214" t="s">
        <v>1508</v>
      </c>
      <c r="D1119" s="214" t="s">
        <v>179</v>
      </c>
      <c r="E1119" s="215" t="s">
        <v>1509</v>
      </c>
      <c r="F1119" s="216" t="s">
        <v>1510</v>
      </c>
      <c r="G1119" s="217" t="s">
        <v>209</v>
      </c>
      <c r="H1119" s="218">
        <v>247.20099999999999</v>
      </c>
      <c r="I1119" s="219"/>
      <c r="J1119" s="220">
        <f>ROUND(I1119*H1119,2)</f>
        <v>0</v>
      </c>
      <c r="K1119" s="216" t="s">
        <v>393</v>
      </c>
      <c r="L1119" s="47"/>
      <c r="M1119" s="221" t="s">
        <v>21</v>
      </c>
      <c r="N1119" s="222" t="s">
        <v>43</v>
      </c>
      <c r="O1119" s="87"/>
      <c r="P1119" s="223">
        <f>O1119*H1119</f>
        <v>0</v>
      </c>
      <c r="Q1119" s="223">
        <v>0.00149</v>
      </c>
      <c r="R1119" s="223">
        <f>Q1119*H1119</f>
        <v>0.36832948999999998</v>
      </c>
      <c r="S1119" s="223">
        <v>0</v>
      </c>
      <c r="T1119" s="224">
        <f>S1119*H1119</f>
        <v>0</v>
      </c>
      <c r="U1119" s="41"/>
      <c r="V1119" s="41"/>
      <c r="W1119" s="41"/>
      <c r="X1119" s="41"/>
      <c r="Y1119" s="41"/>
      <c r="Z1119" s="41"/>
      <c r="AA1119" s="41"/>
      <c r="AB1119" s="41"/>
      <c r="AC1119" s="41"/>
      <c r="AD1119" s="41"/>
      <c r="AE1119" s="41"/>
      <c r="AR1119" s="225" t="s">
        <v>97</v>
      </c>
      <c r="AT1119" s="225" t="s">
        <v>179</v>
      </c>
      <c r="AU1119" s="225" t="s">
        <v>81</v>
      </c>
      <c r="AY1119" s="20" t="s">
        <v>178</v>
      </c>
      <c r="BE1119" s="226">
        <f>IF(N1119="základní",J1119,0)</f>
        <v>0</v>
      </c>
      <c r="BF1119" s="226">
        <f>IF(N1119="snížená",J1119,0)</f>
        <v>0</v>
      </c>
      <c r="BG1119" s="226">
        <f>IF(N1119="zákl. přenesená",J1119,0)</f>
        <v>0</v>
      </c>
      <c r="BH1119" s="226">
        <f>IF(N1119="sníž. přenesená",J1119,0)</f>
        <v>0</v>
      </c>
      <c r="BI1119" s="226">
        <f>IF(N1119="nulová",J1119,0)</f>
        <v>0</v>
      </c>
      <c r="BJ1119" s="20" t="s">
        <v>79</v>
      </c>
      <c r="BK1119" s="226">
        <f>ROUND(I1119*H1119,2)</f>
        <v>0</v>
      </c>
      <c r="BL1119" s="20" t="s">
        <v>97</v>
      </c>
      <c r="BM1119" s="225" t="s">
        <v>1511</v>
      </c>
    </row>
    <row r="1120" s="13" customFormat="1">
      <c r="A1120" s="13"/>
      <c r="B1120" s="240"/>
      <c r="C1120" s="241"/>
      <c r="D1120" s="242" t="s">
        <v>372</v>
      </c>
      <c r="E1120" s="243" t="s">
        <v>21</v>
      </c>
      <c r="F1120" s="244" t="s">
        <v>1375</v>
      </c>
      <c r="G1120" s="241"/>
      <c r="H1120" s="243" t="s">
        <v>21</v>
      </c>
      <c r="I1120" s="245"/>
      <c r="J1120" s="241"/>
      <c r="K1120" s="241"/>
      <c r="L1120" s="246"/>
      <c r="M1120" s="247"/>
      <c r="N1120" s="248"/>
      <c r="O1120" s="248"/>
      <c r="P1120" s="248"/>
      <c r="Q1120" s="248"/>
      <c r="R1120" s="248"/>
      <c r="S1120" s="248"/>
      <c r="T1120" s="249"/>
      <c r="U1120" s="13"/>
      <c r="V1120" s="13"/>
      <c r="W1120" s="13"/>
      <c r="X1120" s="13"/>
      <c r="Y1120" s="13"/>
      <c r="Z1120" s="13"/>
      <c r="AA1120" s="13"/>
      <c r="AB1120" s="13"/>
      <c r="AC1120" s="13"/>
      <c r="AD1120" s="13"/>
      <c r="AE1120" s="13"/>
      <c r="AT1120" s="250" t="s">
        <v>372</v>
      </c>
      <c r="AU1120" s="250" t="s">
        <v>81</v>
      </c>
      <c r="AV1120" s="13" t="s">
        <v>79</v>
      </c>
      <c r="AW1120" s="13" t="s">
        <v>34</v>
      </c>
      <c r="AX1120" s="13" t="s">
        <v>72</v>
      </c>
      <c r="AY1120" s="250" t="s">
        <v>178</v>
      </c>
    </row>
    <row r="1121" s="14" customFormat="1">
      <c r="A1121" s="14"/>
      <c r="B1121" s="251"/>
      <c r="C1121" s="252"/>
      <c r="D1121" s="242" t="s">
        <v>372</v>
      </c>
      <c r="E1121" s="253" t="s">
        <v>21</v>
      </c>
      <c r="F1121" s="254" t="s">
        <v>1512</v>
      </c>
      <c r="G1121" s="252"/>
      <c r="H1121" s="255">
        <v>247.20099999999999</v>
      </c>
      <c r="I1121" s="256"/>
      <c r="J1121" s="252"/>
      <c r="K1121" s="252"/>
      <c r="L1121" s="257"/>
      <c r="M1121" s="258"/>
      <c r="N1121" s="259"/>
      <c r="O1121" s="259"/>
      <c r="P1121" s="259"/>
      <c r="Q1121" s="259"/>
      <c r="R1121" s="259"/>
      <c r="S1121" s="259"/>
      <c r="T1121" s="260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T1121" s="261" t="s">
        <v>372</v>
      </c>
      <c r="AU1121" s="261" t="s">
        <v>81</v>
      </c>
      <c r="AV1121" s="14" t="s">
        <v>81</v>
      </c>
      <c r="AW1121" s="14" t="s">
        <v>34</v>
      </c>
      <c r="AX1121" s="14" t="s">
        <v>79</v>
      </c>
      <c r="AY1121" s="261" t="s">
        <v>178</v>
      </c>
    </row>
    <row r="1122" s="2" customFormat="1" ht="24.15" customHeight="1">
      <c r="A1122" s="41"/>
      <c r="B1122" s="42"/>
      <c r="C1122" s="214" t="s">
        <v>1513</v>
      </c>
      <c r="D1122" s="214" t="s">
        <v>179</v>
      </c>
      <c r="E1122" s="215" t="s">
        <v>1514</v>
      </c>
      <c r="F1122" s="216" t="s">
        <v>1515</v>
      </c>
      <c r="G1122" s="217" t="s">
        <v>209</v>
      </c>
      <c r="H1122" s="218">
        <v>255.392</v>
      </c>
      <c r="I1122" s="219"/>
      <c r="J1122" s="220">
        <f>ROUND(I1122*H1122,2)</f>
        <v>0</v>
      </c>
      <c r="K1122" s="216" t="s">
        <v>368</v>
      </c>
      <c r="L1122" s="47"/>
      <c r="M1122" s="221" t="s">
        <v>21</v>
      </c>
      <c r="N1122" s="222" t="s">
        <v>43</v>
      </c>
      <c r="O1122" s="87"/>
      <c r="P1122" s="223">
        <f>O1122*H1122</f>
        <v>0</v>
      </c>
      <c r="Q1122" s="223">
        <v>0.00097999999999999997</v>
      </c>
      <c r="R1122" s="223">
        <f>Q1122*H1122</f>
        <v>0.25028415999999998</v>
      </c>
      <c r="S1122" s="223">
        <v>0</v>
      </c>
      <c r="T1122" s="224">
        <f>S1122*H1122</f>
        <v>0</v>
      </c>
      <c r="U1122" s="41"/>
      <c r="V1122" s="41"/>
      <c r="W1122" s="41"/>
      <c r="X1122" s="41"/>
      <c r="Y1122" s="41"/>
      <c r="Z1122" s="41"/>
      <c r="AA1122" s="41"/>
      <c r="AB1122" s="41"/>
      <c r="AC1122" s="41"/>
      <c r="AD1122" s="41"/>
      <c r="AE1122" s="41"/>
      <c r="AR1122" s="225" t="s">
        <v>97</v>
      </c>
      <c r="AT1122" s="225" t="s">
        <v>179</v>
      </c>
      <c r="AU1122" s="225" t="s">
        <v>81</v>
      </c>
      <c r="AY1122" s="20" t="s">
        <v>178</v>
      </c>
      <c r="BE1122" s="226">
        <f>IF(N1122="základní",J1122,0)</f>
        <v>0</v>
      </c>
      <c r="BF1122" s="226">
        <f>IF(N1122="snížená",J1122,0)</f>
        <v>0</v>
      </c>
      <c r="BG1122" s="226">
        <f>IF(N1122="zákl. přenesená",J1122,0)</f>
        <v>0</v>
      </c>
      <c r="BH1122" s="226">
        <f>IF(N1122="sníž. přenesená",J1122,0)</f>
        <v>0</v>
      </c>
      <c r="BI1122" s="226">
        <f>IF(N1122="nulová",J1122,0)</f>
        <v>0</v>
      </c>
      <c r="BJ1122" s="20" t="s">
        <v>79</v>
      </c>
      <c r="BK1122" s="226">
        <f>ROUND(I1122*H1122,2)</f>
        <v>0</v>
      </c>
      <c r="BL1122" s="20" t="s">
        <v>97</v>
      </c>
      <c r="BM1122" s="225" t="s">
        <v>1516</v>
      </c>
    </row>
    <row r="1123" s="2" customFormat="1">
      <c r="A1123" s="41"/>
      <c r="B1123" s="42"/>
      <c r="C1123" s="43"/>
      <c r="D1123" s="235" t="s">
        <v>370</v>
      </c>
      <c r="E1123" s="43"/>
      <c r="F1123" s="236" t="s">
        <v>1517</v>
      </c>
      <c r="G1123" s="43"/>
      <c r="H1123" s="43"/>
      <c r="I1123" s="237"/>
      <c r="J1123" s="43"/>
      <c r="K1123" s="43"/>
      <c r="L1123" s="47"/>
      <c r="M1123" s="238"/>
      <c r="N1123" s="239"/>
      <c r="O1123" s="87"/>
      <c r="P1123" s="87"/>
      <c r="Q1123" s="87"/>
      <c r="R1123" s="87"/>
      <c r="S1123" s="87"/>
      <c r="T1123" s="88"/>
      <c r="U1123" s="41"/>
      <c r="V1123" s="41"/>
      <c r="W1123" s="41"/>
      <c r="X1123" s="41"/>
      <c r="Y1123" s="41"/>
      <c r="Z1123" s="41"/>
      <c r="AA1123" s="41"/>
      <c r="AB1123" s="41"/>
      <c r="AC1123" s="41"/>
      <c r="AD1123" s="41"/>
      <c r="AE1123" s="41"/>
      <c r="AT1123" s="20" t="s">
        <v>370</v>
      </c>
      <c r="AU1123" s="20" t="s">
        <v>81</v>
      </c>
    </row>
    <row r="1124" s="13" customFormat="1">
      <c r="A1124" s="13"/>
      <c r="B1124" s="240"/>
      <c r="C1124" s="241"/>
      <c r="D1124" s="242" t="s">
        <v>372</v>
      </c>
      <c r="E1124" s="243" t="s">
        <v>21</v>
      </c>
      <c r="F1124" s="244" t="s">
        <v>1375</v>
      </c>
      <c r="G1124" s="241"/>
      <c r="H1124" s="243" t="s">
        <v>21</v>
      </c>
      <c r="I1124" s="245"/>
      <c r="J1124" s="241"/>
      <c r="K1124" s="241"/>
      <c r="L1124" s="246"/>
      <c r="M1124" s="247"/>
      <c r="N1124" s="248"/>
      <c r="O1124" s="248"/>
      <c r="P1124" s="248"/>
      <c r="Q1124" s="248"/>
      <c r="R1124" s="248"/>
      <c r="S1124" s="248"/>
      <c r="T1124" s="249"/>
      <c r="U1124" s="13"/>
      <c r="V1124" s="13"/>
      <c r="W1124" s="13"/>
      <c r="X1124" s="13"/>
      <c r="Y1124" s="13"/>
      <c r="Z1124" s="13"/>
      <c r="AA1124" s="13"/>
      <c r="AB1124" s="13"/>
      <c r="AC1124" s="13"/>
      <c r="AD1124" s="13"/>
      <c r="AE1124" s="13"/>
      <c r="AT1124" s="250" t="s">
        <v>372</v>
      </c>
      <c r="AU1124" s="250" t="s">
        <v>81</v>
      </c>
      <c r="AV1124" s="13" t="s">
        <v>79</v>
      </c>
      <c r="AW1124" s="13" t="s">
        <v>34</v>
      </c>
      <c r="AX1124" s="13" t="s">
        <v>72</v>
      </c>
      <c r="AY1124" s="250" t="s">
        <v>178</v>
      </c>
    </row>
    <row r="1125" s="14" customFormat="1">
      <c r="A1125" s="14"/>
      <c r="B1125" s="251"/>
      <c r="C1125" s="252"/>
      <c r="D1125" s="242" t="s">
        <v>372</v>
      </c>
      <c r="E1125" s="253" t="s">
        <v>21</v>
      </c>
      <c r="F1125" s="254" t="s">
        <v>1518</v>
      </c>
      <c r="G1125" s="252"/>
      <c r="H1125" s="255">
        <v>255.392</v>
      </c>
      <c r="I1125" s="256"/>
      <c r="J1125" s="252"/>
      <c r="K1125" s="252"/>
      <c r="L1125" s="257"/>
      <c r="M1125" s="258"/>
      <c r="N1125" s="259"/>
      <c r="O1125" s="259"/>
      <c r="P1125" s="259"/>
      <c r="Q1125" s="259"/>
      <c r="R1125" s="259"/>
      <c r="S1125" s="259"/>
      <c r="T1125" s="260"/>
      <c r="U1125" s="14"/>
      <c r="V1125" s="14"/>
      <c r="W1125" s="14"/>
      <c r="X1125" s="14"/>
      <c r="Y1125" s="14"/>
      <c r="Z1125" s="14"/>
      <c r="AA1125" s="14"/>
      <c r="AB1125" s="14"/>
      <c r="AC1125" s="14"/>
      <c r="AD1125" s="14"/>
      <c r="AE1125" s="14"/>
      <c r="AT1125" s="261" t="s">
        <v>372</v>
      </c>
      <c r="AU1125" s="261" t="s">
        <v>81</v>
      </c>
      <c r="AV1125" s="14" t="s">
        <v>81</v>
      </c>
      <c r="AW1125" s="14" t="s">
        <v>34</v>
      </c>
      <c r="AX1125" s="14" t="s">
        <v>79</v>
      </c>
      <c r="AY1125" s="261" t="s">
        <v>178</v>
      </c>
    </row>
    <row r="1126" s="2" customFormat="1" ht="37.8" customHeight="1">
      <c r="A1126" s="41"/>
      <c r="B1126" s="42"/>
      <c r="C1126" s="214" t="s">
        <v>1519</v>
      </c>
      <c r="D1126" s="214" t="s">
        <v>179</v>
      </c>
      <c r="E1126" s="215" t="s">
        <v>1520</v>
      </c>
      <c r="F1126" s="216" t="s">
        <v>1521</v>
      </c>
      <c r="G1126" s="217" t="s">
        <v>384</v>
      </c>
      <c r="H1126" s="218">
        <v>34.173000000000002</v>
      </c>
      <c r="I1126" s="219"/>
      <c r="J1126" s="220">
        <f>ROUND(I1126*H1126,2)</f>
        <v>0</v>
      </c>
      <c r="K1126" s="216" t="s">
        <v>368</v>
      </c>
      <c r="L1126" s="47"/>
      <c r="M1126" s="221" t="s">
        <v>21</v>
      </c>
      <c r="N1126" s="222" t="s">
        <v>43</v>
      </c>
      <c r="O1126" s="87"/>
      <c r="P1126" s="223">
        <f>O1126*H1126</f>
        <v>0</v>
      </c>
      <c r="Q1126" s="223">
        <v>0.072499999999999995</v>
      </c>
      <c r="R1126" s="223">
        <f>Q1126*H1126</f>
        <v>2.4775424999999998</v>
      </c>
      <c r="S1126" s="223">
        <v>0.00072999999999999996</v>
      </c>
      <c r="T1126" s="224">
        <f>S1126*H1126</f>
        <v>0.024946289999999999</v>
      </c>
      <c r="U1126" s="41"/>
      <c r="V1126" s="41"/>
      <c r="W1126" s="41"/>
      <c r="X1126" s="41"/>
      <c r="Y1126" s="41"/>
      <c r="Z1126" s="41"/>
      <c r="AA1126" s="41"/>
      <c r="AB1126" s="41"/>
      <c r="AC1126" s="41"/>
      <c r="AD1126" s="41"/>
      <c r="AE1126" s="41"/>
      <c r="AR1126" s="225" t="s">
        <v>97</v>
      </c>
      <c r="AT1126" s="225" t="s">
        <v>179</v>
      </c>
      <c r="AU1126" s="225" t="s">
        <v>81</v>
      </c>
      <c r="AY1126" s="20" t="s">
        <v>178</v>
      </c>
      <c r="BE1126" s="226">
        <f>IF(N1126="základní",J1126,0)</f>
        <v>0</v>
      </c>
      <c r="BF1126" s="226">
        <f>IF(N1126="snížená",J1126,0)</f>
        <v>0</v>
      </c>
      <c r="BG1126" s="226">
        <f>IF(N1126="zákl. přenesená",J1126,0)</f>
        <v>0</v>
      </c>
      <c r="BH1126" s="226">
        <f>IF(N1126="sníž. přenesená",J1126,0)</f>
        <v>0</v>
      </c>
      <c r="BI1126" s="226">
        <f>IF(N1126="nulová",J1126,0)</f>
        <v>0</v>
      </c>
      <c r="BJ1126" s="20" t="s">
        <v>79</v>
      </c>
      <c r="BK1126" s="226">
        <f>ROUND(I1126*H1126,2)</f>
        <v>0</v>
      </c>
      <c r="BL1126" s="20" t="s">
        <v>97</v>
      </c>
      <c r="BM1126" s="225" t="s">
        <v>1522</v>
      </c>
    </row>
    <row r="1127" s="2" customFormat="1">
      <c r="A1127" s="41"/>
      <c r="B1127" s="42"/>
      <c r="C1127" s="43"/>
      <c r="D1127" s="235" t="s">
        <v>370</v>
      </c>
      <c r="E1127" s="43"/>
      <c r="F1127" s="236" t="s">
        <v>1523</v>
      </c>
      <c r="G1127" s="43"/>
      <c r="H1127" s="43"/>
      <c r="I1127" s="237"/>
      <c r="J1127" s="43"/>
      <c r="K1127" s="43"/>
      <c r="L1127" s="47"/>
      <c r="M1127" s="238"/>
      <c r="N1127" s="239"/>
      <c r="O1127" s="87"/>
      <c r="P1127" s="87"/>
      <c r="Q1127" s="87"/>
      <c r="R1127" s="87"/>
      <c r="S1127" s="87"/>
      <c r="T1127" s="88"/>
      <c r="U1127" s="41"/>
      <c r="V1127" s="41"/>
      <c r="W1127" s="41"/>
      <c r="X1127" s="41"/>
      <c r="Y1127" s="41"/>
      <c r="Z1127" s="41"/>
      <c r="AA1127" s="41"/>
      <c r="AB1127" s="41"/>
      <c r="AC1127" s="41"/>
      <c r="AD1127" s="41"/>
      <c r="AE1127" s="41"/>
      <c r="AT1127" s="20" t="s">
        <v>370</v>
      </c>
      <c r="AU1127" s="20" t="s">
        <v>81</v>
      </c>
    </row>
    <row r="1128" s="13" customFormat="1">
      <c r="A1128" s="13"/>
      <c r="B1128" s="240"/>
      <c r="C1128" s="241"/>
      <c r="D1128" s="242" t="s">
        <v>372</v>
      </c>
      <c r="E1128" s="243" t="s">
        <v>21</v>
      </c>
      <c r="F1128" s="244" t="s">
        <v>1524</v>
      </c>
      <c r="G1128" s="241"/>
      <c r="H1128" s="243" t="s">
        <v>21</v>
      </c>
      <c r="I1128" s="245"/>
      <c r="J1128" s="241"/>
      <c r="K1128" s="241"/>
      <c r="L1128" s="246"/>
      <c r="M1128" s="247"/>
      <c r="N1128" s="248"/>
      <c r="O1128" s="248"/>
      <c r="P1128" s="248"/>
      <c r="Q1128" s="248"/>
      <c r="R1128" s="248"/>
      <c r="S1128" s="248"/>
      <c r="T1128" s="249"/>
      <c r="U1128" s="13"/>
      <c r="V1128" s="13"/>
      <c r="W1128" s="13"/>
      <c r="X1128" s="13"/>
      <c r="Y1128" s="13"/>
      <c r="Z1128" s="13"/>
      <c r="AA1128" s="13"/>
      <c r="AB1128" s="13"/>
      <c r="AC1128" s="13"/>
      <c r="AD1128" s="13"/>
      <c r="AE1128" s="13"/>
      <c r="AT1128" s="250" t="s">
        <v>372</v>
      </c>
      <c r="AU1128" s="250" t="s">
        <v>81</v>
      </c>
      <c r="AV1128" s="13" t="s">
        <v>79</v>
      </c>
      <c r="AW1128" s="13" t="s">
        <v>34</v>
      </c>
      <c r="AX1128" s="13" t="s">
        <v>72</v>
      </c>
      <c r="AY1128" s="250" t="s">
        <v>178</v>
      </c>
    </row>
    <row r="1129" s="13" customFormat="1">
      <c r="A1129" s="13"/>
      <c r="B1129" s="240"/>
      <c r="C1129" s="241"/>
      <c r="D1129" s="242" t="s">
        <v>372</v>
      </c>
      <c r="E1129" s="243" t="s">
        <v>21</v>
      </c>
      <c r="F1129" s="244" t="s">
        <v>1525</v>
      </c>
      <c r="G1129" s="241"/>
      <c r="H1129" s="243" t="s">
        <v>21</v>
      </c>
      <c r="I1129" s="245"/>
      <c r="J1129" s="241"/>
      <c r="K1129" s="241"/>
      <c r="L1129" s="246"/>
      <c r="M1129" s="247"/>
      <c r="N1129" s="248"/>
      <c r="O1129" s="248"/>
      <c r="P1129" s="248"/>
      <c r="Q1129" s="248"/>
      <c r="R1129" s="248"/>
      <c r="S1129" s="248"/>
      <c r="T1129" s="249"/>
      <c r="U1129" s="13"/>
      <c r="V1129" s="13"/>
      <c r="W1129" s="13"/>
      <c r="X1129" s="13"/>
      <c r="Y1129" s="13"/>
      <c r="Z1129" s="13"/>
      <c r="AA1129" s="13"/>
      <c r="AB1129" s="13"/>
      <c r="AC1129" s="13"/>
      <c r="AD1129" s="13"/>
      <c r="AE1129" s="13"/>
      <c r="AT1129" s="250" t="s">
        <v>372</v>
      </c>
      <c r="AU1129" s="250" t="s">
        <v>81</v>
      </c>
      <c r="AV1129" s="13" t="s">
        <v>79</v>
      </c>
      <c r="AW1129" s="13" t="s">
        <v>34</v>
      </c>
      <c r="AX1129" s="13" t="s">
        <v>72</v>
      </c>
      <c r="AY1129" s="250" t="s">
        <v>178</v>
      </c>
    </row>
    <row r="1130" s="14" customFormat="1">
      <c r="A1130" s="14"/>
      <c r="B1130" s="251"/>
      <c r="C1130" s="252"/>
      <c r="D1130" s="242" t="s">
        <v>372</v>
      </c>
      <c r="E1130" s="253" t="s">
        <v>21</v>
      </c>
      <c r="F1130" s="254" t="s">
        <v>1526</v>
      </c>
      <c r="G1130" s="252"/>
      <c r="H1130" s="255">
        <v>34.173000000000002</v>
      </c>
      <c r="I1130" s="256"/>
      <c r="J1130" s="252"/>
      <c r="K1130" s="252"/>
      <c r="L1130" s="257"/>
      <c r="M1130" s="258"/>
      <c r="N1130" s="259"/>
      <c r="O1130" s="259"/>
      <c r="P1130" s="259"/>
      <c r="Q1130" s="259"/>
      <c r="R1130" s="259"/>
      <c r="S1130" s="259"/>
      <c r="T1130" s="260"/>
      <c r="U1130" s="14"/>
      <c r="V1130" s="14"/>
      <c r="W1130" s="14"/>
      <c r="X1130" s="14"/>
      <c r="Y1130" s="14"/>
      <c r="Z1130" s="14"/>
      <c r="AA1130" s="14"/>
      <c r="AB1130" s="14"/>
      <c r="AC1130" s="14"/>
      <c r="AD1130" s="14"/>
      <c r="AE1130" s="14"/>
      <c r="AT1130" s="261" t="s">
        <v>372</v>
      </c>
      <c r="AU1130" s="261" t="s">
        <v>81</v>
      </c>
      <c r="AV1130" s="14" t="s">
        <v>81</v>
      </c>
      <c r="AW1130" s="14" t="s">
        <v>34</v>
      </c>
      <c r="AX1130" s="14" t="s">
        <v>79</v>
      </c>
      <c r="AY1130" s="261" t="s">
        <v>178</v>
      </c>
    </row>
    <row r="1131" s="2" customFormat="1" ht="44.25" customHeight="1">
      <c r="A1131" s="41"/>
      <c r="B1131" s="42"/>
      <c r="C1131" s="214" t="s">
        <v>1527</v>
      </c>
      <c r="D1131" s="214" t="s">
        <v>179</v>
      </c>
      <c r="E1131" s="215" t="s">
        <v>1528</v>
      </c>
      <c r="F1131" s="216" t="s">
        <v>1529</v>
      </c>
      <c r="G1131" s="217" t="s">
        <v>384</v>
      </c>
      <c r="H1131" s="218">
        <v>146.66399999999999</v>
      </c>
      <c r="I1131" s="219"/>
      <c r="J1131" s="220">
        <f>ROUND(I1131*H1131,2)</f>
        <v>0</v>
      </c>
      <c r="K1131" s="216" t="s">
        <v>368</v>
      </c>
      <c r="L1131" s="47"/>
      <c r="M1131" s="221" t="s">
        <v>21</v>
      </c>
      <c r="N1131" s="222" t="s">
        <v>43</v>
      </c>
      <c r="O1131" s="87"/>
      <c r="P1131" s="223">
        <f>O1131*H1131</f>
        <v>0</v>
      </c>
      <c r="Q1131" s="223">
        <v>0.00158</v>
      </c>
      <c r="R1131" s="223">
        <f>Q1131*H1131</f>
        <v>0.23172911999999998</v>
      </c>
      <c r="S1131" s="223">
        <v>0</v>
      </c>
      <c r="T1131" s="224">
        <f>S1131*H1131</f>
        <v>0</v>
      </c>
      <c r="U1131" s="41"/>
      <c r="V1131" s="41"/>
      <c r="W1131" s="41"/>
      <c r="X1131" s="41"/>
      <c r="Y1131" s="41"/>
      <c r="Z1131" s="41"/>
      <c r="AA1131" s="41"/>
      <c r="AB1131" s="41"/>
      <c r="AC1131" s="41"/>
      <c r="AD1131" s="41"/>
      <c r="AE1131" s="41"/>
      <c r="AR1131" s="225" t="s">
        <v>97</v>
      </c>
      <c r="AT1131" s="225" t="s">
        <v>179</v>
      </c>
      <c r="AU1131" s="225" t="s">
        <v>81</v>
      </c>
      <c r="AY1131" s="20" t="s">
        <v>178</v>
      </c>
      <c r="BE1131" s="226">
        <f>IF(N1131="základní",J1131,0)</f>
        <v>0</v>
      </c>
      <c r="BF1131" s="226">
        <f>IF(N1131="snížená",J1131,0)</f>
        <v>0</v>
      </c>
      <c r="BG1131" s="226">
        <f>IF(N1131="zákl. přenesená",J1131,0)</f>
        <v>0</v>
      </c>
      <c r="BH1131" s="226">
        <f>IF(N1131="sníž. přenesená",J1131,0)</f>
        <v>0</v>
      </c>
      <c r="BI1131" s="226">
        <f>IF(N1131="nulová",J1131,0)</f>
        <v>0</v>
      </c>
      <c r="BJ1131" s="20" t="s">
        <v>79</v>
      </c>
      <c r="BK1131" s="226">
        <f>ROUND(I1131*H1131,2)</f>
        <v>0</v>
      </c>
      <c r="BL1131" s="20" t="s">
        <v>97</v>
      </c>
      <c r="BM1131" s="225" t="s">
        <v>1530</v>
      </c>
    </row>
    <row r="1132" s="2" customFormat="1">
      <c r="A1132" s="41"/>
      <c r="B1132" s="42"/>
      <c r="C1132" s="43"/>
      <c r="D1132" s="235" t="s">
        <v>370</v>
      </c>
      <c r="E1132" s="43"/>
      <c r="F1132" s="236" t="s">
        <v>1531</v>
      </c>
      <c r="G1132" s="43"/>
      <c r="H1132" s="43"/>
      <c r="I1132" s="237"/>
      <c r="J1132" s="43"/>
      <c r="K1132" s="43"/>
      <c r="L1132" s="47"/>
      <c r="M1132" s="238"/>
      <c r="N1132" s="239"/>
      <c r="O1132" s="87"/>
      <c r="P1132" s="87"/>
      <c r="Q1132" s="87"/>
      <c r="R1132" s="87"/>
      <c r="S1132" s="87"/>
      <c r="T1132" s="88"/>
      <c r="U1132" s="41"/>
      <c r="V1132" s="41"/>
      <c r="W1132" s="41"/>
      <c r="X1132" s="41"/>
      <c r="Y1132" s="41"/>
      <c r="Z1132" s="41"/>
      <c r="AA1132" s="41"/>
      <c r="AB1132" s="41"/>
      <c r="AC1132" s="41"/>
      <c r="AD1132" s="41"/>
      <c r="AE1132" s="41"/>
      <c r="AT1132" s="20" t="s">
        <v>370</v>
      </c>
      <c r="AU1132" s="20" t="s">
        <v>81</v>
      </c>
    </row>
    <row r="1133" s="13" customFormat="1">
      <c r="A1133" s="13"/>
      <c r="B1133" s="240"/>
      <c r="C1133" s="241"/>
      <c r="D1133" s="242" t="s">
        <v>372</v>
      </c>
      <c r="E1133" s="243" t="s">
        <v>21</v>
      </c>
      <c r="F1133" s="244" t="s">
        <v>1532</v>
      </c>
      <c r="G1133" s="241"/>
      <c r="H1133" s="243" t="s">
        <v>21</v>
      </c>
      <c r="I1133" s="245"/>
      <c r="J1133" s="241"/>
      <c r="K1133" s="241"/>
      <c r="L1133" s="246"/>
      <c r="M1133" s="247"/>
      <c r="N1133" s="248"/>
      <c r="O1133" s="248"/>
      <c r="P1133" s="248"/>
      <c r="Q1133" s="248"/>
      <c r="R1133" s="248"/>
      <c r="S1133" s="248"/>
      <c r="T1133" s="249"/>
      <c r="U1133" s="13"/>
      <c r="V1133" s="13"/>
      <c r="W1133" s="13"/>
      <c r="X1133" s="13"/>
      <c r="Y1133" s="13"/>
      <c r="Z1133" s="13"/>
      <c r="AA1133" s="13"/>
      <c r="AB1133" s="13"/>
      <c r="AC1133" s="13"/>
      <c r="AD1133" s="13"/>
      <c r="AE1133" s="13"/>
      <c r="AT1133" s="250" t="s">
        <v>372</v>
      </c>
      <c r="AU1133" s="250" t="s">
        <v>81</v>
      </c>
      <c r="AV1133" s="13" t="s">
        <v>79</v>
      </c>
      <c r="AW1133" s="13" t="s">
        <v>34</v>
      </c>
      <c r="AX1133" s="13" t="s">
        <v>72</v>
      </c>
      <c r="AY1133" s="250" t="s">
        <v>178</v>
      </c>
    </row>
    <row r="1134" s="14" customFormat="1">
      <c r="A1134" s="14"/>
      <c r="B1134" s="251"/>
      <c r="C1134" s="252"/>
      <c r="D1134" s="242" t="s">
        <v>372</v>
      </c>
      <c r="E1134" s="253" t="s">
        <v>21</v>
      </c>
      <c r="F1134" s="254" t="s">
        <v>1533</v>
      </c>
      <c r="G1134" s="252"/>
      <c r="H1134" s="255">
        <v>146.66399999999999</v>
      </c>
      <c r="I1134" s="256"/>
      <c r="J1134" s="252"/>
      <c r="K1134" s="252"/>
      <c r="L1134" s="257"/>
      <c r="M1134" s="258"/>
      <c r="N1134" s="259"/>
      <c r="O1134" s="259"/>
      <c r="P1134" s="259"/>
      <c r="Q1134" s="259"/>
      <c r="R1134" s="259"/>
      <c r="S1134" s="259"/>
      <c r="T1134" s="260"/>
      <c r="U1134" s="14"/>
      <c r="V1134" s="14"/>
      <c r="W1134" s="14"/>
      <c r="X1134" s="14"/>
      <c r="Y1134" s="14"/>
      <c r="Z1134" s="14"/>
      <c r="AA1134" s="14"/>
      <c r="AB1134" s="14"/>
      <c r="AC1134" s="14"/>
      <c r="AD1134" s="14"/>
      <c r="AE1134" s="14"/>
      <c r="AT1134" s="261" t="s">
        <v>372</v>
      </c>
      <c r="AU1134" s="261" t="s">
        <v>81</v>
      </c>
      <c r="AV1134" s="14" t="s">
        <v>81</v>
      </c>
      <c r="AW1134" s="14" t="s">
        <v>34</v>
      </c>
      <c r="AX1134" s="14" t="s">
        <v>79</v>
      </c>
      <c r="AY1134" s="261" t="s">
        <v>178</v>
      </c>
    </row>
    <row r="1135" s="2" customFormat="1" ht="49.05" customHeight="1">
      <c r="A1135" s="41"/>
      <c r="B1135" s="42"/>
      <c r="C1135" s="214" t="s">
        <v>1534</v>
      </c>
      <c r="D1135" s="214" t="s">
        <v>179</v>
      </c>
      <c r="E1135" s="215" t="s">
        <v>1535</v>
      </c>
      <c r="F1135" s="216" t="s">
        <v>1536</v>
      </c>
      <c r="G1135" s="217" t="s">
        <v>209</v>
      </c>
      <c r="H1135" s="218">
        <v>16</v>
      </c>
      <c r="I1135" s="219"/>
      <c r="J1135" s="220">
        <f>ROUND(I1135*H1135,2)</f>
        <v>0</v>
      </c>
      <c r="K1135" s="216" t="s">
        <v>393</v>
      </c>
      <c r="L1135" s="47"/>
      <c r="M1135" s="221" t="s">
        <v>21</v>
      </c>
      <c r="N1135" s="222" t="s">
        <v>43</v>
      </c>
      <c r="O1135" s="87"/>
      <c r="P1135" s="223">
        <f>O1135*H1135</f>
        <v>0</v>
      </c>
      <c r="Q1135" s="223">
        <v>0.0053899999999999998</v>
      </c>
      <c r="R1135" s="223">
        <f>Q1135*H1135</f>
        <v>0.086239999999999997</v>
      </c>
      <c r="S1135" s="223">
        <v>0</v>
      </c>
      <c r="T1135" s="224">
        <f>S1135*H1135</f>
        <v>0</v>
      </c>
      <c r="U1135" s="41"/>
      <c r="V1135" s="41"/>
      <c r="W1135" s="41"/>
      <c r="X1135" s="41"/>
      <c r="Y1135" s="41"/>
      <c r="Z1135" s="41"/>
      <c r="AA1135" s="41"/>
      <c r="AB1135" s="41"/>
      <c r="AC1135" s="41"/>
      <c r="AD1135" s="41"/>
      <c r="AE1135" s="41"/>
      <c r="AR1135" s="225" t="s">
        <v>97</v>
      </c>
      <c r="AT1135" s="225" t="s">
        <v>179</v>
      </c>
      <c r="AU1135" s="225" t="s">
        <v>81</v>
      </c>
      <c r="AY1135" s="20" t="s">
        <v>178</v>
      </c>
      <c r="BE1135" s="226">
        <f>IF(N1135="základní",J1135,0)</f>
        <v>0</v>
      </c>
      <c r="BF1135" s="226">
        <f>IF(N1135="snížená",J1135,0)</f>
        <v>0</v>
      </c>
      <c r="BG1135" s="226">
        <f>IF(N1135="zákl. přenesená",J1135,0)</f>
        <v>0</v>
      </c>
      <c r="BH1135" s="226">
        <f>IF(N1135="sníž. přenesená",J1135,0)</f>
        <v>0</v>
      </c>
      <c r="BI1135" s="226">
        <f>IF(N1135="nulová",J1135,0)</f>
        <v>0</v>
      </c>
      <c r="BJ1135" s="20" t="s">
        <v>79</v>
      </c>
      <c r="BK1135" s="226">
        <f>ROUND(I1135*H1135,2)</f>
        <v>0</v>
      </c>
      <c r="BL1135" s="20" t="s">
        <v>97</v>
      </c>
      <c r="BM1135" s="225" t="s">
        <v>1537</v>
      </c>
    </row>
    <row r="1136" s="14" customFormat="1">
      <c r="A1136" s="14"/>
      <c r="B1136" s="251"/>
      <c r="C1136" s="252"/>
      <c r="D1136" s="242" t="s">
        <v>372</v>
      </c>
      <c r="E1136" s="253" t="s">
        <v>21</v>
      </c>
      <c r="F1136" s="254" t="s">
        <v>1538</v>
      </c>
      <c r="G1136" s="252"/>
      <c r="H1136" s="255">
        <v>16</v>
      </c>
      <c r="I1136" s="256"/>
      <c r="J1136" s="252"/>
      <c r="K1136" s="252"/>
      <c r="L1136" s="257"/>
      <c r="M1136" s="258"/>
      <c r="N1136" s="259"/>
      <c r="O1136" s="259"/>
      <c r="P1136" s="259"/>
      <c r="Q1136" s="259"/>
      <c r="R1136" s="259"/>
      <c r="S1136" s="259"/>
      <c r="T1136" s="260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T1136" s="261" t="s">
        <v>372</v>
      </c>
      <c r="AU1136" s="261" t="s">
        <v>81</v>
      </c>
      <c r="AV1136" s="14" t="s">
        <v>81</v>
      </c>
      <c r="AW1136" s="14" t="s">
        <v>34</v>
      </c>
      <c r="AX1136" s="14" t="s">
        <v>79</v>
      </c>
      <c r="AY1136" s="261" t="s">
        <v>178</v>
      </c>
    </row>
    <row r="1137" s="2" customFormat="1" ht="49.05" customHeight="1">
      <c r="A1137" s="41"/>
      <c r="B1137" s="42"/>
      <c r="C1137" s="214" t="s">
        <v>1539</v>
      </c>
      <c r="D1137" s="214" t="s">
        <v>179</v>
      </c>
      <c r="E1137" s="215" t="s">
        <v>1540</v>
      </c>
      <c r="F1137" s="216" t="s">
        <v>1541</v>
      </c>
      <c r="G1137" s="217" t="s">
        <v>546</v>
      </c>
      <c r="H1137" s="218">
        <v>1</v>
      </c>
      <c r="I1137" s="219"/>
      <c r="J1137" s="220">
        <f>ROUND(I1137*H1137,2)</f>
        <v>0</v>
      </c>
      <c r="K1137" s="216" t="s">
        <v>368</v>
      </c>
      <c r="L1137" s="47"/>
      <c r="M1137" s="221" t="s">
        <v>21</v>
      </c>
      <c r="N1137" s="222" t="s">
        <v>43</v>
      </c>
      <c r="O1137" s="87"/>
      <c r="P1137" s="223">
        <f>O1137*H1137</f>
        <v>0</v>
      </c>
      <c r="Q1137" s="223">
        <v>0.00044000000000000002</v>
      </c>
      <c r="R1137" s="223">
        <f>Q1137*H1137</f>
        <v>0.00044000000000000002</v>
      </c>
      <c r="S1137" s="223">
        <v>0</v>
      </c>
      <c r="T1137" s="224">
        <f>S1137*H1137</f>
        <v>0</v>
      </c>
      <c r="U1137" s="41"/>
      <c r="V1137" s="41"/>
      <c r="W1137" s="41"/>
      <c r="X1137" s="41"/>
      <c r="Y1137" s="41"/>
      <c r="Z1137" s="41"/>
      <c r="AA1137" s="41"/>
      <c r="AB1137" s="41"/>
      <c r="AC1137" s="41"/>
      <c r="AD1137" s="41"/>
      <c r="AE1137" s="41"/>
      <c r="AR1137" s="225" t="s">
        <v>97</v>
      </c>
      <c r="AT1137" s="225" t="s">
        <v>179</v>
      </c>
      <c r="AU1137" s="225" t="s">
        <v>81</v>
      </c>
      <c r="AY1137" s="20" t="s">
        <v>178</v>
      </c>
      <c r="BE1137" s="226">
        <f>IF(N1137="základní",J1137,0)</f>
        <v>0</v>
      </c>
      <c r="BF1137" s="226">
        <f>IF(N1137="snížená",J1137,0)</f>
        <v>0</v>
      </c>
      <c r="BG1137" s="226">
        <f>IF(N1137="zákl. přenesená",J1137,0)</f>
        <v>0</v>
      </c>
      <c r="BH1137" s="226">
        <f>IF(N1137="sníž. přenesená",J1137,0)</f>
        <v>0</v>
      </c>
      <c r="BI1137" s="226">
        <f>IF(N1137="nulová",J1137,0)</f>
        <v>0</v>
      </c>
      <c r="BJ1137" s="20" t="s">
        <v>79</v>
      </c>
      <c r="BK1137" s="226">
        <f>ROUND(I1137*H1137,2)</f>
        <v>0</v>
      </c>
      <c r="BL1137" s="20" t="s">
        <v>97</v>
      </c>
      <c r="BM1137" s="225" t="s">
        <v>1542</v>
      </c>
    </row>
    <row r="1138" s="2" customFormat="1">
      <c r="A1138" s="41"/>
      <c r="B1138" s="42"/>
      <c r="C1138" s="43"/>
      <c r="D1138" s="235" t="s">
        <v>370</v>
      </c>
      <c r="E1138" s="43"/>
      <c r="F1138" s="236" t="s">
        <v>1543</v>
      </c>
      <c r="G1138" s="43"/>
      <c r="H1138" s="43"/>
      <c r="I1138" s="237"/>
      <c r="J1138" s="43"/>
      <c r="K1138" s="43"/>
      <c r="L1138" s="47"/>
      <c r="M1138" s="238"/>
      <c r="N1138" s="239"/>
      <c r="O1138" s="87"/>
      <c r="P1138" s="87"/>
      <c r="Q1138" s="87"/>
      <c r="R1138" s="87"/>
      <c r="S1138" s="87"/>
      <c r="T1138" s="88"/>
      <c r="U1138" s="41"/>
      <c r="V1138" s="41"/>
      <c r="W1138" s="41"/>
      <c r="X1138" s="41"/>
      <c r="Y1138" s="41"/>
      <c r="Z1138" s="41"/>
      <c r="AA1138" s="41"/>
      <c r="AB1138" s="41"/>
      <c r="AC1138" s="41"/>
      <c r="AD1138" s="41"/>
      <c r="AE1138" s="41"/>
      <c r="AT1138" s="20" t="s">
        <v>370</v>
      </c>
      <c r="AU1138" s="20" t="s">
        <v>81</v>
      </c>
    </row>
    <row r="1139" s="14" customFormat="1">
      <c r="A1139" s="14"/>
      <c r="B1139" s="251"/>
      <c r="C1139" s="252"/>
      <c r="D1139" s="242" t="s">
        <v>372</v>
      </c>
      <c r="E1139" s="253" t="s">
        <v>21</v>
      </c>
      <c r="F1139" s="254" t="s">
        <v>1544</v>
      </c>
      <c r="G1139" s="252"/>
      <c r="H1139" s="255">
        <v>1</v>
      </c>
      <c r="I1139" s="256"/>
      <c r="J1139" s="252"/>
      <c r="K1139" s="252"/>
      <c r="L1139" s="257"/>
      <c r="M1139" s="258"/>
      <c r="N1139" s="259"/>
      <c r="O1139" s="259"/>
      <c r="P1139" s="259"/>
      <c r="Q1139" s="259"/>
      <c r="R1139" s="259"/>
      <c r="S1139" s="259"/>
      <c r="T1139" s="260"/>
      <c r="U1139" s="14"/>
      <c r="V1139" s="14"/>
      <c r="W1139" s="14"/>
      <c r="X1139" s="14"/>
      <c r="Y1139" s="14"/>
      <c r="Z1139" s="14"/>
      <c r="AA1139" s="14"/>
      <c r="AB1139" s="14"/>
      <c r="AC1139" s="14"/>
      <c r="AD1139" s="14"/>
      <c r="AE1139" s="14"/>
      <c r="AT1139" s="261" t="s">
        <v>372</v>
      </c>
      <c r="AU1139" s="261" t="s">
        <v>81</v>
      </c>
      <c r="AV1139" s="14" t="s">
        <v>81</v>
      </c>
      <c r="AW1139" s="14" t="s">
        <v>34</v>
      </c>
      <c r="AX1139" s="14" t="s">
        <v>79</v>
      </c>
      <c r="AY1139" s="261" t="s">
        <v>178</v>
      </c>
    </row>
    <row r="1140" s="2" customFormat="1" ht="44.25" customHeight="1">
      <c r="A1140" s="41"/>
      <c r="B1140" s="42"/>
      <c r="C1140" s="284" t="s">
        <v>1545</v>
      </c>
      <c r="D1140" s="284" t="s">
        <v>543</v>
      </c>
      <c r="E1140" s="285" t="s">
        <v>1546</v>
      </c>
      <c r="F1140" s="286" t="s">
        <v>1547</v>
      </c>
      <c r="G1140" s="287" t="s">
        <v>546</v>
      </c>
      <c r="H1140" s="288">
        <v>1</v>
      </c>
      <c r="I1140" s="289"/>
      <c r="J1140" s="290">
        <f>ROUND(I1140*H1140,2)</f>
        <v>0</v>
      </c>
      <c r="K1140" s="286" t="s">
        <v>393</v>
      </c>
      <c r="L1140" s="291"/>
      <c r="M1140" s="292" t="s">
        <v>21</v>
      </c>
      <c r="N1140" s="293" t="s">
        <v>43</v>
      </c>
      <c r="O1140" s="87"/>
      <c r="P1140" s="223">
        <f>O1140*H1140</f>
        <v>0</v>
      </c>
      <c r="Q1140" s="223">
        <v>0.111</v>
      </c>
      <c r="R1140" s="223">
        <f>Q1140*H1140</f>
        <v>0.111</v>
      </c>
      <c r="S1140" s="223">
        <v>0</v>
      </c>
      <c r="T1140" s="224">
        <f>S1140*H1140</f>
        <v>0</v>
      </c>
      <c r="U1140" s="41"/>
      <c r="V1140" s="41"/>
      <c r="W1140" s="41"/>
      <c r="X1140" s="41"/>
      <c r="Y1140" s="41"/>
      <c r="Z1140" s="41"/>
      <c r="AA1140" s="41"/>
      <c r="AB1140" s="41"/>
      <c r="AC1140" s="41"/>
      <c r="AD1140" s="41"/>
      <c r="AE1140" s="41"/>
      <c r="AR1140" s="225" t="s">
        <v>219</v>
      </c>
      <c r="AT1140" s="225" t="s">
        <v>543</v>
      </c>
      <c r="AU1140" s="225" t="s">
        <v>81</v>
      </c>
      <c r="AY1140" s="20" t="s">
        <v>178</v>
      </c>
      <c r="BE1140" s="226">
        <f>IF(N1140="základní",J1140,0)</f>
        <v>0</v>
      </c>
      <c r="BF1140" s="226">
        <f>IF(N1140="snížená",J1140,0)</f>
        <v>0</v>
      </c>
      <c r="BG1140" s="226">
        <f>IF(N1140="zákl. přenesená",J1140,0)</f>
        <v>0</v>
      </c>
      <c r="BH1140" s="226">
        <f>IF(N1140="sníž. přenesená",J1140,0)</f>
        <v>0</v>
      </c>
      <c r="BI1140" s="226">
        <f>IF(N1140="nulová",J1140,0)</f>
        <v>0</v>
      </c>
      <c r="BJ1140" s="20" t="s">
        <v>79</v>
      </c>
      <c r="BK1140" s="226">
        <f>ROUND(I1140*H1140,2)</f>
        <v>0</v>
      </c>
      <c r="BL1140" s="20" t="s">
        <v>97</v>
      </c>
      <c r="BM1140" s="225" t="s">
        <v>1548</v>
      </c>
    </row>
    <row r="1141" s="2" customFormat="1" ht="49.05" customHeight="1">
      <c r="A1141" s="41"/>
      <c r="B1141" s="42"/>
      <c r="C1141" s="214" t="s">
        <v>1549</v>
      </c>
      <c r="D1141" s="214" t="s">
        <v>179</v>
      </c>
      <c r="E1141" s="215" t="s">
        <v>1550</v>
      </c>
      <c r="F1141" s="216" t="s">
        <v>1551</v>
      </c>
      <c r="G1141" s="217" t="s">
        <v>546</v>
      </c>
      <c r="H1141" s="218">
        <v>1</v>
      </c>
      <c r="I1141" s="219"/>
      <c r="J1141" s="220">
        <f>ROUND(I1141*H1141,2)</f>
        <v>0</v>
      </c>
      <c r="K1141" s="216" t="s">
        <v>368</v>
      </c>
      <c r="L1141" s="47"/>
      <c r="M1141" s="221" t="s">
        <v>21</v>
      </c>
      <c r="N1141" s="222" t="s">
        <v>43</v>
      </c>
      <c r="O1141" s="87"/>
      <c r="P1141" s="223">
        <f>O1141*H1141</f>
        <v>0</v>
      </c>
      <c r="Q1141" s="223">
        <v>0.00068000000000000005</v>
      </c>
      <c r="R1141" s="223">
        <f>Q1141*H1141</f>
        <v>0.00068000000000000005</v>
      </c>
      <c r="S1141" s="223">
        <v>0</v>
      </c>
      <c r="T1141" s="224">
        <f>S1141*H1141</f>
        <v>0</v>
      </c>
      <c r="U1141" s="41"/>
      <c r="V1141" s="41"/>
      <c r="W1141" s="41"/>
      <c r="X1141" s="41"/>
      <c r="Y1141" s="41"/>
      <c r="Z1141" s="41"/>
      <c r="AA1141" s="41"/>
      <c r="AB1141" s="41"/>
      <c r="AC1141" s="41"/>
      <c r="AD1141" s="41"/>
      <c r="AE1141" s="41"/>
      <c r="AR1141" s="225" t="s">
        <v>97</v>
      </c>
      <c r="AT1141" s="225" t="s">
        <v>179</v>
      </c>
      <c r="AU1141" s="225" t="s">
        <v>81</v>
      </c>
      <c r="AY1141" s="20" t="s">
        <v>178</v>
      </c>
      <c r="BE1141" s="226">
        <f>IF(N1141="základní",J1141,0)</f>
        <v>0</v>
      </c>
      <c r="BF1141" s="226">
        <f>IF(N1141="snížená",J1141,0)</f>
        <v>0</v>
      </c>
      <c r="BG1141" s="226">
        <f>IF(N1141="zákl. přenesená",J1141,0)</f>
        <v>0</v>
      </c>
      <c r="BH1141" s="226">
        <f>IF(N1141="sníž. přenesená",J1141,0)</f>
        <v>0</v>
      </c>
      <c r="BI1141" s="226">
        <f>IF(N1141="nulová",J1141,0)</f>
        <v>0</v>
      </c>
      <c r="BJ1141" s="20" t="s">
        <v>79</v>
      </c>
      <c r="BK1141" s="226">
        <f>ROUND(I1141*H1141,2)</f>
        <v>0</v>
      </c>
      <c r="BL1141" s="20" t="s">
        <v>97</v>
      </c>
      <c r="BM1141" s="225" t="s">
        <v>1552</v>
      </c>
    </row>
    <row r="1142" s="2" customFormat="1">
      <c r="A1142" s="41"/>
      <c r="B1142" s="42"/>
      <c r="C1142" s="43"/>
      <c r="D1142" s="235" t="s">
        <v>370</v>
      </c>
      <c r="E1142" s="43"/>
      <c r="F1142" s="236" t="s">
        <v>1553</v>
      </c>
      <c r="G1142" s="43"/>
      <c r="H1142" s="43"/>
      <c r="I1142" s="237"/>
      <c r="J1142" s="43"/>
      <c r="K1142" s="43"/>
      <c r="L1142" s="47"/>
      <c r="M1142" s="238"/>
      <c r="N1142" s="239"/>
      <c r="O1142" s="87"/>
      <c r="P1142" s="87"/>
      <c r="Q1142" s="87"/>
      <c r="R1142" s="87"/>
      <c r="S1142" s="87"/>
      <c r="T1142" s="88"/>
      <c r="U1142" s="41"/>
      <c r="V1142" s="41"/>
      <c r="W1142" s="41"/>
      <c r="X1142" s="41"/>
      <c r="Y1142" s="41"/>
      <c r="Z1142" s="41"/>
      <c r="AA1142" s="41"/>
      <c r="AB1142" s="41"/>
      <c r="AC1142" s="41"/>
      <c r="AD1142" s="41"/>
      <c r="AE1142" s="41"/>
      <c r="AT1142" s="20" t="s">
        <v>370</v>
      </c>
      <c r="AU1142" s="20" t="s">
        <v>81</v>
      </c>
    </row>
    <row r="1143" s="14" customFormat="1">
      <c r="A1143" s="14"/>
      <c r="B1143" s="251"/>
      <c r="C1143" s="252"/>
      <c r="D1143" s="242" t="s">
        <v>372</v>
      </c>
      <c r="E1143" s="253" t="s">
        <v>21</v>
      </c>
      <c r="F1143" s="254" t="s">
        <v>1554</v>
      </c>
      <c r="G1143" s="252"/>
      <c r="H1143" s="255">
        <v>1</v>
      </c>
      <c r="I1143" s="256"/>
      <c r="J1143" s="252"/>
      <c r="K1143" s="252"/>
      <c r="L1143" s="257"/>
      <c r="M1143" s="258"/>
      <c r="N1143" s="259"/>
      <c r="O1143" s="259"/>
      <c r="P1143" s="259"/>
      <c r="Q1143" s="259"/>
      <c r="R1143" s="259"/>
      <c r="S1143" s="259"/>
      <c r="T1143" s="260"/>
      <c r="U1143" s="14"/>
      <c r="V1143" s="14"/>
      <c r="W1143" s="14"/>
      <c r="X1143" s="14"/>
      <c r="Y1143" s="14"/>
      <c r="Z1143" s="14"/>
      <c r="AA1143" s="14"/>
      <c r="AB1143" s="14"/>
      <c r="AC1143" s="14"/>
      <c r="AD1143" s="14"/>
      <c r="AE1143" s="14"/>
      <c r="AT1143" s="261" t="s">
        <v>372</v>
      </c>
      <c r="AU1143" s="261" t="s">
        <v>81</v>
      </c>
      <c r="AV1143" s="14" t="s">
        <v>81</v>
      </c>
      <c r="AW1143" s="14" t="s">
        <v>34</v>
      </c>
      <c r="AX1143" s="14" t="s">
        <v>79</v>
      </c>
      <c r="AY1143" s="261" t="s">
        <v>178</v>
      </c>
    </row>
    <row r="1144" s="2" customFormat="1" ht="37.8" customHeight="1">
      <c r="A1144" s="41"/>
      <c r="B1144" s="42"/>
      <c r="C1144" s="284" t="s">
        <v>1555</v>
      </c>
      <c r="D1144" s="284" t="s">
        <v>543</v>
      </c>
      <c r="E1144" s="285" t="s">
        <v>1556</v>
      </c>
      <c r="F1144" s="286" t="s">
        <v>1557</v>
      </c>
      <c r="G1144" s="287" t="s">
        <v>546</v>
      </c>
      <c r="H1144" s="288">
        <v>1</v>
      </c>
      <c r="I1144" s="289"/>
      <c r="J1144" s="290">
        <f>ROUND(I1144*H1144,2)</f>
        <v>0</v>
      </c>
      <c r="K1144" s="286" t="s">
        <v>393</v>
      </c>
      <c r="L1144" s="291"/>
      <c r="M1144" s="292" t="s">
        <v>21</v>
      </c>
      <c r="N1144" s="293" t="s">
        <v>43</v>
      </c>
      <c r="O1144" s="87"/>
      <c r="P1144" s="223">
        <f>O1144*H1144</f>
        <v>0</v>
      </c>
      <c r="Q1144" s="223">
        <v>0.111</v>
      </c>
      <c r="R1144" s="223">
        <f>Q1144*H1144</f>
        <v>0.111</v>
      </c>
      <c r="S1144" s="223">
        <v>0</v>
      </c>
      <c r="T1144" s="224">
        <f>S1144*H1144</f>
        <v>0</v>
      </c>
      <c r="U1144" s="41"/>
      <c r="V1144" s="41"/>
      <c r="W1144" s="41"/>
      <c r="X1144" s="41"/>
      <c r="Y1144" s="41"/>
      <c r="Z1144" s="41"/>
      <c r="AA1144" s="41"/>
      <c r="AB1144" s="41"/>
      <c r="AC1144" s="41"/>
      <c r="AD1144" s="41"/>
      <c r="AE1144" s="41"/>
      <c r="AR1144" s="225" t="s">
        <v>219</v>
      </c>
      <c r="AT1144" s="225" t="s">
        <v>543</v>
      </c>
      <c r="AU1144" s="225" t="s">
        <v>81</v>
      </c>
      <c r="AY1144" s="20" t="s">
        <v>178</v>
      </c>
      <c r="BE1144" s="226">
        <f>IF(N1144="základní",J1144,0)</f>
        <v>0</v>
      </c>
      <c r="BF1144" s="226">
        <f>IF(N1144="snížená",J1144,0)</f>
        <v>0</v>
      </c>
      <c r="BG1144" s="226">
        <f>IF(N1144="zákl. přenesená",J1144,0)</f>
        <v>0</v>
      </c>
      <c r="BH1144" s="226">
        <f>IF(N1144="sníž. přenesená",J1144,0)</f>
        <v>0</v>
      </c>
      <c r="BI1144" s="226">
        <f>IF(N1144="nulová",J1144,0)</f>
        <v>0</v>
      </c>
      <c r="BJ1144" s="20" t="s">
        <v>79</v>
      </c>
      <c r="BK1144" s="226">
        <f>ROUND(I1144*H1144,2)</f>
        <v>0</v>
      </c>
      <c r="BL1144" s="20" t="s">
        <v>97</v>
      </c>
      <c r="BM1144" s="225" t="s">
        <v>1558</v>
      </c>
    </row>
    <row r="1145" s="12" customFormat="1" ht="22.8" customHeight="1">
      <c r="A1145" s="12"/>
      <c r="B1145" s="200"/>
      <c r="C1145" s="201"/>
      <c r="D1145" s="202" t="s">
        <v>71</v>
      </c>
      <c r="E1145" s="227" t="s">
        <v>1123</v>
      </c>
      <c r="F1145" s="227" t="s">
        <v>1559</v>
      </c>
      <c r="G1145" s="201"/>
      <c r="H1145" s="201"/>
      <c r="I1145" s="204"/>
      <c r="J1145" s="228">
        <f>BK1145</f>
        <v>0</v>
      </c>
      <c r="K1145" s="201"/>
      <c r="L1145" s="206"/>
      <c r="M1145" s="207"/>
      <c r="N1145" s="208"/>
      <c r="O1145" s="208"/>
      <c r="P1145" s="209">
        <f>SUM(P1146:P1162)</f>
        <v>0</v>
      </c>
      <c r="Q1145" s="208"/>
      <c r="R1145" s="209">
        <f>SUM(R1146:R1162)</f>
        <v>0.0082880000000000002</v>
      </c>
      <c r="S1145" s="208"/>
      <c r="T1145" s="210">
        <f>SUM(T1146:T1162)</f>
        <v>8.6740500000000011</v>
      </c>
      <c r="U1145" s="12"/>
      <c r="V1145" s="12"/>
      <c r="W1145" s="12"/>
      <c r="X1145" s="12"/>
      <c r="Y1145" s="12"/>
      <c r="Z1145" s="12"/>
      <c r="AA1145" s="12"/>
      <c r="AB1145" s="12"/>
      <c r="AC1145" s="12"/>
      <c r="AD1145" s="12"/>
      <c r="AE1145" s="12"/>
      <c r="AR1145" s="211" t="s">
        <v>79</v>
      </c>
      <c r="AT1145" s="212" t="s">
        <v>71</v>
      </c>
      <c r="AU1145" s="212" t="s">
        <v>79</v>
      </c>
      <c r="AY1145" s="211" t="s">
        <v>178</v>
      </c>
      <c r="BK1145" s="213">
        <f>SUM(BK1146:BK1162)</f>
        <v>0</v>
      </c>
    </row>
    <row r="1146" s="2" customFormat="1" ht="24.15" customHeight="1">
      <c r="A1146" s="41"/>
      <c r="B1146" s="42"/>
      <c r="C1146" s="214" t="s">
        <v>1560</v>
      </c>
      <c r="D1146" s="214" t="s">
        <v>179</v>
      </c>
      <c r="E1146" s="215" t="s">
        <v>1561</v>
      </c>
      <c r="F1146" s="216" t="s">
        <v>1562</v>
      </c>
      <c r="G1146" s="217" t="s">
        <v>384</v>
      </c>
      <c r="H1146" s="218">
        <v>7.8250000000000002</v>
      </c>
      <c r="I1146" s="219"/>
      <c r="J1146" s="220">
        <f>ROUND(I1146*H1146,2)</f>
        <v>0</v>
      </c>
      <c r="K1146" s="216" t="s">
        <v>368</v>
      </c>
      <c r="L1146" s="47"/>
      <c r="M1146" s="221" t="s">
        <v>21</v>
      </c>
      <c r="N1146" s="222" t="s">
        <v>43</v>
      </c>
      <c r="O1146" s="87"/>
      <c r="P1146" s="223">
        <f>O1146*H1146</f>
        <v>0</v>
      </c>
      <c r="Q1146" s="223">
        <v>0</v>
      </c>
      <c r="R1146" s="223">
        <f>Q1146*H1146</f>
        <v>0</v>
      </c>
      <c r="S1146" s="223">
        <v>0.066000000000000003</v>
      </c>
      <c r="T1146" s="224">
        <f>S1146*H1146</f>
        <v>0.51645000000000008</v>
      </c>
      <c r="U1146" s="41"/>
      <c r="V1146" s="41"/>
      <c r="W1146" s="41"/>
      <c r="X1146" s="41"/>
      <c r="Y1146" s="41"/>
      <c r="Z1146" s="41"/>
      <c r="AA1146" s="41"/>
      <c r="AB1146" s="41"/>
      <c r="AC1146" s="41"/>
      <c r="AD1146" s="41"/>
      <c r="AE1146" s="41"/>
      <c r="AR1146" s="225" t="s">
        <v>97</v>
      </c>
      <c r="AT1146" s="225" t="s">
        <v>179</v>
      </c>
      <c r="AU1146" s="225" t="s">
        <v>81</v>
      </c>
      <c r="AY1146" s="20" t="s">
        <v>178</v>
      </c>
      <c r="BE1146" s="226">
        <f>IF(N1146="základní",J1146,0)</f>
        <v>0</v>
      </c>
      <c r="BF1146" s="226">
        <f>IF(N1146="snížená",J1146,0)</f>
        <v>0</v>
      </c>
      <c r="BG1146" s="226">
        <f>IF(N1146="zákl. přenesená",J1146,0)</f>
        <v>0</v>
      </c>
      <c r="BH1146" s="226">
        <f>IF(N1146="sníž. přenesená",J1146,0)</f>
        <v>0</v>
      </c>
      <c r="BI1146" s="226">
        <f>IF(N1146="nulová",J1146,0)</f>
        <v>0</v>
      </c>
      <c r="BJ1146" s="20" t="s">
        <v>79</v>
      </c>
      <c r="BK1146" s="226">
        <f>ROUND(I1146*H1146,2)</f>
        <v>0</v>
      </c>
      <c r="BL1146" s="20" t="s">
        <v>97</v>
      </c>
      <c r="BM1146" s="225" t="s">
        <v>1563</v>
      </c>
    </row>
    <row r="1147" s="2" customFormat="1">
      <c r="A1147" s="41"/>
      <c r="B1147" s="42"/>
      <c r="C1147" s="43"/>
      <c r="D1147" s="235" t="s">
        <v>370</v>
      </c>
      <c r="E1147" s="43"/>
      <c r="F1147" s="236" t="s">
        <v>1564</v>
      </c>
      <c r="G1147" s="43"/>
      <c r="H1147" s="43"/>
      <c r="I1147" s="237"/>
      <c r="J1147" s="43"/>
      <c r="K1147" s="43"/>
      <c r="L1147" s="47"/>
      <c r="M1147" s="238"/>
      <c r="N1147" s="239"/>
      <c r="O1147" s="87"/>
      <c r="P1147" s="87"/>
      <c r="Q1147" s="87"/>
      <c r="R1147" s="87"/>
      <c r="S1147" s="87"/>
      <c r="T1147" s="88"/>
      <c r="U1147" s="41"/>
      <c r="V1147" s="41"/>
      <c r="W1147" s="41"/>
      <c r="X1147" s="41"/>
      <c r="Y1147" s="41"/>
      <c r="Z1147" s="41"/>
      <c r="AA1147" s="41"/>
      <c r="AB1147" s="41"/>
      <c r="AC1147" s="41"/>
      <c r="AD1147" s="41"/>
      <c r="AE1147" s="41"/>
      <c r="AT1147" s="20" t="s">
        <v>370</v>
      </c>
      <c r="AU1147" s="20" t="s">
        <v>81</v>
      </c>
    </row>
    <row r="1148" s="14" customFormat="1">
      <c r="A1148" s="14"/>
      <c r="B1148" s="251"/>
      <c r="C1148" s="252"/>
      <c r="D1148" s="242" t="s">
        <v>372</v>
      </c>
      <c r="E1148" s="253" t="s">
        <v>21</v>
      </c>
      <c r="F1148" s="254" t="s">
        <v>1565</v>
      </c>
      <c r="G1148" s="252"/>
      <c r="H1148" s="255">
        <v>4.7249999999999996</v>
      </c>
      <c r="I1148" s="256"/>
      <c r="J1148" s="252"/>
      <c r="K1148" s="252"/>
      <c r="L1148" s="257"/>
      <c r="M1148" s="258"/>
      <c r="N1148" s="259"/>
      <c r="O1148" s="259"/>
      <c r="P1148" s="259"/>
      <c r="Q1148" s="259"/>
      <c r="R1148" s="259"/>
      <c r="S1148" s="259"/>
      <c r="T1148" s="260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T1148" s="261" t="s">
        <v>372</v>
      </c>
      <c r="AU1148" s="261" t="s">
        <v>81</v>
      </c>
      <c r="AV1148" s="14" t="s">
        <v>81</v>
      </c>
      <c r="AW1148" s="14" t="s">
        <v>34</v>
      </c>
      <c r="AX1148" s="14" t="s">
        <v>72</v>
      </c>
      <c r="AY1148" s="261" t="s">
        <v>178</v>
      </c>
    </row>
    <row r="1149" s="14" customFormat="1">
      <c r="A1149" s="14"/>
      <c r="B1149" s="251"/>
      <c r="C1149" s="252"/>
      <c r="D1149" s="242" t="s">
        <v>372</v>
      </c>
      <c r="E1149" s="253" t="s">
        <v>21</v>
      </c>
      <c r="F1149" s="254" t="s">
        <v>1566</v>
      </c>
      <c r="G1149" s="252"/>
      <c r="H1149" s="255">
        <v>3.1000000000000001</v>
      </c>
      <c r="I1149" s="256"/>
      <c r="J1149" s="252"/>
      <c r="K1149" s="252"/>
      <c r="L1149" s="257"/>
      <c r="M1149" s="258"/>
      <c r="N1149" s="259"/>
      <c r="O1149" s="259"/>
      <c r="P1149" s="259"/>
      <c r="Q1149" s="259"/>
      <c r="R1149" s="259"/>
      <c r="S1149" s="259"/>
      <c r="T1149" s="260"/>
      <c r="U1149" s="14"/>
      <c r="V1149" s="14"/>
      <c r="W1149" s="14"/>
      <c r="X1149" s="14"/>
      <c r="Y1149" s="14"/>
      <c r="Z1149" s="14"/>
      <c r="AA1149" s="14"/>
      <c r="AB1149" s="14"/>
      <c r="AC1149" s="14"/>
      <c r="AD1149" s="14"/>
      <c r="AE1149" s="14"/>
      <c r="AT1149" s="261" t="s">
        <v>372</v>
      </c>
      <c r="AU1149" s="261" t="s">
        <v>81</v>
      </c>
      <c r="AV1149" s="14" t="s">
        <v>81</v>
      </c>
      <c r="AW1149" s="14" t="s">
        <v>34</v>
      </c>
      <c r="AX1149" s="14" t="s">
        <v>72</v>
      </c>
      <c r="AY1149" s="261" t="s">
        <v>178</v>
      </c>
    </row>
    <row r="1150" s="15" customFormat="1">
      <c r="A1150" s="15"/>
      <c r="B1150" s="262"/>
      <c r="C1150" s="263"/>
      <c r="D1150" s="242" t="s">
        <v>372</v>
      </c>
      <c r="E1150" s="264" t="s">
        <v>21</v>
      </c>
      <c r="F1150" s="265" t="s">
        <v>399</v>
      </c>
      <c r="G1150" s="263"/>
      <c r="H1150" s="266">
        <v>7.8250000000000002</v>
      </c>
      <c r="I1150" s="267"/>
      <c r="J1150" s="263"/>
      <c r="K1150" s="263"/>
      <c r="L1150" s="268"/>
      <c r="M1150" s="269"/>
      <c r="N1150" s="270"/>
      <c r="O1150" s="270"/>
      <c r="P1150" s="270"/>
      <c r="Q1150" s="270"/>
      <c r="R1150" s="270"/>
      <c r="S1150" s="270"/>
      <c r="T1150" s="271"/>
      <c r="U1150" s="15"/>
      <c r="V1150" s="15"/>
      <c r="W1150" s="15"/>
      <c r="X1150" s="15"/>
      <c r="Y1150" s="15"/>
      <c r="Z1150" s="15"/>
      <c r="AA1150" s="15"/>
      <c r="AB1150" s="15"/>
      <c r="AC1150" s="15"/>
      <c r="AD1150" s="15"/>
      <c r="AE1150" s="15"/>
      <c r="AT1150" s="272" t="s">
        <v>372</v>
      </c>
      <c r="AU1150" s="272" t="s">
        <v>81</v>
      </c>
      <c r="AV1150" s="15" t="s">
        <v>97</v>
      </c>
      <c r="AW1150" s="15" t="s">
        <v>34</v>
      </c>
      <c r="AX1150" s="15" t="s">
        <v>79</v>
      </c>
      <c r="AY1150" s="272" t="s">
        <v>178</v>
      </c>
    </row>
    <row r="1151" s="2" customFormat="1" ht="44.25" customHeight="1">
      <c r="A1151" s="41"/>
      <c r="B1151" s="42"/>
      <c r="C1151" s="214" t="s">
        <v>1567</v>
      </c>
      <c r="D1151" s="214" t="s">
        <v>179</v>
      </c>
      <c r="E1151" s="215" t="s">
        <v>1568</v>
      </c>
      <c r="F1151" s="216" t="s">
        <v>1569</v>
      </c>
      <c r="G1151" s="217" t="s">
        <v>392</v>
      </c>
      <c r="H1151" s="218">
        <v>3.399</v>
      </c>
      <c r="I1151" s="219"/>
      <c r="J1151" s="220">
        <f>ROUND(I1151*H1151,2)</f>
        <v>0</v>
      </c>
      <c r="K1151" s="216" t="s">
        <v>368</v>
      </c>
      <c r="L1151" s="47"/>
      <c r="M1151" s="221" t="s">
        <v>21</v>
      </c>
      <c r="N1151" s="222" t="s">
        <v>43</v>
      </c>
      <c r="O1151" s="87"/>
      <c r="P1151" s="223">
        <f>O1151*H1151</f>
        <v>0</v>
      </c>
      <c r="Q1151" s="223">
        <v>0</v>
      </c>
      <c r="R1151" s="223">
        <f>Q1151*H1151</f>
        <v>0</v>
      </c>
      <c r="S1151" s="223">
        <v>2.3999999999999999</v>
      </c>
      <c r="T1151" s="224">
        <f>S1151*H1151</f>
        <v>8.1576000000000004</v>
      </c>
      <c r="U1151" s="41"/>
      <c r="V1151" s="41"/>
      <c r="W1151" s="41"/>
      <c r="X1151" s="41"/>
      <c r="Y1151" s="41"/>
      <c r="Z1151" s="41"/>
      <c r="AA1151" s="41"/>
      <c r="AB1151" s="41"/>
      <c r="AC1151" s="41"/>
      <c r="AD1151" s="41"/>
      <c r="AE1151" s="41"/>
      <c r="AR1151" s="225" t="s">
        <v>97</v>
      </c>
      <c r="AT1151" s="225" t="s">
        <v>179</v>
      </c>
      <c r="AU1151" s="225" t="s">
        <v>81</v>
      </c>
      <c r="AY1151" s="20" t="s">
        <v>178</v>
      </c>
      <c r="BE1151" s="226">
        <f>IF(N1151="základní",J1151,0)</f>
        <v>0</v>
      </c>
      <c r="BF1151" s="226">
        <f>IF(N1151="snížená",J1151,0)</f>
        <v>0</v>
      </c>
      <c r="BG1151" s="226">
        <f>IF(N1151="zákl. přenesená",J1151,0)</f>
        <v>0</v>
      </c>
      <c r="BH1151" s="226">
        <f>IF(N1151="sníž. přenesená",J1151,0)</f>
        <v>0</v>
      </c>
      <c r="BI1151" s="226">
        <f>IF(N1151="nulová",J1151,0)</f>
        <v>0</v>
      </c>
      <c r="BJ1151" s="20" t="s">
        <v>79</v>
      </c>
      <c r="BK1151" s="226">
        <f>ROUND(I1151*H1151,2)</f>
        <v>0</v>
      </c>
      <c r="BL1151" s="20" t="s">
        <v>97</v>
      </c>
      <c r="BM1151" s="225" t="s">
        <v>1570</v>
      </c>
    </row>
    <row r="1152" s="2" customFormat="1">
      <c r="A1152" s="41"/>
      <c r="B1152" s="42"/>
      <c r="C1152" s="43"/>
      <c r="D1152" s="235" t="s">
        <v>370</v>
      </c>
      <c r="E1152" s="43"/>
      <c r="F1152" s="236" t="s">
        <v>1571</v>
      </c>
      <c r="G1152" s="43"/>
      <c r="H1152" s="43"/>
      <c r="I1152" s="237"/>
      <c r="J1152" s="43"/>
      <c r="K1152" s="43"/>
      <c r="L1152" s="47"/>
      <c r="M1152" s="238"/>
      <c r="N1152" s="239"/>
      <c r="O1152" s="87"/>
      <c r="P1152" s="87"/>
      <c r="Q1152" s="87"/>
      <c r="R1152" s="87"/>
      <c r="S1152" s="87"/>
      <c r="T1152" s="88"/>
      <c r="U1152" s="41"/>
      <c r="V1152" s="41"/>
      <c r="W1152" s="41"/>
      <c r="X1152" s="41"/>
      <c r="Y1152" s="41"/>
      <c r="Z1152" s="41"/>
      <c r="AA1152" s="41"/>
      <c r="AB1152" s="41"/>
      <c r="AC1152" s="41"/>
      <c r="AD1152" s="41"/>
      <c r="AE1152" s="41"/>
      <c r="AT1152" s="20" t="s">
        <v>370</v>
      </c>
      <c r="AU1152" s="20" t="s">
        <v>81</v>
      </c>
    </row>
    <row r="1153" s="13" customFormat="1">
      <c r="A1153" s="13"/>
      <c r="B1153" s="240"/>
      <c r="C1153" s="241"/>
      <c r="D1153" s="242" t="s">
        <v>372</v>
      </c>
      <c r="E1153" s="243" t="s">
        <v>21</v>
      </c>
      <c r="F1153" s="244" t="s">
        <v>674</v>
      </c>
      <c r="G1153" s="241"/>
      <c r="H1153" s="243" t="s">
        <v>21</v>
      </c>
      <c r="I1153" s="245"/>
      <c r="J1153" s="241"/>
      <c r="K1153" s="241"/>
      <c r="L1153" s="246"/>
      <c r="M1153" s="247"/>
      <c r="N1153" s="248"/>
      <c r="O1153" s="248"/>
      <c r="P1153" s="248"/>
      <c r="Q1153" s="248"/>
      <c r="R1153" s="248"/>
      <c r="S1153" s="248"/>
      <c r="T1153" s="249"/>
      <c r="U1153" s="13"/>
      <c r="V1153" s="13"/>
      <c r="W1153" s="13"/>
      <c r="X1153" s="13"/>
      <c r="Y1153" s="13"/>
      <c r="Z1153" s="13"/>
      <c r="AA1153" s="13"/>
      <c r="AB1153" s="13"/>
      <c r="AC1153" s="13"/>
      <c r="AD1153" s="13"/>
      <c r="AE1153" s="13"/>
      <c r="AT1153" s="250" t="s">
        <v>372</v>
      </c>
      <c r="AU1153" s="250" t="s">
        <v>81</v>
      </c>
      <c r="AV1153" s="13" t="s">
        <v>79</v>
      </c>
      <c r="AW1153" s="13" t="s">
        <v>34</v>
      </c>
      <c r="AX1153" s="13" t="s">
        <v>72</v>
      </c>
      <c r="AY1153" s="250" t="s">
        <v>178</v>
      </c>
    </row>
    <row r="1154" s="14" customFormat="1">
      <c r="A1154" s="14"/>
      <c r="B1154" s="251"/>
      <c r="C1154" s="252"/>
      <c r="D1154" s="242" t="s">
        <v>372</v>
      </c>
      <c r="E1154" s="253" t="s">
        <v>21</v>
      </c>
      <c r="F1154" s="254" t="s">
        <v>1572</v>
      </c>
      <c r="G1154" s="252"/>
      <c r="H1154" s="255">
        <v>2.5590000000000002</v>
      </c>
      <c r="I1154" s="256"/>
      <c r="J1154" s="252"/>
      <c r="K1154" s="252"/>
      <c r="L1154" s="257"/>
      <c r="M1154" s="258"/>
      <c r="N1154" s="259"/>
      <c r="O1154" s="259"/>
      <c r="P1154" s="259"/>
      <c r="Q1154" s="259"/>
      <c r="R1154" s="259"/>
      <c r="S1154" s="259"/>
      <c r="T1154" s="260"/>
      <c r="U1154" s="14"/>
      <c r="V1154" s="14"/>
      <c r="W1154" s="14"/>
      <c r="X1154" s="14"/>
      <c r="Y1154" s="14"/>
      <c r="Z1154" s="14"/>
      <c r="AA1154" s="14"/>
      <c r="AB1154" s="14"/>
      <c r="AC1154" s="14"/>
      <c r="AD1154" s="14"/>
      <c r="AE1154" s="14"/>
      <c r="AT1154" s="261" t="s">
        <v>372</v>
      </c>
      <c r="AU1154" s="261" t="s">
        <v>81</v>
      </c>
      <c r="AV1154" s="14" t="s">
        <v>81</v>
      </c>
      <c r="AW1154" s="14" t="s">
        <v>34</v>
      </c>
      <c r="AX1154" s="14" t="s">
        <v>72</v>
      </c>
      <c r="AY1154" s="261" t="s">
        <v>178</v>
      </c>
    </row>
    <row r="1155" s="14" customFormat="1">
      <c r="A1155" s="14"/>
      <c r="B1155" s="251"/>
      <c r="C1155" s="252"/>
      <c r="D1155" s="242" t="s">
        <v>372</v>
      </c>
      <c r="E1155" s="253" t="s">
        <v>21</v>
      </c>
      <c r="F1155" s="254" t="s">
        <v>1573</v>
      </c>
      <c r="G1155" s="252"/>
      <c r="H1155" s="255">
        <v>0.83999999999999997</v>
      </c>
      <c r="I1155" s="256"/>
      <c r="J1155" s="252"/>
      <c r="K1155" s="252"/>
      <c r="L1155" s="257"/>
      <c r="M1155" s="258"/>
      <c r="N1155" s="259"/>
      <c r="O1155" s="259"/>
      <c r="P1155" s="259"/>
      <c r="Q1155" s="259"/>
      <c r="R1155" s="259"/>
      <c r="S1155" s="259"/>
      <c r="T1155" s="260"/>
      <c r="U1155" s="14"/>
      <c r="V1155" s="14"/>
      <c r="W1155" s="14"/>
      <c r="X1155" s="14"/>
      <c r="Y1155" s="14"/>
      <c r="Z1155" s="14"/>
      <c r="AA1155" s="14"/>
      <c r="AB1155" s="14"/>
      <c r="AC1155" s="14"/>
      <c r="AD1155" s="14"/>
      <c r="AE1155" s="14"/>
      <c r="AT1155" s="261" t="s">
        <v>372</v>
      </c>
      <c r="AU1155" s="261" t="s">
        <v>81</v>
      </c>
      <c r="AV1155" s="14" t="s">
        <v>81</v>
      </c>
      <c r="AW1155" s="14" t="s">
        <v>34</v>
      </c>
      <c r="AX1155" s="14" t="s">
        <v>72</v>
      </c>
      <c r="AY1155" s="261" t="s">
        <v>178</v>
      </c>
    </row>
    <row r="1156" s="15" customFormat="1">
      <c r="A1156" s="15"/>
      <c r="B1156" s="262"/>
      <c r="C1156" s="263"/>
      <c r="D1156" s="242" t="s">
        <v>372</v>
      </c>
      <c r="E1156" s="264" t="s">
        <v>21</v>
      </c>
      <c r="F1156" s="265" t="s">
        <v>399</v>
      </c>
      <c r="G1156" s="263"/>
      <c r="H1156" s="266">
        <v>3.399</v>
      </c>
      <c r="I1156" s="267"/>
      <c r="J1156" s="263"/>
      <c r="K1156" s="263"/>
      <c r="L1156" s="268"/>
      <c r="M1156" s="269"/>
      <c r="N1156" s="270"/>
      <c r="O1156" s="270"/>
      <c r="P1156" s="270"/>
      <c r="Q1156" s="270"/>
      <c r="R1156" s="270"/>
      <c r="S1156" s="270"/>
      <c r="T1156" s="271"/>
      <c r="U1156" s="15"/>
      <c r="V1156" s="15"/>
      <c r="W1156" s="15"/>
      <c r="X1156" s="15"/>
      <c r="Y1156" s="15"/>
      <c r="Z1156" s="15"/>
      <c r="AA1156" s="15"/>
      <c r="AB1156" s="15"/>
      <c r="AC1156" s="15"/>
      <c r="AD1156" s="15"/>
      <c r="AE1156" s="15"/>
      <c r="AT1156" s="272" t="s">
        <v>372</v>
      </c>
      <c r="AU1156" s="272" t="s">
        <v>81</v>
      </c>
      <c r="AV1156" s="15" t="s">
        <v>97</v>
      </c>
      <c r="AW1156" s="15" t="s">
        <v>34</v>
      </c>
      <c r="AX1156" s="15" t="s">
        <v>79</v>
      </c>
      <c r="AY1156" s="272" t="s">
        <v>178</v>
      </c>
    </row>
    <row r="1157" s="2" customFormat="1" ht="37.8" customHeight="1">
      <c r="A1157" s="41"/>
      <c r="B1157" s="42"/>
      <c r="C1157" s="214" t="s">
        <v>1574</v>
      </c>
      <c r="D1157" s="214" t="s">
        <v>179</v>
      </c>
      <c r="E1157" s="215" t="s">
        <v>1575</v>
      </c>
      <c r="F1157" s="216" t="s">
        <v>1576</v>
      </c>
      <c r="G1157" s="217" t="s">
        <v>209</v>
      </c>
      <c r="H1157" s="218">
        <v>12.949999999999999</v>
      </c>
      <c r="I1157" s="219"/>
      <c r="J1157" s="220">
        <f>ROUND(I1157*H1157,2)</f>
        <v>0</v>
      </c>
      <c r="K1157" s="216" t="s">
        <v>368</v>
      </c>
      <c r="L1157" s="47"/>
      <c r="M1157" s="221" t="s">
        <v>21</v>
      </c>
      <c r="N1157" s="222" t="s">
        <v>43</v>
      </c>
      <c r="O1157" s="87"/>
      <c r="P1157" s="223">
        <f>O1157*H1157</f>
        <v>0</v>
      </c>
      <c r="Q1157" s="223">
        <v>0.00064000000000000005</v>
      </c>
      <c r="R1157" s="223">
        <f>Q1157*H1157</f>
        <v>0.0082880000000000002</v>
      </c>
      <c r="S1157" s="223">
        <v>0</v>
      </c>
      <c r="T1157" s="224">
        <f>S1157*H1157</f>
        <v>0</v>
      </c>
      <c r="U1157" s="41"/>
      <c r="V1157" s="41"/>
      <c r="W1157" s="41"/>
      <c r="X1157" s="41"/>
      <c r="Y1157" s="41"/>
      <c r="Z1157" s="41"/>
      <c r="AA1157" s="41"/>
      <c r="AB1157" s="41"/>
      <c r="AC1157" s="41"/>
      <c r="AD1157" s="41"/>
      <c r="AE1157" s="41"/>
      <c r="AR1157" s="225" t="s">
        <v>97</v>
      </c>
      <c r="AT1157" s="225" t="s">
        <v>179</v>
      </c>
      <c r="AU1157" s="225" t="s">
        <v>81</v>
      </c>
      <c r="AY1157" s="20" t="s">
        <v>178</v>
      </c>
      <c r="BE1157" s="226">
        <f>IF(N1157="základní",J1157,0)</f>
        <v>0</v>
      </c>
      <c r="BF1157" s="226">
        <f>IF(N1157="snížená",J1157,0)</f>
        <v>0</v>
      </c>
      <c r="BG1157" s="226">
        <f>IF(N1157="zákl. přenesená",J1157,0)</f>
        <v>0</v>
      </c>
      <c r="BH1157" s="226">
        <f>IF(N1157="sníž. přenesená",J1157,0)</f>
        <v>0</v>
      </c>
      <c r="BI1157" s="226">
        <f>IF(N1157="nulová",J1157,0)</f>
        <v>0</v>
      </c>
      <c r="BJ1157" s="20" t="s">
        <v>79</v>
      </c>
      <c r="BK1157" s="226">
        <f>ROUND(I1157*H1157,2)</f>
        <v>0</v>
      </c>
      <c r="BL1157" s="20" t="s">
        <v>97</v>
      </c>
      <c r="BM1157" s="225" t="s">
        <v>1577</v>
      </c>
    </row>
    <row r="1158" s="2" customFormat="1">
      <c r="A1158" s="41"/>
      <c r="B1158" s="42"/>
      <c r="C1158" s="43"/>
      <c r="D1158" s="235" t="s">
        <v>370</v>
      </c>
      <c r="E1158" s="43"/>
      <c r="F1158" s="236" t="s">
        <v>1578</v>
      </c>
      <c r="G1158" s="43"/>
      <c r="H1158" s="43"/>
      <c r="I1158" s="237"/>
      <c r="J1158" s="43"/>
      <c r="K1158" s="43"/>
      <c r="L1158" s="47"/>
      <c r="M1158" s="238"/>
      <c r="N1158" s="239"/>
      <c r="O1158" s="87"/>
      <c r="P1158" s="87"/>
      <c r="Q1158" s="87"/>
      <c r="R1158" s="87"/>
      <c r="S1158" s="87"/>
      <c r="T1158" s="88"/>
      <c r="U1158" s="41"/>
      <c r="V1158" s="41"/>
      <c r="W1158" s="41"/>
      <c r="X1158" s="41"/>
      <c r="Y1158" s="41"/>
      <c r="Z1158" s="41"/>
      <c r="AA1158" s="41"/>
      <c r="AB1158" s="41"/>
      <c r="AC1158" s="41"/>
      <c r="AD1158" s="41"/>
      <c r="AE1158" s="41"/>
      <c r="AT1158" s="20" t="s">
        <v>370</v>
      </c>
      <c r="AU1158" s="20" t="s">
        <v>81</v>
      </c>
    </row>
    <row r="1159" s="13" customFormat="1">
      <c r="A1159" s="13"/>
      <c r="B1159" s="240"/>
      <c r="C1159" s="241"/>
      <c r="D1159" s="242" t="s">
        <v>372</v>
      </c>
      <c r="E1159" s="243" t="s">
        <v>21</v>
      </c>
      <c r="F1159" s="244" t="s">
        <v>674</v>
      </c>
      <c r="G1159" s="241"/>
      <c r="H1159" s="243" t="s">
        <v>21</v>
      </c>
      <c r="I1159" s="245"/>
      <c r="J1159" s="241"/>
      <c r="K1159" s="241"/>
      <c r="L1159" s="246"/>
      <c r="M1159" s="247"/>
      <c r="N1159" s="248"/>
      <c r="O1159" s="248"/>
      <c r="P1159" s="248"/>
      <c r="Q1159" s="248"/>
      <c r="R1159" s="248"/>
      <c r="S1159" s="248"/>
      <c r="T1159" s="249"/>
      <c r="U1159" s="13"/>
      <c r="V1159" s="13"/>
      <c r="W1159" s="13"/>
      <c r="X1159" s="13"/>
      <c r="Y1159" s="13"/>
      <c r="Z1159" s="13"/>
      <c r="AA1159" s="13"/>
      <c r="AB1159" s="13"/>
      <c r="AC1159" s="13"/>
      <c r="AD1159" s="13"/>
      <c r="AE1159" s="13"/>
      <c r="AT1159" s="250" t="s">
        <v>372</v>
      </c>
      <c r="AU1159" s="250" t="s">
        <v>81</v>
      </c>
      <c r="AV1159" s="13" t="s">
        <v>79</v>
      </c>
      <c r="AW1159" s="13" t="s">
        <v>34</v>
      </c>
      <c r="AX1159" s="13" t="s">
        <v>72</v>
      </c>
      <c r="AY1159" s="250" t="s">
        <v>178</v>
      </c>
    </row>
    <row r="1160" s="14" customFormat="1">
      <c r="A1160" s="14"/>
      <c r="B1160" s="251"/>
      <c r="C1160" s="252"/>
      <c r="D1160" s="242" t="s">
        <v>372</v>
      </c>
      <c r="E1160" s="253" t="s">
        <v>21</v>
      </c>
      <c r="F1160" s="254" t="s">
        <v>1579</v>
      </c>
      <c r="G1160" s="252"/>
      <c r="H1160" s="255">
        <v>6.75</v>
      </c>
      <c r="I1160" s="256"/>
      <c r="J1160" s="252"/>
      <c r="K1160" s="252"/>
      <c r="L1160" s="257"/>
      <c r="M1160" s="258"/>
      <c r="N1160" s="259"/>
      <c r="O1160" s="259"/>
      <c r="P1160" s="259"/>
      <c r="Q1160" s="259"/>
      <c r="R1160" s="259"/>
      <c r="S1160" s="259"/>
      <c r="T1160" s="260"/>
      <c r="U1160" s="14"/>
      <c r="V1160" s="14"/>
      <c r="W1160" s="14"/>
      <c r="X1160" s="14"/>
      <c r="Y1160" s="14"/>
      <c r="Z1160" s="14"/>
      <c r="AA1160" s="14"/>
      <c r="AB1160" s="14"/>
      <c r="AC1160" s="14"/>
      <c r="AD1160" s="14"/>
      <c r="AE1160" s="14"/>
      <c r="AT1160" s="261" t="s">
        <v>372</v>
      </c>
      <c r="AU1160" s="261" t="s">
        <v>81</v>
      </c>
      <c r="AV1160" s="14" t="s">
        <v>81</v>
      </c>
      <c r="AW1160" s="14" t="s">
        <v>34</v>
      </c>
      <c r="AX1160" s="14" t="s">
        <v>72</v>
      </c>
      <c r="AY1160" s="261" t="s">
        <v>178</v>
      </c>
    </row>
    <row r="1161" s="14" customFormat="1">
      <c r="A1161" s="14"/>
      <c r="B1161" s="251"/>
      <c r="C1161" s="252"/>
      <c r="D1161" s="242" t="s">
        <v>372</v>
      </c>
      <c r="E1161" s="253" t="s">
        <v>21</v>
      </c>
      <c r="F1161" s="254" t="s">
        <v>1580</v>
      </c>
      <c r="G1161" s="252"/>
      <c r="H1161" s="255">
        <v>6.2000000000000002</v>
      </c>
      <c r="I1161" s="256"/>
      <c r="J1161" s="252"/>
      <c r="K1161" s="252"/>
      <c r="L1161" s="257"/>
      <c r="M1161" s="258"/>
      <c r="N1161" s="259"/>
      <c r="O1161" s="259"/>
      <c r="P1161" s="259"/>
      <c r="Q1161" s="259"/>
      <c r="R1161" s="259"/>
      <c r="S1161" s="259"/>
      <c r="T1161" s="260"/>
      <c r="U1161" s="14"/>
      <c r="V1161" s="14"/>
      <c r="W1161" s="14"/>
      <c r="X1161" s="14"/>
      <c r="Y1161" s="14"/>
      <c r="Z1161" s="14"/>
      <c r="AA1161" s="14"/>
      <c r="AB1161" s="14"/>
      <c r="AC1161" s="14"/>
      <c r="AD1161" s="14"/>
      <c r="AE1161" s="14"/>
      <c r="AT1161" s="261" t="s">
        <v>372</v>
      </c>
      <c r="AU1161" s="261" t="s">
        <v>81</v>
      </c>
      <c r="AV1161" s="14" t="s">
        <v>81</v>
      </c>
      <c r="AW1161" s="14" t="s">
        <v>34</v>
      </c>
      <c r="AX1161" s="14" t="s">
        <v>72</v>
      </c>
      <c r="AY1161" s="261" t="s">
        <v>178</v>
      </c>
    </row>
    <row r="1162" s="15" customFormat="1">
      <c r="A1162" s="15"/>
      <c r="B1162" s="262"/>
      <c r="C1162" s="263"/>
      <c r="D1162" s="242" t="s">
        <v>372</v>
      </c>
      <c r="E1162" s="264" t="s">
        <v>21</v>
      </c>
      <c r="F1162" s="265" t="s">
        <v>399</v>
      </c>
      <c r="G1162" s="263"/>
      <c r="H1162" s="266">
        <v>12.949999999999999</v>
      </c>
      <c r="I1162" s="267"/>
      <c r="J1162" s="263"/>
      <c r="K1162" s="263"/>
      <c r="L1162" s="268"/>
      <c r="M1162" s="269"/>
      <c r="N1162" s="270"/>
      <c r="O1162" s="270"/>
      <c r="P1162" s="270"/>
      <c r="Q1162" s="270"/>
      <c r="R1162" s="270"/>
      <c r="S1162" s="270"/>
      <c r="T1162" s="271"/>
      <c r="U1162" s="15"/>
      <c r="V1162" s="15"/>
      <c r="W1162" s="15"/>
      <c r="X1162" s="15"/>
      <c r="Y1162" s="15"/>
      <c r="Z1162" s="15"/>
      <c r="AA1162" s="15"/>
      <c r="AB1162" s="15"/>
      <c r="AC1162" s="15"/>
      <c r="AD1162" s="15"/>
      <c r="AE1162" s="15"/>
      <c r="AT1162" s="272" t="s">
        <v>372</v>
      </c>
      <c r="AU1162" s="272" t="s">
        <v>81</v>
      </c>
      <c r="AV1162" s="15" t="s">
        <v>97</v>
      </c>
      <c r="AW1162" s="15" t="s">
        <v>34</v>
      </c>
      <c r="AX1162" s="15" t="s">
        <v>79</v>
      </c>
      <c r="AY1162" s="272" t="s">
        <v>178</v>
      </c>
    </row>
    <row r="1163" s="12" customFormat="1" ht="22.8" customHeight="1">
      <c r="A1163" s="12"/>
      <c r="B1163" s="200"/>
      <c r="C1163" s="201"/>
      <c r="D1163" s="202" t="s">
        <v>71</v>
      </c>
      <c r="E1163" s="227" t="s">
        <v>1581</v>
      </c>
      <c r="F1163" s="227" t="s">
        <v>1582</v>
      </c>
      <c r="G1163" s="201"/>
      <c r="H1163" s="201"/>
      <c r="I1163" s="204"/>
      <c r="J1163" s="228">
        <f>BK1163</f>
        <v>0</v>
      </c>
      <c r="K1163" s="201"/>
      <c r="L1163" s="206"/>
      <c r="M1163" s="207"/>
      <c r="N1163" s="208"/>
      <c r="O1163" s="208"/>
      <c r="P1163" s="209">
        <f>SUM(P1164:P1172)</f>
        <v>0</v>
      </c>
      <c r="Q1163" s="208"/>
      <c r="R1163" s="209">
        <f>SUM(R1164:R1172)</f>
        <v>0</v>
      </c>
      <c r="S1163" s="208"/>
      <c r="T1163" s="210">
        <f>SUM(T1164:T1172)</f>
        <v>0</v>
      </c>
      <c r="U1163" s="12"/>
      <c r="V1163" s="12"/>
      <c r="W1163" s="12"/>
      <c r="X1163" s="12"/>
      <c r="Y1163" s="12"/>
      <c r="Z1163" s="12"/>
      <c r="AA1163" s="12"/>
      <c r="AB1163" s="12"/>
      <c r="AC1163" s="12"/>
      <c r="AD1163" s="12"/>
      <c r="AE1163" s="12"/>
      <c r="AR1163" s="211" t="s">
        <v>79</v>
      </c>
      <c r="AT1163" s="212" t="s">
        <v>71</v>
      </c>
      <c r="AU1163" s="212" t="s">
        <v>79</v>
      </c>
      <c r="AY1163" s="211" t="s">
        <v>178</v>
      </c>
      <c r="BK1163" s="213">
        <f>SUM(BK1164:BK1172)</f>
        <v>0</v>
      </c>
    </row>
    <row r="1164" s="2" customFormat="1" ht="37.8" customHeight="1">
      <c r="A1164" s="41"/>
      <c r="B1164" s="42"/>
      <c r="C1164" s="214" t="s">
        <v>1583</v>
      </c>
      <c r="D1164" s="214" t="s">
        <v>179</v>
      </c>
      <c r="E1164" s="215" t="s">
        <v>1584</v>
      </c>
      <c r="F1164" s="216" t="s">
        <v>1585</v>
      </c>
      <c r="G1164" s="217" t="s">
        <v>692</v>
      </c>
      <c r="H1164" s="218">
        <v>9.4749999999999996</v>
      </c>
      <c r="I1164" s="219"/>
      <c r="J1164" s="220">
        <f>ROUND(I1164*H1164,2)</f>
        <v>0</v>
      </c>
      <c r="K1164" s="216" t="s">
        <v>368</v>
      </c>
      <c r="L1164" s="47"/>
      <c r="M1164" s="221" t="s">
        <v>21</v>
      </c>
      <c r="N1164" s="222" t="s">
        <v>43</v>
      </c>
      <c r="O1164" s="87"/>
      <c r="P1164" s="223">
        <f>O1164*H1164</f>
        <v>0</v>
      </c>
      <c r="Q1164" s="223">
        <v>0</v>
      </c>
      <c r="R1164" s="223">
        <f>Q1164*H1164</f>
        <v>0</v>
      </c>
      <c r="S1164" s="223">
        <v>0</v>
      </c>
      <c r="T1164" s="224">
        <f>S1164*H1164</f>
        <v>0</v>
      </c>
      <c r="U1164" s="41"/>
      <c r="V1164" s="41"/>
      <c r="W1164" s="41"/>
      <c r="X1164" s="41"/>
      <c r="Y1164" s="41"/>
      <c r="Z1164" s="41"/>
      <c r="AA1164" s="41"/>
      <c r="AB1164" s="41"/>
      <c r="AC1164" s="41"/>
      <c r="AD1164" s="41"/>
      <c r="AE1164" s="41"/>
      <c r="AR1164" s="225" t="s">
        <v>97</v>
      </c>
      <c r="AT1164" s="225" t="s">
        <v>179</v>
      </c>
      <c r="AU1164" s="225" t="s">
        <v>81</v>
      </c>
      <c r="AY1164" s="20" t="s">
        <v>178</v>
      </c>
      <c r="BE1164" s="226">
        <f>IF(N1164="základní",J1164,0)</f>
        <v>0</v>
      </c>
      <c r="BF1164" s="226">
        <f>IF(N1164="snížená",J1164,0)</f>
        <v>0</v>
      </c>
      <c r="BG1164" s="226">
        <f>IF(N1164="zákl. přenesená",J1164,0)</f>
        <v>0</v>
      </c>
      <c r="BH1164" s="226">
        <f>IF(N1164="sníž. přenesená",J1164,0)</f>
        <v>0</v>
      </c>
      <c r="BI1164" s="226">
        <f>IF(N1164="nulová",J1164,0)</f>
        <v>0</v>
      </c>
      <c r="BJ1164" s="20" t="s">
        <v>79</v>
      </c>
      <c r="BK1164" s="226">
        <f>ROUND(I1164*H1164,2)</f>
        <v>0</v>
      </c>
      <c r="BL1164" s="20" t="s">
        <v>97</v>
      </c>
      <c r="BM1164" s="225" t="s">
        <v>1586</v>
      </c>
    </row>
    <row r="1165" s="2" customFormat="1">
      <c r="A1165" s="41"/>
      <c r="B1165" s="42"/>
      <c r="C1165" s="43"/>
      <c r="D1165" s="235" t="s">
        <v>370</v>
      </c>
      <c r="E1165" s="43"/>
      <c r="F1165" s="236" t="s">
        <v>1587</v>
      </c>
      <c r="G1165" s="43"/>
      <c r="H1165" s="43"/>
      <c r="I1165" s="237"/>
      <c r="J1165" s="43"/>
      <c r="K1165" s="43"/>
      <c r="L1165" s="47"/>
      <c r="M1165" s="238"/>
      <c r="N1165" s="239"/>
      <c r="O1165" s="87"/>
      <c r="P1165" s="87"/>
      <c r="Q1165" s="87"/>
      <c r="R1165" s="87"/>
      <c r="S1165" s="87"/>
      <c r="T1165" s="88"/>
      <c r="U1165" s="41"/>
      <c r="V1165" s="41"/>
      <c r="W1165" s="41"/>
      <c r="X1165" s="41"/>
      <c r="Y1165" s="41"/>
      <c r="Z1165" s="41"/>
      <c r="AA1165" s="41"/>
      <c r="AB1165" s="41"/>
      <c r="AC1165" s="41"/>
      <c r="AD1165" s="41"/>
      <c r="AE1165" s="41"/>
      <c r="AT1165" s="20" t="s">
        <v>370</v>
      </c>
      <c r="AU1165" s="20" t="s">
        <v>81</v>
      </c>
    </row>
    <row r="1166" s="2" customFormat="1" ht="33" customHeight="1">
      <c r="A1166" s="41"/>
      <c r="B1166" s="42"/>
      <c r="C1166" s="214" t="s">
        <v>1588</v>
      </c>
      <c r="D1166" s="214" t="s">
        <v>179</v>
      </c>
      <c r="E1166" s="215" t="s">
        <v>1589</v>
      </c>
      <c r="F1166" s="216" t="s">
        <v>1590</v>
      </c>
      <c r="G1166" s="217" t="s">
        <v>692</v>
      </c>
      <c r="H1166" s="218">
        <v>9.4749999999999996</v>
      </c>
      <c r="I1166" s="219"/>
      <c r="J1166" s="220">
        <f>ROUND(I1166*H1166,2)</f>
        <v>0</v>
      </c>
      <c r="K1166" s="216" t="s">
        <v>368</v>
      </c>
      <c r="L1166" s="47"/>
      <c r="M1166" s="221" t="s">
        <v>21</v>
      </c>
      <c r="N1166" s="222" t="s">
        <v>43</v>
      </c>
      <c r="O1166" s="87"/>
      <c r="P1166" s="223">
        <f>O1166*H1166</f>
        <v>0</v>
      </c>
      <c r="Q1166" s="223">
        <v>0</v>
      </c>
      <c r="R1166" s="223">
        <f>Q1166*H1166</f>
        <v>0</v>
      </c>
      <c r="S1166" s="223">
        <v>0</v>
      </c>
      <c r="T1166" s="224">
        <f>S1166*H1166</f>
        <v>0</v>
      </c>
      <c r="U1166" s="41"/>
      <c r="V1166" s="41"/>
      <c r="W1166" s="41"/>
      <c r="X1166" s="41"/>
      <c r="Y1166" s="41"/>
      <c r="Z1166" s="41"/>
      <c r="AA1166" s="41"/>
      <c r="AB1166" s="41"/>
      <c r="AC1166" s="41"/>
      <c r="AD1166" s="41"/>
      <c r="AE1166" s="41"/>
      <c r="AR1166" s="225" t="s">
        <v>97</v>
      </c>
      <c r="AT1166" s="225" t="s">
        <v>179</v>
      </c>
      <c r="AU1166" s="225" t="s">
        <v>81</v>
      </c>
      <c r="AY1166" s="20" t="s">
        <v>178</v>
      </c>
      <c r="BE1166" s="226">
        <f>IF(N1166="základní",J1166,0)</f>
        <v>0</v>
      </c>
      <c r="BF1166" s="226">
        <f>IF(N1166="snížená",J1166,0)</f>
        <v>0</v>
      </c>
      <c r="BG1166" s="226">
        <f>IF(N1166="zákl. přenesená",J1166,0)</f>
        <v>0</v>
      </c>
      <c r="BH1166" s="226">
        <f>IF(N1166="sníž. přenesená",J1166,0)</f>
        <v>0</v>
      </c>
      <c r="BI1166" s="226">
        <f>IF(N1166="nulová",J1166,0)</f>
        <v>0</v>
      </c>
      <c r="BJ1166" s="20" t="s">
        <v>79</v>
      </c>
      <c r="BK1166" s="226">
        <f>ROUND(I1166*H1166,2)</f>
        <v>0</v>
      </c>
      <c r="BL1166" s="20" t="s">
        <v>97</v>
      </c>
      <c r="BM1166" s="225" t="s">
        <v>1591</v>
      </c>
    </row>
    <row r="1167" s="2" customFormat="1">
      <c r="A1167" s="41"/>
      <c r="B1167" s="42"/>
      <c r="C1167" s="43"/>
      <c r="D1167" s="235" t="s">
        <v>370</v>
      </c>
      <c r="E1167" s="43"/>
      <c r="F1167" s="236" t="s">
        <v>1592</v>
      </c>
      <c r="G1167" s="43"/>
      <c r="H1167" s="43"/>
      <c r="I1167" s="237"/>
      <c r="J1167" s="43"/>
      <c r="K1167" s="43"/>
      <c r="L1167" s="47"/>
      <c r="M1167" s="238"/>
      <c r="N1167" s="239"/>
      <c r="O1167" s="87"/>
      <c r="P1167" s="87"/>
      <c r="Q1167" s="87"/>
      <c r="R1167" s="87"/>
      <c r="S1167" s="87"/>
      <c r="T1167" s="88"/>
      <c r="U1167" s="41"/>
      <c r="V1167" s="41"/>
      <c r="W1167" s="41"/>
      <c r="X1167" s="41"/>
      <c r="Y1167" s="41"/>
      <c r="Z1167" s="41"/>
      <c r="AA1167" s="41"/>
      <c r="AB1167" s="41"/>
      <c r="AC1167" s="41"/>
      <c r="AD1167" s="41"/>
      <c r="AE1167" s="41"/>
      <c r="AT1167" s="20" t="s">
        <v>370</v>
      </c>
      <c r="AU1167" s="20" t="s">
        <v>81</v>
      </c>
    </row>
    <row r="1168" s="2" customFormat="1" ht="44.25" customHeight="1">
      <c r="A1168" s="41"/>
      <c r="B1168" s="42"/>
      <c r="C1168" s="214" t="s">
        <v>1593</v>
      </c>
      <c r="D1168" s="214" t="s">
        <v>179</v>
      </c>
      <c r="E1168" s="215" t="s">
        <v>1594</v>
      </c>
      <c r="F1168" s="216" t="s">
        <v>1595</v>
      </c>
      <c r="G1168" s="217" t="s">
        <v>692</v>
      </c>
      <c r="H1168" s="218">
        <v>180.02500000000001</v>
      </c>
      <c r="I1168" s="219"/>
      <c r="J1168" s="220">
        <f>ROUND(I1168*H1168,2)</f>
        <v>0</v>
      </c>
      <c r="K1168" s="216" t="s">
        <v>368</v>
      </c>
      <c r="L1168" s="47"/>
      <c r="M1168" s="221" t="s">
        <v>21</v>
      </c>
      <c r="N1168" s="222" t="s">
        <v>43</v>
      </c>
      <c r="O1168" s="87"/>
      <c r="P1168" s="223">
        <f>O1168*H1168</f>
        <v>0</v>
      </c>
      <c r="Q1168" s="223">
        <v>0</v>
      </c>
      <c r="R1168" s="223">
        <f>Q1168*H1168</f>
        <v>0</v>
      </c>
      <c r="S1168" s="223">
        <v>0</v>
      </c>
      <c r="T1168" s="224">
        <f>S1168*H1168</f>
        <v>0</v>
      </c>
      <c r="U1168" s="41"/>
      <c r="V1168" s="41"/>
      <c r="W1168" s="41"/>
      <c r="X1168" s="41"/>
      <c r="Y1168" s="41"/>
      <c r="Z1168" s="41"/>
      <c r="AA1168" s="41"/>
      <c r="AB1168" s="41"/>
      <c r="AC1168" s="41"/>
      <c r="AD1168" s="41"/>
      <c r="AE1168" s="41"/>
      <c r="AR1168" s="225" t="s">
        <v>97</v>
      </c>
      <c r="AT1168" s="225" t="s">
        <v>179</v>
      </c>
      <c r="AU1168" s="225" t="s">
        <v>81</v>
      </c>
      <c r="AY1168" s="20" t="s">
        <v>178</v>
      </c>
      <c r="BE1168" s="226">
        <f>IF(N1168="základní",J1168,0)</f>
        <v>0</v>
      </c>
      <c r="BF1168" s="226">
        <f>IF(N1168="snížená",J1168,0)</f>
        <v>0</v>
      </c>
      <c r="BG1168" s="226">
        <f>IF(N1168="zákl. přenesená",J1168,0)</f>
        <v>0</v>
      </c>
      <c r="BH1168" s="226">
        <f>IF(N1168="sníž. přenesená",J1168,0)</f>
        <v>0</v>
      </c>
      <c r="BI1168" s="226">
        <f>IF(N1168="nulová",J1168,0)</f>
        <v>0</v>
      </c>
      <c r="BJ1168" s="20" t="s">
        <v>79</v>
      </c>
      <c r="BK1168" s="226">
        <f>ROUND(I1168*H1168,2)</f>
        <v>0</v>
      </c>
      <c r="BL1168" s="20" t="s">
        <v>97</v>
      </c>
      <c r="BM1168" s="225" t="s">
        <v>1596</v>
      </c>
    </row>
    <row r="1169" s="2" customFormat="1">
      <c r="A1169" s="41"/>
      <c r="B1169" s="42"/>
      <c r="C1169" s="43"/>
      <c r="D1169" s="235" t="s">
        <v>370</v>
      </c>
      <c r="E1169" s="43"/>
      <c r="F1169" s="236" t="s">
        <v>1597</v>
      </c>
      <c r="G1169" s="43"/>
      <c r="H1169" s="43"/>
      <c r="I1169" s="237"/>
      <c r="J1169" s="43"/>
      <c r="K1169" s="43"/>
      <c r="L1169" s="47"/>
      <c r="M1169" s="238"/>
      <c r="N1169" s="239"/>
      <c r="O1169" s="87"/>
      <c r="P1169" s="87"/>
      <c r="Q1169" s="87"/>
      <c r="R1169" s="87"/>
      <c r="S1169" s="87"/>
      <c r="T1169" s="88"/>
      <c r="U1169" s="41"/>
      <c r="V1169" s="41"/>
      <c r="W1169" s="41"/>
      <c r="X1169" s="41"/>
      <c r="Y1169" s="41"/>
      <c r="Z1169" s="41"/>
      <c r="AA1169" s="41"/>
      <c r="AB1169" s="41"/>
      <c r="AC1169" s="41"/>
      <c r="AD1169" s="41"/>
      <c r="AE1169" s="41"/>
      <c r="AT1169" s="20" t="s">
        <v>370</v>
      </c>
      <c r="AU1169" s="20" t="s">
        <v>81</v>
      </c>
    </row>
    <row r="1170" s="14" customFormat="1">
      <c r="A1170" s="14"/>
      <c r="B1170" s="251"/>
      <c r="C1170" s="252"/>
      <c r="D1170" s="242" t="s">
        <v>372</v>
      </c>
      <c r="E1170" s="253" t="s">
        <v>21</v>
      </c>
      <c r="F1170" s="254" t="s">
        <v>1598</v>
      </c>
      <c r="G1170" s="252"/>
      <c r="H1170" s="255">
        <v>180.02500000000001</v>
      </c>
      <c r="I1170" s="256"/>
      <c r="J1170" s="252"/>
      <c r="K1170" s="252"/>
      <c r="L1170" s="257"/>
      <c r="M1170" s="258"/>
      <c r="N1170" s="259"/>
      <c r="O1170" s="259"/>
      <c r="P1170" s="259"/>
      <c r="Q1170" s="259"/>
      <c r="R1170" s="259"/>
      <c r="S1170" s="259"/>
      <c r="T1170" s="260"/>
      <c r="U1170" s="14"/>
      <c r="V1170" s="14"/>
      <c r="W1170" s="14"/>
      <c r="X1170" s="14"/>
      <c r="Y1170" s="14"/>
      <c r="Z1170" s="14"/>
      <c r="AA1170" s="14"/>
      <c r="AB1170" s="14"/>
      <c r="AC1170" s="14"/>
      <c r="AD1170" s="14"/>
      <c r="AE1170" s="14"/>
      <c r="AT1170" s="261" t="s">
        <v>372</v>
      </c>
      <c r="AU1170" s="261" t="s">
        <v>81</v>
      </c>
      <c r="AV1170" s="14" t="s">
        <v>81</v>
      </c>
      <c r="AW1170" s="14" t="s">
        <v>34</v>
      </c>
      <c r="AX1170" s="14" t="s">
        <v>79</v>
      </c>
      <c r="AY1170" s="261" t="s">
        <v>178</v>
      </c>
    </row>
    <row r="1171" s="2" customFormat="1" ht="44.25" customHeight="1">
      <c r="A1171" s="41"/>
      <c r="B1171" s="42"/>
      <c r="C1171" s="214" t="s">
        <v>1599</v>
      </c>
      <c r="D1171" s="214" t="s">
        <v>179</v>
      </c>
      <c r="E1171" s="215" t="s">
        <v>1600</v>
      </c>
      <c r="F1171" s="216" t="s">
        <v>1601</v>
      </c>
      <c r="G1171" s="217" t="s">
        <v>692</v>
      </c>
      <c r="H1171" s="218">
        <v>9.4749999999999996</v>
      </c>
      <c r="I1171" s="219"/>
      <c r="J1171" s="220">
        <f>ROUND(I1171*H1171,2)</f>
        <v>0</v>
      </c>
      <c r="K1171" s="216" t="s">
        <v>368</v>
      </c>
      <c r="L1171" s="47"/>
      <c r="M1171" s="221" t="s">
        <v>21</v>
      </c>
      <c r="N1171" s="222" t="s">
        <v>43</v>
      </c>
      <c r="O1171" s="87"/>
      <c r="P1171" s="223">
        <f>O1171*H1171</f>
        <v>0</v>
      </c>
      <c r="Q1171" s="223">
        <v>0</v>
      </c>
      <c r="R1171" s="223">
        <f>Q1171*H1171</f>
        <v>0</v>
      </c>
      <c r="S1171" s="223">
        <v>0</v>
      </c>
      <c r="T1171" s="224">
        <f>S1171*H1171</f>
        <v>0</v>
      </c>
      <c r="U1171" s="41"/>
      <c r="V1171" s="41"/>
      <c r="W1171" s="41"/>
      <c r="X1171" s="41"/>
      <c r="Y1171" s="41"/>
      <c r="Z1171" s="41"/>
      <c r="AA1171" s="41"/>
      <c r="AB1171" s="41"/>
      <c r="AC1171" s="41"/>
      <c r="AD1171" s="41"/>
      <c r="AE1171" s="41"/>
      <c r="AR1171" s="225" t="s">
        <v>97</v>
      </c>
      <c r="AT1171" s="225" t="s">
        <v>179</v>
      </c>
      <c r="AU1171" s="225" t="s">
        <v>81</v>
      </c>
      <c r="AY1171" s="20" t="s">
        <v>178</v>
      </c>
      <c r="BE1171" s="226">
        <f>IF(N1171="základní",J1171,0)</f>
        <v>0</v>
      </c>
      <c r="BF1171" s="226">
        <f>IF(N1171="snížená",J1171,0)</f>
        <v>0</v>
      </c>
      <c r="BG1171" s="226">
        <f>IF(N1171="zákl. přenesená",J1171,0)</f>
        <v>0</v>
      </c>
      <c r="BH1171" s="226">
        <f>IF(N1171="sníž. přenesená",J1171,0)</f>
        <v>0</v>
      </c>
      <c r="BI1171" s="226">
        <f>IF(N1171="nulová",J1171,0)</f>
        <v>0</v>
      </c>
      <c r="BJ1171" s="20" t="s">
        <v>79</v>
      </c>
      <c r="BK1171" s="226">
        <f>ROUND(I1171*H1171,2)</f>
        <v>0</v>
      </c>
      <c r="BL1171" s="20" t="s">
        <v>97</v>
      </c>
      <c r="BM1171" s="225" t="s">
        <v>1602</v>
      </c>
    </row>
    <row r="1172" s="2" customFormat="1">
      <c r="A1172" s="41"/>
      <c r="B1172" s="42"/>
      <c r="C1172" s="43"/>
      <c r="D1172" s="235" t="s">
        <v>370</v>
      </c>
      <c r="E1172" s="43"/>
      <c r="F1172" s="236" t="s">
        <v>1603</v>
      </c>
      <c r="G1172" s="43"/>
      <c r="H1172" s="43"/>
      <c r="I1172" s="237"/>
      <c r="J1172" s="43"/>
      <c r="K1172" s="43"/>
      <c r="L1172" s="47"/>
      <c r="M1172" s="238"/>
      <c r="N1172" s="239"/>
      <c r="O1172" s="87"/>
      <c r="P1172" s="87"/>
      <c r="Q1172" s="87"/>
      <c r="R1172" s="87"/>
      <c r="S1172" s="87"/>
      <c r="T1172" s="88"/>
      <c r="U1172" s="41"/>
      <c r="V1172" s="41"/>
      <c r="W1172" s="41"/>
      <c r="X1172" s="41"/>
      <c r="Y1172" s="41"/>
      <c r="Z1172" s="41"/>
      <c r="AA1172" s="41"/>
      <c r="AB1172" s="41"/>
      <c r="AC1172" s="41"/>
      <c r="AD1172" s="41"/>
      <c r="AE1172" s="41"/>
      <c r="AT1172" s="20" t="s">
        <v>370</v>
      </c>
      <c r="AU1172" s="20" t="s">
        <v>81</v>
      </c>
    </row>
    <row r="1173" s="12" customFormat="1" ht="22.8" customHeight="1">
      <c r="A1173" s="12"/>
      <c r="B1173" s="200"/>
      <c r="C1173" s="201"/>
      <c r="D1173" s="202" t="s">
        <v>71</v>
      </c>
      <c r="E1173" s="227" t="s">
        <v>1604</v>
      </c>
      <c r="F1173" s="227" t="s">
        <v>1605</v>
      </c>
      <c r="G1173" s="201"/>
      <c r="H1173" s="201"/>
      <c r="I1173" s="204"/>
      <c r="J1173" s="228">
        <f>BK1173</f>
        <v>0</v>
      </c>
      <c r="K1173" s="201"/>
      <c r="L1173" s="206"/>
      <c r="M1173" s="207"/>
      <c r="N1173" s="208"/>
      <c r="O1173" s="208"/>
      <c r="P1173" s="209">
        <f>SUM(P1174:P1179)</f>
        <v>0</v>
      </c>
      <c r="Q1173" s="208"/>
      <c r="R1173" s="209">
        <f>SUM(R1174:R1179)</f>
        <v>0</v>
      </c>
      <c r="S1173" s="208"/>
      <c r="T1173" s="210">
        <f>SUM(T1174:T1179)</f>
        <v>0</v>
      </c>
      <c r="U1173" s="12"/>
      <c r="V1173" s="12"/>
      <c r="W1173" s="12"/>
      <c r="X1173" s="12"/>
      <c r="Y1173" s="12"/>
      <c r="Z1173" s="12"/>
      <c r="AA1173" s="12"/>
      <c r="AB1173" s="12"/>
      <c r="AC1173" s="12"/>
      <c r="AD1173" s="12"/>
      <c r="AE1173" s="12"/>
      <c r="AR1173" s="211" t="s">
        <v>79</v>
      </c>
      <c r="AT1173" s="212" t="s">
        <v>71</v>
      </c>
      <c r="AU1173" s="212" t="s">
        <v>79</v>
      </c>
      <c r="AY1173" s="211" t="s">
        <v>178</v>
      </c>
      <c r="BK1173" s="213">
        <f>SUM(BK1174:BK1179)</f>
        <v>0</v>
      </c>
    </row>
    <row r="1174" s="2" customFormat="1" ht="55.5" customHeight="1">
      <c r="A1174" s="41"/>
      <c r="B1174" s="42"/>
      <c r="C1174" s="214" t="s">
        <v>1606</v>
      </c>
      <c r="D1174" s="214" t="s">
        <v>179</v>
      </c>
      <c r="E1174" s="215" t="s">
        <v>1607</v>
      </c>
      <c r="F1174" s="216" t="s">
        <v>1608</v>
      </c>
      <c r="G1174" s="217" t="s">
        <v>692</v>
      </c>
      <c r="H1174" s="218">
        <v>2975.6199999999999</v>
      </c>
      <c r="I1174" s="219"/>
      <c r="J1174" s="220">
        <f>ROUND(I1174*H1174,2)</f>
        <v>0</v>
      </c>
      <c r="K1174" s="216" t="s">
        <v>368</v>
      </c>
      <c r="L1174" s="47"/>
      <c r="M1174" s="221" t="s">
        <v>21</v>
      </c>
      <c r="N1174" s="222" t="s">
        <v>43</v>
      </c>
      <c r="O1174" s="87"/>
      <c r="P1174" s="223">
        <f>O1174*H1174</f>
        <v>0</v>
      </c>
      <c r="Q1174" s="223">
        <v>0</v>
      </c>
      <c r="R1174" s="223">
        <f>Q1174*H1174</f>
        <v>0</v>
      </c>
      <c r="S1174" s="223">
        <v>0</v>
      </c>
      <c r="T1174" s="224">
        <f>S1174*H1174</f>
        <v>0</v>
      </c>
      <c r="U1174" s="41"/>
      <c r="V1174" s="41"/>
      <c r="W1174" s="41"/>
      <c r="X1174" s="41"/>
      <c r="Y1174" s="41"/>
      <c r="Z1174" s="41"/>
      <c r="AA1174" s="41"/>
      <c r="AB1174" s="41"/>
      <c r="AC1174" s="41"/>
      <c r="AD1174" s="41"/>
      <c r="AE1174" s="41"/>
      <c r="AR1174" s="225" t="s">
        <v>97</v>
      </c>
      <c r="AT1174" s="225" t="s">
        <v>179</v>
      </c>
      <c r="AU1174" s="225" t="s">
        <v>81</v>
      </c>
      <c r="AY1174" s="20" t="s">
        <v>178</v>
      </c>
      <c r="BE1174" s="226">
        <f>IF(N1174="základní",J1174,0)</f>
        <v>0</v>
      </c>
      <c r="BF1174" s="226">
        <f>IF(N1174="snížená",J1174,0)</f>
        <v>0</v>
      </c>
      <c r="BG1174" s="226">
        <f>IF(N1174="zákl. přenesená",J1174,0)</f>
        <v>0</v>
      </c>
      <c r="BH1174" s="226">
        <f>IF(N1174="sníž. přenesená",J1174,0)</f>
        <v>0</v>
      </c>
      <c r="BI1174" s="226">
        <f>IF(N1174="nulová",J1174,0)</f>
        <v>0</v>
      </c>
      <c r="BJ1174" s="20" t="s">
        <v>79</v>
      </c>
      <c r="BK1174" s="226">
        <f>ROUND(I1174*H1174,2)</f>
        <v>0</v>
      </c>
      <c r="BL1174" s="20" t="s">
        <v>97</v>
      </c>
      <c r="BM1174" s="225" t="s">
        <v>1609</v>
      </c>
    </row>
    <row r="1175" s="2" customFormat="1">
      <c r="A1175" s="41"/>
      <c r="B1175" s="42"/>
      <c r="C1175" s="43"/>
      <c r="D1175" s="235" t="s">
        <v>370</v>
      </c>
      <c r="E1175" s="43"/>
      <c r="F1175" s="236" t="s">
        <v>1610</v>
      </c>
      <c r="G1175" s="43"/>
      <c r="H1175" s="43"/>
      <c r="I1175" s="237"/>
      <c r="J1175" s="43"/>
      <c r="K1175" s="43"/>
      <c r="L1175" s="47"/>
      <c r="M1175" s="238"/>
      <c r="N1175" s="239"/>
      <c r="O1175" s="87"/>
      <c r="P1175" s="87"/>
      <c r="Q1175" s="87"/>
      <c r="R1175" s="87"/>
      <c r="S1175" s="87"/>
      <c r="T1175" s="88"/>
      <c r="U1175" s="41"/>
      <c r="V1175" s="41"/>
      <c r="W1175" s="41"/>
      <c r="X1175" s="41"/>
      <c r="Y1175" s="41"/>
      <c r="Z1175" s="41"/>
      <c r="AA1175" s="41"/>
      <c r="AB1175" s="41"/>
      <c r="AC1175" s="41"/>
      <c r="AD1175" s="41"/>
      <c r="AE1175" s="41"/>
      <c r="AT1175" s="20" t="s">
        <v>370</v>
      </c>
      <c r="AU1175" s="20" t="s">
        <v>81</v>
      </c>
    </row>
    <row r="1176" s="14" customFormat="1">
      <c r="A1176" s="14"/>
      <c r="B1176" s="251"/>
      <c r="C1176" s="252"/>
      <c r="D1176" s="242" t="s">
        <v>372</v>
      </c>
      <c r="E1176" s="252"/>
      <c r="F1176" s="254" t="s">
        <v>1611</v>
      </c>
      <c r="G1176" s="252"/>
      <c r="H1176" s="255">
        <v>2975.6199999999999</v>
      </c>
      <c r="I1176" s="256"/>
      <c r="J1176" s="252"/>
      <c r="K1176" s="252"/>
      <c r="L1176" s="257"/>
      <c r="M1176" s="258"/>
      <c r="N1176" s="259"/>
      <c r="O1176" s="259"/>
      <c r="P1176" s="259"/>
      <c r="Q1176" s="259"/>
      <c r="R1176" s="259"/>
      <c r="S1176" s="259"/>
      <c r="T1176" s="260"/>
      <c r="U1176" s="14"/>
      <c r="V1176" s="14"/>
      <c r="W1176" s="14"/>
      <c r="X1176" s="14"/>
      <c r="Y1176" s="14"/>
      <c r="Z1176" s="14"/>
      <c r="AA1176" s="14"/>
      <c r="AB1176" s="14"/>
      <c r="AC1176" s="14"/>
      <c r="AD1176" s="14"/>
      <c r="AE1176" s="14"/>
      <c r="AT1176" s="261" t="s">
        <v>372</v>
      </c>
      <c r="AU1176" s="261" t="s">
        <v>81</v>
      </c>
      <c r="AV1176" s="14" t="s">
        <v>81</v>
      </c>
      <c r="AW1176" s="14" t="s">
        <v>4</v>
      </c>
      <c r="AX1176" s="14" t="s">
        <v>79</v>
      </c>
      <c r="AY1176" s="261" t="s">
        <v>178</v>
      </c>
    </row>
    <row r="1177" s="2" customFormat="1" ht="66.75" customHeight="1">
      <c r="A1177" s="41"/>
      <c r="B1177" s="42"/>
      <c r="C1177" s="214" t="s">
        <v>1612</v>
      </c>
      <c r="D1177" s="214" t="s">
        <v>179</v>
      </c>
      <c r="E1177" s="215" t="s">
        <v>1613</v>
      </c>
      <c r="F1177" s="216" t="s">
        <v>1614</v>
      </c>
      <c r="G1177" s="217" t="s">
        <v>692</v>
      </c>
      <c r="H1177" s="218">
        <v>1275.2660000000001</v>
      </c>
      <c r="I1177" s="219"/>
      <c r="J1177" s="220">
        <f>ROUND(I1177*H1177,2)</f>
        <v>0</v>
      </c>
      <c r="K1177" s="216" t="s">
        <v>368</v>
      </c>
      <c r="L1177" s="47"/>
      <c r="M1177" s="221" t="s">
        <v>21</v>
      </c>
      <c r="N1177" s="222" t="s">
        <v>43</v>
      </c>
      <c r="O1177" s="87"/>
      <c r="P1177" s="223">
        <f>O1177*H1177</f>
        <v>0</v>
      </c>
      <c r="Q1177" s="223">
        <v>0</v>
      </c>
      <c r="R1177" s="223">
        <f>Q1177*H1177</f>
        <v>0</v>
      </c>
      <c r="S1177" s="223">
        <v>0</v>
      </c>
      <c r="T1177" s="224">
        <f>S1177*H1177</f>
        <v>0</v>
      </c>
      <c r="U1177" s="41"/>
      <c r="V1177" s="41"/>
      <c r="W1177" s="41"/>
      <c r="X1177" s="41"/>
      <c r="Y1177" s="41"/>
      <c r="Z1177" s="41"/>
      <c r="AA1177" s="41"/>
      <c r="AB1177" s="41"/>
      <c r="AC1177" s="41"/>
      <c r="AD1177" s="41"/>
      <c r="AE1177" s="41"/>
      <c r="AR1177" s="225" t="s">
        <v>97</v>
      </c>
      <c r="AT1177" s="225" t="s">
        <v>179</v>
      </c>
      <c r="AU1177" s="225" t="s">
        <v>81</v>
      </c>
      <c r="AY1177" s="20" t="s">
        <v>178</v>
      </c>
      <c r="BE1177" s="226">
        <f>IF(N1177="základní",J1177,0)</f>
        <v>0</v>
      </c>
      <c r="BF1177" s="226">
        <f>IF(N1177="snížená",J1177,0)</f>
        <v>0</v>
      </c>
      <c r="BG1177" s="226">
        <f>IF(N1177="zákl. přenesená",J1177,0)</f>
        <v>0</v>
      </c>
      <c r="BH1177" s="226">
        <f>IF(N1177="sníž. přenesená",J1177,0)</f>
        <v>0</v>
      </c>
      <c r="BI1177" s="226">
        <f>IF(N1177="nulová",J1177,0)</f>
        <v>0</v>
      </c>
      <c r="BJ1177" s="20" t="s">
        <v>79</v>
      </c>
      <c r="BK1177" s="226">
        <f>ROUND(I1177*H1177,2)</f>
        <v>0</v>
      </c>
      <c r="BL1177" s="20" t="s">
        <v>97</v>
      </c>
      <c r="BM1177" s="225" t="s">
        <v>1615</v>
      </c>
    </row>
    <row r="1178" s="2" customFormat="1">
      <c r="A1178" s="41"/>
      <c r="B1178" s="42"/>
      <c r="C1178" s="43"/>
      <c r="D1178" s="235" t="s">
        <v>370</v>
      </c>
      <c r="E1178" s="43"/>
      <c r="F1178" s="236" t="s">
        <v>1616</v>
      </c>
      <c r="G1178" s="43"/>
      <c r="H1178" s="43"/>
      <c r="I1178" s="237"/>
      <c r="J1178" s="43"/>
      <c r="K1178" s="43"/>
      <c r="L1178" s="47"/>
      <c r="M1178" s="238"/>
      <c r="N1178" s="239"/>
      <c r="O1178" s="87"/>
      <c r="P1178" s="87"/>
      <c r="Q1178" s="87"/>
      <c r="R1178" s="87"/>
      <c r="S1178" s="87"/>
      <c r="T1178" s="88"/>
      <c r="U1178" s="41"/>
      <c r="V1178" s="41"/>
      <c r="W1178" s="41"/>
      <c r="X1178" s="41"/>
      <c r="Y1178" s="41"/>
      <c r="Z1178" s="41"/>
      <c r="AA1178" s="41"/>
      <c r="AB1178" s="41"/>
      <c r="AC1178" s="41"/>
      <c r="AD1178" s="41"/>
      <c r="AE1178" s="41"/>
      <c r="AT1178" s="20" t="s">
        <v>370</v>
      </c>
      <c r="AU1178" s="20" t="s">
        <v>81</v>
      </c>
    </row>
    <row r="1179" s="14" customFormat="1">
      <c r="A1179" s="14"/>
      <c r="B1179" s="251"/>
      <c r="C1179" s="252"/>
      <c r="D1179" s="242" t="s">
        <v>372</v>
      </c>
      <c r="E1179" s="252"/>
      <c r="F1179" s="254" t="s">
        <v>1617</v>
      </c>
      <c r="G1179" s="252"/>
      <c r="H1179" s="255">
        <v>1275.2660000000001</v>
      </c>
      <c r="I1179" s="256"/>
      <c r="J1179" s="252"/>
      <c r="K1179" s="252"/>
      <c r="L1179" s="257"/>
      <c r="M1179" s="258"/>
      <c r="N1179" s="259"/>
      <c r="O1179" s="259"/>
      <c r="P1179" s="259"/>
      <c r="Q1179" s="259"/>
      <c r="R1179" s="259"/>
      <c r="S1179" s="259"/>
      <c r="T1179" s="260"/>
      <c r="U1179" s="14"/>
      <c r="V1179" s="14"/>
      <c r="W1179" s="14"/>
      <c r="X1179" s="14"/>
      <c r="Y1179" s="14"/>
      <c r="Z1179" s="14"/>
      <c r="AA1179" s="14"/>
      <c r="AB1179" s="14"/>
      <c r="AC1179" s="14"/>
      <c r="AD1179" s="14"/>
      <c r="AE1179" s="14"/>
      <c r="AT1179" s="261" t="s">
        <v>372</v>
      </c>
      <c r="AU1179" s="261" t="s">
        <v>81</v>
      </c>
      <c r="AV1179" s="14" t="s">
        <v>81</v>
      </c>
      <c r="AW1179" s="14" t="s">
        <v>4</v>
      </c>
      <c r="AX1179" s="14" t="s">
        <v>79</v>
      </c>
      <c r="AY1179" s="261" t="s">
        <v>178</v>
      </c>
    </row>
    <row r="1180" s="12" customFormat="1" ht="25.92" customHeight="1">
      <c r="A1180" s="12"/>
      <c r="B1180" s="200"/>
      <c r="C1180" s="201"/>
      <c r="D1180" s="202" t="s">
        <v>71</v>
      </c>
      <c r="E1180" s="203" t="s">
        <v>1618</v>
      </c>
      <c r="F1180" s="203" t="s">
        <v>1619</v>
      </c>
      <c r="G1180" s="201"/>
      <c r="H1180" s="201"/>
      <c r="I1180" s="204"/>
      <c r="J1180" s="205">
        <f>BK1180</f>
        <v>0</v>
      </c>
      <c r="K1180" s="201"/>
      <c r="L1180" s="206"/>
      <c r="M1180" s="207"/>
      <c r="N1180" s="208"/>
      <c r="O1180" s="208"/>
      <c r="P1180" s="209">
        <f>P1181+P1263+P1374+P1462+P1481+P1507+P1562+P1629+P1667+P1722+P1834+P1905+P1989+P2044+P2080</f>
        <v>0</v>
      </c>
      <c r="Q1180" s="208"/>
      <c r="R1180" s="209">
        <f>R1181+R1263+R1374+R1462+R1481+R1507+R1562+R1629+R1667+R1722+R1834+R1905+R1989+R2044+R2080</f>
        <v>135.41051356</v>
      </c>
      <c r="S1180" s="208"/>
      <c r="T1180" s="210">
        <f>T1181+T1263+T1374+T1462+T1481+T1507+T1562+T1629+T1667+T1722+T1834+T1905+T1989+T2044+T2080</f>
        <v>0.74262205999999997</v>
      </c>
      <c r="U1180" s="12"/>
      <c r="V1180" s="12"/>
      <c r="W1180" s="12"/>
      <c r="X1180" s="12"/>
      <c r="Y1180" s="12"/>
      <c r="Z1180" s="12"/>
      <c r="AA1180" s="12"/>
      <c r="AB1180" s="12"/>
      <c r="AC1180" s="12"/>
      <c r="AD1180" s="12"/>
      <c r="AE1180" s="12"/>
      <c r="AR1180" s="211" t="s">
        <v>81</v>
      </c>
      <c r="AT1180" s="212" t="s">
        <v>71</v>
      </c>
      <c r="AU1180" s="212" t="s">
        <v>72</v>
      </c>
      <c r="AY1180" s="211" t="s">
        <v>178</v>
      </c>
      <c r="BK1180" s="213">
        <f>BK1181+BK1263+BK1374+BK1462+BK1481+BK1507+BK1562+BK1629+BK1667+BK1722+BK1834+BK1905+BK1989+BK2044+BK2080</f>
        <v>0</v>
      </c>
    </row>
    <row r="1181" s="12" customFormat="1" ht="22.8" customHeight="1">
      <c r="A1181" s="12"/>
      <c r="B1181" s="200"/>
      <c r="C1181" s="201"/>
      <c r="D1181" s="202" t="s">
        <v>71</v>
      </c>
      <c r="E1181" s="227" t="s">
        <v>1620</v>
      </c>
      <c r="F1181" s="227" t="s">
        <v>1621</v>
      </c>
      <c r="G1181" s="201"/>
      <c r="H1181" s="201"/>
      <c r="I1181" s="204"/>
      <c r="J1181" s="228">
        <f>BK1181</f>
        <v>0</v>
      </c>
      <c r="K1181" s="201"/>
      <c r="L1181" s="206"/>
      <c r="M1181" s="207"/>
      <c r="N1181" s="208"/>
      <c r="O1181" s="208"/>
      <c r="P1181" s="209">
        <f>SUM(P1182:P1262)</f>
        <v>0</v>
      </c>
      <c r="Q1181" s="208"/>
      <c r="R1181" s="209">
        <f>SUM(R1182:R1262)</f>
        <v>1.6736600700000002</v>
      </c>
      <c r="S1181" s="208"/>
      <c r="T1181" s="210">
        <f>SUM(T1182:T1262)</f>
        <v>0</v>
      </c>
      <c r="U1181" s="12"/>
      <c r="V1181" s="12"/>
      <c r="W1181" s="12"/>
      <c r="X1181" s="12"/>
      <c r="Y1181" s="12"/>
      <c r="Z1181" s="12"/>
      <c r="AA1181" s="12"/>
      <c r="AB1181" s="12"/>
      <c r="AC1181" s="12"/>
      <c r="AD1181" s="12"/>
      <c r="AE1181" s="12"/>
      <c r="AR1181" s="211" t="s">
        <v>81</v>
      </c>
      <c r="AT1181" s="212" t="s">
        <v>71</v>
      </c>
      <c r="AU1181" s="212" t="s">
        <v>79</v>
      </c>
      <c r="AY1181" s="211" t="s">
        <v>178</v>
      </c>
      <c r="BK1181" s="213">
        <f>SUM(BK1182:BK1262)</f>
        <v>0</v>
      </c>
    </row>
    <row r="1182" s="2" customFormat="1" ht="55.5" customHeight="1">
      <c r="A1182" s="41"/>
      <c r="B1182" s="42"/>
      <c r="C1182" s="214" t="s">
        <v>1622</v>
      </c>
      <c r="D1182" s="214" t="s">
        <v>179</v>
      </c>
      <c r="E1182" s="215" t="s">
        <v>1623</v>
      </c>
      <c r="F1182" s="216" t="s">
        <v>1624</v>
      </c>
      <c r="G1182" s="217" t="s">
        <v>384</v>
      </c>
      <c r="H1182" s="218">
        <v>160.33099999999999</v>
      </c>
      <c r="I1182" s="219"/>
      <c r="J1182" s="220">
        <f>ROUND(I1182*H1182,2)</f>
        <v>0</v>
      </c>
      <c r="K1182" s="216" t="s">
        <v>368</v>
      </c>
      <c r="L1182" s="47"/>
      <c r="M1182" s="221" t="s">
        <v>21</v>
      </c>
      <c r="N1182" s="222" t="s">
        <v>43</v>
      </c>
      <c r="O1182" s="87"/>
      <c r="P1182" s="223">
        <f>O1182*H1182</f>
        <v>0</v>
      </c>
      <c r="Q1182" s="223">
        <v>0.00076999999999999996</v>
      </c>
      <c r="R1182" s="223">
        <f>Q1182*H1182</f>
        <v>0.12345486999999998</v>
      </c>
      <c r="S1182" s="223">
        <v>0</v>
      </c>
      <c r="T1182" s="224">
        <f>S1182*H1182</f>
        <v>0</v>
      </c>
      <c r="U1182" s="41"/>
      <c r="V1182" s="41"/>
      <c r="W1182" s="41"/>
      <c r="X1182" s="41"/>
      <c r="Y1182" s="41"/>
      <c r="Z1182" s="41"/>
      <c r="AA1182" s="41"/>
      <c r="AB1182" s="41"/>
      <c r="AC1182" s="41"/>
      <c r="AD1182" s="41"/>
      <c r="AE1182" s="41"/>
      <c r="AR1182" s="225" t="s">
        <v>242</v>
      </c>
      <c r="AT1182" s="225" t="s">
        <v>179</v>
      </c>
      <c r="AU1182" s="225" t="s">
        <v>81</v>
      </c>
      <c r="AY1182" s="20" t="s">
        <v>178</v>
      </c>
      <c r="BE1182" s="226">
        <f>IF(N1182="základní",J1182,0)</f>
        <v>0</v>
      </c>
      <c r="BF1182" s="226">
        <f>IF(N1182="snížená",J1182,0)</f>
        <v>0</v>
      </c>
      <c r="BG1182" s="226">
        <f>IF(N1182="zákl. přenesená",J1182,0)</f>
        <v>0</v>
      </c>
      <c r="BH1182" s="226">
        <f>IF(N1182="sníž. přenesená",J1182,0)</f>
        <v>0</v>
      </c>
      <c r="BI1182" s="226">
        <f>IF(N1182="nulová",J1182,0)</f>
        <v>0</v>
      </c>
      <c r="BJ1182" s="20" t="s">
        <v>79</v>
      </c>
      <c r="BK1182" s="226">
        <f>ROUND(I1182*H1182,2)</f>
        <v>0</v>
      </c>
      <c r="BL1182" s="20" t="s">
        <v>242</v>
      </c>
      <c r="BM1182" s="225" t="s">
        <v>1625</v>
      </c>
    </row>
    <row r="1183" s="2" customFormat="1">
      <c r="A1183" s="41"/>
      <c r="B1183" s="42"/>
      <c r="C1183" s="43"/>
      <c r="D1183" s="235" t="s">
        <v>370</v>
      </c>
      <c r="E1183" s="43"/>
      <c r="F1183" s="236" t="s">
        <v>1626</v>
      </c>
      <c r="G1183" s="43"/>
      <c r="H1183" s="43"/>
      <c r="I1183" s="237"/>
      <c r="J1183" s="43"/>
      <c r="K1183" s="43"/>
      <c r="L1183" s="47"/>
      <c r="M1183" s="238"/>
      <c r="N1183" s="239"/>
      <c r="O1183" s="87"/>
      <c r="P1183" s="87"/>
      <c r="Q1183" s="87"/>
      <c r="R1183" s="87"/>
      <c r="S1183" s="87"/>
      <c r="T1183" s="88"/>
      <c r="U1183" s="41"/>
      <c r="V1183" s="41"/>
      <c r="W1183" s="41"/>
      <c r="X1183" s="41"/>
      <c r="Y1183" s="41"/>
      <c r="Z1183" s="41"/>
      <c r="AA1183" s="41"/>
      <c r="AB1183" s="41"/>
      <c r="AC1183" s="41"/>
      <c r="AD1183" s="41"/>
      <c r="AE1183" s="41"/>
      <c r="AT1183" s="20" t="s">
        <v>370</v>
      </c>
      <c r="AU1183" s="20" t="s">
        <v>81</v>
      </c>
    </row>
    <row r="1184" s="13" customFormat="1">
      <c r="A1184" s="13"/>
      <c r="B1184" s="240"/>
      <c r="C1184" s="241"/>
      <c r="D1184" s="242" t="s">
        <v>372</v>
      </c>
      <c r="E1184" s="243" t="s">
        <v>21</v>
      </c>
      <c r="F1184" s="244" t="s">
        <v>1088</v>
      </c>
      <c r="G1184" s="241"/>
      <c r="H1184" s="243" t="s">
        <v>21</v>
      </c>
      <c r="I1184" s="245"/>
      <c r="J1184" s="241"/>
      <c r="K1184" s="241"/>
      <c r="L1184" s="246"/>
      <c r="M1184" s="247"/>
      <c r="N1184" s="248"/>
      <c r="O1184" s="248"/>
      <c r="P1184" s="248"/>
      <c r="Q1184" s="248"/>
      <c r="R1184" s="248"/>
      <c r="S1184" s="248"/>
      <c r="T1184" s="249"/>
      <c r="U1184" s="13"/>
      <c r="V1184" s="13"/>
      <c r="W1184" s="13"/>
      <c r="X1184" s="13"/>
      <c r="Y1184" s="13"/>
      <c r="Z1184" s="13"/>
      <c r="AA1184" s="13"/>
      <c r="AB1184" s="13"/>
      <c r="AC1184" s="13"/>
      <c r="AD1184" s="13"/>
      <c r="AE1184" s="13"/>
      <c r="AT1184" s="250" t="s">
        <v>372</v>
      </c>
      <c r="AU1184" s="250" t="s">
        <v>81</v>
      </c>
      <c r="AV1184" s="13" t="s">
        <v>79</v>
      </c>
      <c r="AW1184" s="13" t="s">
        <v>34</v>
      </c>
      <c r="AX1184" s="13" t="s">
        <v>72</v>
      </c>
      <c r="AY1184" s="250" t="s">
        <v>178</v>
      </c>
    </row>
    <row r="1185" s="13" customFormat="1">
      <c r="A1185" s="13"/>
      <c r="B1185" s="240"/>
      <c r="C1185" s="241"/>
      <c r="D1185" s="242" t="s">
        <v>372</v>
      </c>
      <c r="E1185" s="243" t="s">
        <v>21</v>
      </c>
      <c r="F1185" s="244" t="s">
        <v>1089</v>
      </c>
      <c r="G1185" s="241"/>
      <c r="H1185" s="243" t="s">
        <v>21</v>
      </c>
      <c r="I1185" s="245"/>
      <c r="J1185" s="241"/>
      <c r="K1185" s="241"/>
      <c r="L1185" s="246"/>
      <c r="M1185" s="247"/>
      <c r="N1185" s="248"/>
      <c r="O1185" s="248"/>
      <c r="P1185" s="248"/>
      <c r="Q1185" s="248"/>
      <c r="R1185" s="248"/>
      <c r="S1185" s="248"/>
      <c r="T1185" s="249"/>
      <c r="U1185" s="13"/>
      <c r="V1185" s="13"/>
      <c r="W1185" s="13"/>
      <c r="X1185" s="13"/>
      <c r="Y1185" s="13"/>
      <c r="Z1185" s="13"/>
      <c r="AA1185" s="13"/>
      <c r="AB1185" s="13"/>
      <c r="AC1185" s="13"/>
      <c r="AD1185" s="13"/>
      <c r="AE1185" s="13"/>
      <c r="AT1185" s="250" t="s">
        <v>372</v>
      </c>
      <c r="AU1185" s="250" t="s">
        <v>81</v>
      </c>
      <c r="AV1185" s="13" t="s">
        <v>79</v>
      </c>
      <c r="AW1185" s="13" t="s">
        <v>34</v>
      </c>
      <c r="AX1185" s="13" t="s">
        <v>72</v>
      </c>
      <c r="AY1185" s="250" t="s">
        <v>178</v>
      </c>
    </row>
    <row r="1186" s="14" customFormat="1">
      <c r="A1186" s="14"/>
      <c r="B1186" s="251"/>
      <c r="C1186" s="252"/>
      <c r="D1186" s="242" t="s">
        <v>372</v>
      </c>
      <c r="E1186" s="253" t="s">
        <v>21</v>
      </c>
      <c r="F1186" s="254" t="s">
        <v>1090</v>
      </c>
      <c r="G1186" s="252"/>
      <c r="H1186" s="255">
        <v>50.981999999999999</v>
      </c>
      <c r="I1186" s="256"/>
      <c r="J1186" s="252"/>
      <c r="K1186" s="252"/>
      <c r="L1186" s="257"/>
      <c r="M1186" s="258"/>
      <c r="N1186" s="259"/>
      <c r="O1186" s="259"/>
      <c r="P1186" s="259"/>
      <c r="Q1186" s="259"/>
      <c r="R1186" s="259"/>
      <c r="S1186" s="259"/>
      <c r="T1186" s="260"/>
      <c r="U1186" s="14"/>
      <c r="V1186" s="14"/>
      <c r="W1186" s="14"/>
      <c r="X1186" s="14"/>
      <c r="Y1186" s="14"/>
      <c r="Z1186" s="14"/>
      <c r="AA1186" s="14"/>
      <c r="AB1186" s="14"/>
      <c r="AC1186" s="14"/>
      <c r="AD1186" s="14"/>
      <c r="AE1186" s="14"/>
      <c r="AT1186" s="261" t="s">
        <v>372</v>
      </c>
      <c r="AU1186" s="261" t="s">
        <v>81</v>
      </c>
      <c r="AV1186" s="14" t="s">
        <v>81</v>
      </c>
      <c r="AW1186" s="14" t="s">
        <v>34</v>
      </c>
      <c r="AX1186" s="14" t="s">
        <v>72</v>
      </c>
      <c r="AY1186" s="261" t="s">
        <v>178</v>
      </c>
    </row>
    <row r="1187" s="14" customFormat="1">
      <c r="A1187" s="14"/>
      <c r="B1187" s="251"/>
      <c r="C1187" s="252"/>
      <c r="D1187" s="242" t="s">
        <v>372</v>
      </c>
      <c r="E1187" s="253" t="s">
        <v>21</v>
      </c>
      <c r="F1187" s="254" t="s">
        <v>1091</v>
      </c>
      <c r="G1187" s="252"/>
      <c r="H1187" s="255">
        <v>17.254999999999999</v>
      </c>
      <c r="I1187" s="256"/>
      <c r="J1187" s="252"/>
      <c r="K1187" s="252"/>
      <c r="L1187" s="257"/>
      <c r="M1187" s="258"/>
      <c r="N1187" s="259"/>
      <c r="O1187" s="259"/>
      <c r="P1187" s="259"/>
      <c r="Q1187" s="259"/>
      <c r="R1187" s="259"/>
      <c r="S1187" s="259"/>
      <c r="T1187" s="260"/>
      <c r="U1187" s="14"/>
      <c r="V1187" s="14"/>
      <c r="W1187" s="14"/>
      <c r="X1187" s="14"/>
      <c r="Y1187" s="14"/>
      <c r="Z1187" s="14"/>
      <c r="AA1187" s="14"/>
      <c r="AB1187" s="14"/>
      <c r="AC1187" s="14"/>
      <c r="AD1187" s="14"/>
      <c r="AE1187" s="14"/>
      <c r="AT1187" s="261" t="s">
        <v>372</v>
      </c>
      <c r="AU1187" s="261" t="s">
        <v>81</v>
      </c>
      <c r="AV1187" s="14" t="s">
        <v>81</v>
      </c>
      <c r="AW1187" s="14" t="s">
        <v>34</v>
      </c>
      <c r="AX1187" s="14" t="s">
        <v>72</v>
      </c>
      <c r="AY1187" s="261" t="s">
        <v>178</v>
      </c>
    </row>
    <row r="1188" s="14" customFormat="1">
      <c r="A1188" s="14"/>
      <c r="B1188" s="251"/>
      <c r="C1188" s="252"/>
      <c r="D1188" s="242" t="s">
        <v>372</v>
      </c>
      <c r="E1188" s="253" t="s">
        <v>21</v>
      </c>
      <c r="F1188" s="254" t="s">
        <v>1092</v>
      </c>
      <c r="G1188" s="252"/>
      <c r="H1188" s="255">
        <v>4.2119999999999997</v>
      </c>
      <c r="I1188" s="256"/>
      <c r="J1188" s="252"/>
      <c r="K1188" s="252"/>
      <c r="L1188" s="257"/>
      <c r="M1188" s="258"/>
      <c r="N1188" s="259"/>
      <c r="O1188" s="259"/>
      <c r="P1188" s="259"/>
      <c r="Q1188" s="259"/>
      <c r="R1188" s="259"/>
      <c r="S1188" s="259"/>
      <c r="T1188" s="260"/>
      <c r="U1188" s="14"/>
      <c r="V1188" s="14"/>
      <c r="W1188" s="14"/>
      <c r="X1188" s="14"/>
      <c r="Y1188" s="14"/>
      <c r="Z1188" s="14"/>
      <c r="AA1188" s="14"/>
      <c r="AB1188" s="14"/>
      <c r="AC1188" s="14"/>
      <c r="AD1188" s="14"/>
      <c r="AE1188" s="14"/>
      <c r="AT1188" s="261" t="s">
        <v>372</v>
      </c>
      <c r="AU1188" s="261" t="s">
        <v>81</v>
      </c>
      <c r="AV1188" s="14" t="s">
        <v>81</v>
      </c>
      <c r="AW1188" s="14" t="s">
        <v>34</v>
      </c>
      <c r="AX1188" s="14" t="s">
        <v>72</v>
      </c>
      <c r="AY1188" s="261" t="s">
        <v>178</v>
      </c>
    </row>
    <row r="1189" s="16" customFormat="1">
      <c r="A1189" s="16"/>
      <c r="B1189" s="273"/>
      <c r="C1189" s="274"/>
      <c r="D1189" s="242" t="s">
        <v>372</v>
      </c>
      <c r="E1189" s="275" t="s">
        <v>21</v>
      </c>
      <c r="F1189" s="276" t="s">
        <v>407</v>
      </c>
      <c r="G1189" s="274"/>
      <c r="H1189" s="277">
        <v>72.448999999999998</v>
      </c>
      <c r="I1189" s="278"/>
      <c r="J1189" s="274"/>
      <c r="K1189" s="274"/>
      <c r="L1189" s="279"/>
      <c r="M1189" s="280"/>
      <c r="N1189" s="281"/>
      <c r="O1189" s="281"/>
      <c r="P1189" s="281"/>
      <c r="Q1189" s="281"/>
      <c r="R1189" s="281"/>
      <c r="S1189" s="281"/>
      <c r="T1189" s="282"/>
      <c r="U1189" s="16"/>
      <c r="V1189" s="16"/>
      <c r="W1189" s="16"/>
      <c r="X1189" s="16"/>
      <c r="Y1189" s="16"/>
      <c r="Z1189" s="16"/>
      <c r="AA1189" s="16"/>
      <c r="AB1189" s="16"/>
      <c r="AC1189" s="16"/>
      <c r="AD1189" s="16"/>
      <c r="AE1189" s="16"/>
      <c r="AT1189" s="283" t="s">
        <v>372</v>
      </c>
      <c r="AU1189" s="283" t="s">
        <v>81</v>
      </c>
      <c r="AV1189" s="16" t="s">
        <v>95</v>
      </c>
      <c r="AW1189" s="16" t="s">
        <v>34</v>
      </c>
      <c r="AX1189" s="16" t="s">
        <v>72</v>
      </c>
      <c r="AY1189" s="283" t="s">
        <v>178</v>
      </c>
    </row>
    <row r="1190" s="13" customFormat="1">
      <c r="A1190" s="13"/>
      <c r="B1190" s="240"/>
      <c r="C1190" s="241"/>
      <c r="D1190" s="242" t="s">
        <v>372</v>
      </c>
      <c r="E1190" s="243" t="s">
        <v>21</v>
      </c>
      <c r="F1190" s="244" t="s">
        <v>1093</v>
      </c>
      <c r="G1190" s="241"/>
      <c r="H1190" s="243" t="s">
        <v>21</v>
      </c>
      <c r="I1190" s="245"/>
      <c r="J1190" s="241"/>
      <c r="K1190" s="241"/>
      <c r="L1190" s="246"/>
      <c r="M1190" s="247"/>
      <c r="N1190" s="248"/>
      <c r="O1190" s="248"/>
      <c r="P1190" s="248"/>
      <c r="Q1190" s="248"/>
      <c r="R1190" s="248"/>
      <c r="S1190" s="248"/>
      <c r="T1190" s="249"/>
      <c r="U1190" s="13"/>
      <c r="V1190" s="13"/>
      <c r="W1190" s="13"/>
      <c r="X1190" s="13"/>
      <c r="Y1190" s="13"/>
      <c r="Z1190" s="13"/>
      <c r="AA1190" s="13"/>
      <c r="AB1190" s="13"/>
      <c r="AC1190" s="13"/>
      <c r="AD1190" s="13"/>
      <c r="AE1190" s="13"/>
      <c r="AT1190" s="250" t="s">
        <v>372</v>
      </c>
      <c r="AU1190" s="250" t="s">
        <v>81</v>
      </c>
      <c r="AV1190" s="13" t="s">
        <v>79</v>
      </c>
      <c r="AW1190" s="13" t="s">
        <v>34</v>
      </c>
      <c r="AX1190" s="13" t="s">
        <v>72</v>
      </c>
      <c r="AY1190" s="250" t="s">
        <v>178</v>
      </c>
    </row>
    <row r="1191" s="14" customFormat="1">
      <c r="A1191" s="14"/>
      <c r="B1191" s="251"/>
      <c r="C1191" s="252"/>
      <c r="D1191" s="242" t="s">
        <v>372</v>
      </c>
      <c r="E1191" s="253" t="s">
        <v>21</v>
      </c>
      <c r="F1191" s="254" t="s">
        <v>1094</v>
      </c>
      <c r="G1191" s="252"/>
      <c r="H1191" s="255">
        <v>87.882000000000005</v>
      </c>
      <c r="I1191" s="256"/>
      <c r="J1191" s="252"/>
      <c r="K1191" s="252"/>
      <c r="L1191" s="257"/>
      <c r="M1191" s="258"/>
      <c r="N1191" s="259"/>
      <c r="O1191" s="259"/>
      <c r="P1191" s="259"/>
      <c r="Q1191" s="259"/>
      <c r="R1191" s="259"/>
      <c r="S1191" s="259"/>
      <c r="T1191" s="260"/>
      <c r="U1191" s="14"/>
      <c r="V1191" s="14"/>
      <c r="W1191" s="14"/>
      <c r="X1191" s="14"/>
      <c r="Y1191" s="14"/>
      <c r="Z1191" s="14"/>
      <c r="AA1191" s="14"/>
      <c r="AB1191" s="14"/>
      <c r="AC1191" s="14"/>
      <c r="AD1191" s="14"/>
      <c r="AE1191" s="14"/>
      <c r="AT1191" s="261" t="s">
        <v>372</v>
      </c>
      <c r="AU1191" s="261" t="s">
        <v>81</v>
      </c>
      <c r="AV1191" s="14" t="s">
        <v>81</v>
      </c>
      <c r="AW1191" s="14" t="s">
        <v>34</v>
      </c>
      <c r="AX1191" s="14" t="s">
        <v>72</v>
      </c>
      <c r="AY1191" s="261" t="s">
        <v>178</v>
      </c>
    </row>
    <row r="1192" s="16" customFormat="1">
      <c r="A1192" s="16"/>
      <c r="B1192" s="273"/>
      <c r="C1192" s="274"/>
      <c r="D1192" s="242" t="s">
        <v>372</v>
      </c>
      <c r="E1192" s="275" t="s">
        <v>21</v>
      </c>
      <c r="F1192" s="276" t="s">
        <v>407</v>
      </c>
      <c r="G1192" s="274"/>
      <c r="H1192" s="277">
        <v>87.882000000000005</v>
      </c>
      <c r="I1192" s="278"/>
      <c r="J1192" s="274"/>
      <c r="K1192" s="274"/>
      <c r="L1192" s="279"/>
      <c r="M1192" s="280"/>
      <c r="N1192" s="281"/>
      <c r="O1192" s="281"/>
      <c r="P1192" s="281"/>
      <c r="Q1192" s="281"/>
      <c r="R1192" s="281"/>
      <c r="S1192" s="281"/>
      <c r="T1192" s="282"/>
      <c r="U1192" s="16"/>
      <c r="V1192" s="16"/>
      <c r="W1192" s="16"/>
      <c r="X1192" s="16"/>
      <c r="Y1192" s="16"/>
      <c r="Z1192" s="16"/>
      <c r="AA1192" s="16"/>
      <c r="AB1192" s="16"/>
      <c r="AC1192" s="16"/>
      <c r="AD1192" s="16"/>
      <c r="AE1192" s="16"/>
      <c r="AT1192" s="283" t="s">
        <v>372</v>
      </c>
      <c r="AU1192" s="283" t="s">
        <v>81</v>
      </c>
      <c r="AV1192" s="16" t="s">
        <v>95</v>
      </c>
      <c r="AW1192" s="16" t="s">
        <v>34</v>
      </c>
      <c r="AX1192" s="16" t="s">
        <v>72</v>
      </c>
      <c r="AY1192" s="283" t="s">
        <v>178</v>
      </c>
    </row>
    <row r="1193" s="15" customFormat="1">
      <c r="A1193" s="15"/>
      <c r="B1193" s="262"/>
      <c r="C1193" s="263"/>
      <c r="D1193" s="242" t="s">
        <v>372</v>
      </c>
      <c r="E1193" s="264" t="s">
        <v>21</v>
      </c>
      <c r="F1193" s="265" t="s">
        <v>399</v>
      </c>
      <c r="G1193" s="263"/>
      <c r="H1193" s="266">
        <v>160.33099999999999</v>
      </c>
      <c r="I1193" s="267"/>
      <c r="J1193" s="263"/>
      <c r="K1193" s="263"/>
      <c r="L1193" s="268"/>
      <c r="M1193" s="269"/>
      <c r="N1193" s="270"/>
      <c r="O1193" s="270"/>
      <c r="P1193" s="270"/>
      <c r="Q1193" s="270"/>
      <c r="R1193" s="270"/>
      <c r="S1193" s="270"/>
      <c r="T1193" s="271"/>
      <c r="U1193" s="15"/>
      <c r="V1193" s="15"/>
      <c r="W1193" s="15"/>
      <c r="X1193" s="15"/>
      <c r="Y1193" s="15"/>
      <c r="Z1193" s="15"/>
      <c r="AA1193" s="15"/>
      <c r="AB1193" s="15"/>
      <c r="AC1193" s="15"/>
      <c r="AD1193" s="15"/>
      <c r="AE1193" s="15"/>
      <c r="AT1193" s="272" t="s">
        <v>372</v>
      </c>
      <c r="AU1193" s="272" t="s">
        <v>81</v>
      </c>
      <c r="AV1193" s="15" t="s">
        <v>97</v>
      </c>
      <c r="AW1193" s="15" t="s">
        <v>34</v>
      </c>
      <c r="AX1193" s="15" t="s">
        <v>79</v>
      </c>
      <c r="AY1193" s="272" t="s">
        <v>178</v>
      </c>
    </row>
    <row r="1194" s="2" customFormat="1" ht="44.25" customHeight="1">
      <c r="A1194" s="41"/>
      <c r="B1194" s="42"/>
      <c r="C1194" s="214" t="s">
        <v>1627</v>
      </c>
      <c r="D1194" s="214" t="s">
        <v>179</v>
      </c>
      <c r="E1194" s="215" t="s">
        <v>1628</v>
      </c>
      <c r="F1194" s="216" t="s">
        <v>1629</v>
      </c>
      <c r="G1194" s="217" t="s">
        <v>384</v>
      </c>
      <c r="H1194" s="218">
        <v>813.66399999999999</v>
      </c>
      <c r="I1194" s="219"/>
      <c r="J1194" s="220">
        <f>ROUND(I1194*H1194,2)</f>
        <v>0</v>
      </c>
      <c r="K1194" s="216" t="s">
        <v>368</v>
      </c>
      <c r="L1194" s="47"/>
      <c r="M1194" s="221" t="s">
        <v>21</v>
      </c>
      <c r="N1194" s="222" t="s">
        <v>43</v>
      </c>
      <c r="O1194" s="87"/>
      <c r="P1194" s="223">
        <f>O1194*H1194</f>
        <v>0</v>
      </c>
      <c r="Q1194" s="223">
        <v>0</v>
      </c>
      <c r="R1194" s="223">
        <f>Q1194*H1194</f>
        <v>0</v>
      </c>
      <c r="S1194" s="223">
        <v>0</v>
      </c>
      <c r="T1194" s="224">
        <f>S1194*H1194</f>
        <v>0</v>
      </c>
      <c r="U1194" s="41"/>
      <c r="V1194" s="41"/>
      <c r="W1194" s="41"/>
      <c r="X1194" s="41"/>
      <c r="Y1194" s="41"/>
      <c r="Z1194" s="41"/>
      <c r="AA1194" s="41"/>
      <c r="AB1194" s="41"/>
      <c r="AC1194" s="41"/>
      <c r="AD1194" s="41"/>
      <c r="AE1194" s="41"/>
      <c r="AR1194" s="225" t="s">
        <v>242</v>
      </c>
      <c r="AT1194" s="225" t="s">
        <v>179</v>
      </c>
      <c r="AU1194" s="225" t="s">
        <v>81</v>
      </c>
      <c r="AY1194" s="20" t="s">
        <v>178</v>
      </c>
      <c r="BE1194" s="226">
        <f>IF(N1194="základní",J1194,0)</f>
        <v>0</v>
      </c>
      <c r="BF1194" s="226">
        <f>IF(N1194="snížená",J1194,0)</f>
        <v>0</v>
      </c>
      <c r="BG1194" s="226">
        <f>IF(N1194="zákl. přenesená",J1194,0)</f>
        <v>0</v>
      </c>
      <c r="BH1194" s="226">
        <f>IF(N1194="sníž. přenesená",J1194,0)</f>
        <v>0</v>
      </c>
      <c r="BI1194" s="226">
        <f>IF(N1194="nulová",J1194,0)</f>
        <v>0</v>
      </c>
      <c r="BJ1194" s="20" t="s">
        <v>79</v>
      </c>
      <c r="BK1194" s="226">
        <f>ROUND(I1194*H1194,2)</f>
        <v>0</v>
      </c>
      <c r="BL1194" s="20" t="s">
        <v>242</v>
      </c>
      <c r="BM1194" s="225" t="s">
        <v>1630</v>
      </c>
    </row>
    <row r="1195" s="2" customFormat="1">
      <c r="A1195" s="41"/>
      <c r="B1195" s="42"/>
      <c r="C1195" s="43"/>
      <c r="D1195" s="235" t="s">
        <v>370</v>
      </c>
      <c r="E1195" s="43"/>
      <c r="F1195" s="236" t="s">
        <v>1631</v>
      </c>
      <c r="G1195" s="43"/>
      <c r="H1195" s="43"/>
      <c r="I1195" s="237"/>
      <c r="J1195" s="43"/>
      <c r="K1195" s="43"/>
      <c r="L1195" s="47"/>
      <c r="M1195" s="238"/>
      <c r="N1195" s="239"/>
      <c r="O1195" s="87"/>
      <c r="P1195" s="87"/>
      <c r="Q1195" s="87"/>
      <c r="R1195" s="87"/>
      <c r="S1195" s="87"/>
      <c r="T1195" s="88"/>
      <c r="U1195" s="41"/>
      <c r="V1195" s="41"/>
      <c r="W1195" s="41"/>
      <c r="X1195" s="41"/>
      <c r="Y1195" s="41"/>
      <c r="Z1195" s="41"/>
      <c r="AA1195" s="41"/>
      <c r="AB1195" s="41"/>
      <c r="AC1195" s="41"/>
      <c r="AD1195" s="41"/>
      <c r="AE1195" s="41"/>
      <c r="AT1195" s="20" t="s">
        <v>370</v>
      </c>
      <c r="AU1195" s="20" t="s">
        <v>81</v>
      </c>
    </row>
    <row r="1196" s="13" customFormat="1">
      <c r="A1196" s="13"/>
      <c r="B1196" s="240"/>
      <c r="C1196" s="241"/>
      <c r="D1196" s="242" t="s">
        <v>372</v>
      </c>
      <c r="E1196" s="243" t="s">
        <v>21</v>
      </c>
      <c r="F1196" s="244" t="s">
        <v>1225</v>
      </c>
      <c r="G1196" s="241"/>
      <c r="H1196" s="243" t="s">
        <v>21</v>
      </c>
      <c r="I1196" s="245"/>
      <c r="J1196" s="241"/>
      <c r="K1196" s="241"/>
      <c r="L1196" s="246"/>
      <c r="M1196" s="247"/>
      <c r="N1196" s="248"/>
      <c r="O1196" s="248"/>
      <c r="P1196" s="248"/>
      <c r="Q1196" s="248"/>
      <c r="R1196" s="248"/>
      <c r="S1196" s="248"/>
      <c r="T1196" s="249"/>
      <c r="U1196" s="13"/>
      <c r="V1196" s="13"/>
      <c r="W1196" s="13"/>
      <c r="X1196" s="13"/>
      <c r="Y1196" s="13"/>
      <c r="Z1196" s="13"/>
      <c r="AA1196" s="13"/>
      <c r="AB1196" s="13"/>
      <c r="AC1196" s="13"/>
      <c r="AD1196" s="13"/>
      <c r="AE1196" s="13"/>
      <c r="AT1196" s="250" t="s">
        <v>372</v>
      </c>
      <c r="AU1196" s="250" t="s">
        <v>81</v>
      </c>
      <c r="AV1196" s="13" t="s">
        <v>79</v>
      </c>
      <c r="AW1196" s="13" t="s">
        <v>34</v>
      </c>
      <c r="AX1196" s="13" t="s">
        <v>72</v>
      </c>
      <c r="AY1196" s="250" t="s">
        <v>178</v>
      </c>
    </row>
    <row r="1197" s="13" customFormat="1">
      <c r="A1197" s="13"/>
      <c r="B1197" s="240"/>
      <c r="C1197" s="241"/>
      <c r="D1197" s="242" t="s">
        <v>372</v>
      </c>
      <c r="E1197" s="243" t="s">
        <v>21</v>
      </c>
      <c r="F1197" s="244" t="s">
        <v>1632</v>
      </c>
      <c r="G1197" s="241"/>
      <c r="H1197" s="243" t="s">
        <v>21</v>
      </c>
      <c r="I1197" s="245"/>
      <c r="J1197" s="241"/>
      <c r="K1197" s="241"/>
      <c r="L1197" s="246"/>
      <c r="M1197" s="247"/>
      <c r="N1197" s="248"/>
      <c r="O1197" s="248"/>
      <c r="P1197" s="248"/>
      <c r="Q1197" s="248"/>
      <c r="R1197" s="248"/>
      <c r="S1197" s="248"/>
      <c r="T1197" s="249"/>
      <c r="U1197" s="13"/>
      <c r="V1197" s="13"/>
      <c r="W1197" s="13"/>
      <c r="X1197" s="13"/>
      <c r="Y1197" s="13"/>
      <c r="Z1197" s="13"/>
      <c r="AA1197" s="13"/>
      <c r="AB1197" s="13"/>
      <c r="AC1197" s="13"/>
      <c r="AD1197" s="13"/>
      <c r="AE1197" s="13"/>
      <c r="AT1197" s="250" t="s">
        <v>372</v>
      </c>
      <c r="AU1197" s="250" t="s">
        <v>81</v>
      </c>
      <c r="AV1197" s="13" t="s">
        <v>79</v>
      </c>
      <c r="AW1197" s="13" t="s">
        <v>34</v>
      </c>
      <c r="AX1197" s="13" t="s">
        <v>72</v>
      </c>
      <c r="AY1197" s="250" t="s">
        <v>178</v>
      </c>
    </row>
    <row r="1198" s="14" customFormat="1">
      <c r="A1198" s="14"/>
      <c r="B1198" s="251"/>
      <c r="C1198" s="252"/>
      <c r="D1198" s="242" t="s">
        <v>372</v>
      </c>
      <c r="E1198" s="253" t="s">
        <v>21</v>
      </c>
      <c r="F1198" s="254" t="s">
        <v>1633</v>
      </c>
      <c r="G1198" s="252"/>
      <c r="H1198" s="255">
        <v>915.58399999999995</v>
      </c>
      <c r="I1198" s="256"/>
      <c r="J1198" s="252"/>
      <c r="K1198" s="252"/>
      <c r="L1198" s="257"/>
      <c r="M1198" s="258"/>
      <c r="N1198" s="259"/>
      <c r="O1198" s="259"/>
      <c r="P1198" s="259"/>
      <c r="Q1198" s="259"/>
      <c r="R1198" s="259"/>
      <c r="S1198" s="259"/>
      <c r="T1198" s="260"/>
      <c r="U1198" s="14"/>
      <c r="V1198" s="14"/>
      <c r="W1198" s="14"/>
      <c r="X1198" s="14"/>
      <c r="Y1198" s="14"/>
      <c r="Z1198" s="14"/>
      <c r="AA1198" s="14"/>
      <c r="AB1198" s="14"/>
      <c r="AC1198" s="14"/>
      <c r="AD1198" s="14"/>
      <c r="AE1198" s="14"/>
      <c r="AT1198" s="261" t="s">
        <v>372</v>
      </c>
      <c r="AU1198" s="261" t="s">
        <v>81</v>
      </c>
      <c r="AV1198" s="14" t="s">
        <v>81</v>
      </c>
      <c r="AW1198" s="14" t="s">
        <v>34</v>
      </c>
      <c r="AX1198" s="14" t="s">
        <v>72</v>
      </c>
      <c r="AY1198" s="261" t="s">
        <v>178</v>
      </c>
    </row>
    <row r="1199" s="14" customFormat="1">
      <c r="A1199" s="14"/>
      <c r="B1199" s="251"/>
      <c r="C1199" s="252"/>
      <c r="D1199" s="242" t="s">
        <v>372</v>
      </c>
      <c r="E1199" s="253" t="s">
        <v>21</v>
      </c>
      <c r="F1199" s="254" t="s">
        <v>1634</v>
      </c>
      <c r="G1199" s="252"/>
      <c r="H1199" s="255">
        <v>-101.92</v>
      </c>
      <c r="I1199" s="256"/>
      <c r="J1199" s="252"/>
      <c r="K1199" s="252"/>
      <c r="L1199" s="257"/>
      <c r="M1199" s="258"/>
      <c r="N1199" s="259"/>
      <c r="O1199" s="259"/>
      <c r="P1199" s="259"/>
      <c r="Q1199" s="259"/>
      <c r="R1199" s="259"/>
      <c r="S1199" s="259"/>
      <c r="T1199" s="260"/>
      <c r="U1199" s="14"/>
      <c r="V1199" s="14"/>
      <c r="W1199" s="14"/>
      <c r="X1199" s="14"/>
      <c r="Y1199" s="14"/>
      <c r="Z1199" s="14"/>
      <c r="AA1199" s="14"/>
      <c r="AB1199" s="14"/>
      <c r="AC1199" s="14"/>
      <c r="AD1199" s="14"/>
      <c r="AE1199" s="14"/>
      <c r="AT1199" s="261" t="s">
        <v>372</v>
      </c>
      <c r="AU1199" s="261" t="s">
        <v>81</v>
      </c>
      <c r="AV1199" s="14" t="s">
        <v>81</v>
      </c>
      <c r="AW1199" s="14" t="s">
        <v>34</v>
      </c>
      <c r="AX1199" s="14" t="s">
        <v>72</v>
      </c>
      <c r="AY1199" s="261" t="s">
        <v>178</v>
      </c>
    </row>
    <row r="1200" s="15" customFormat="1">
      <c r="A1200" s="15"/>
      <c r="B1200" s="262"/>
      <c r="C1200" s="263"/>
      <c r="D1200" s="242" t="s">
        <v>372</v>
      </c>
      <c r="E1200" s="264" t="s">
        <v>21</v>
      </c>
      <c r="F1200" s="265" t="s">
        <v>399</v>
      </c>
      <c r="G1200" s="263"/>
      <c r="H1200" s="266">
        <v>813.66399999999999</v>
      </c>
      <c r="I1200" s="267"/>
      <c r="J1200" s="263"/>
      <c r="K1200" s="263"/>
      <c r="L1200" s="268"/>
      <c r="M1200" s="269"/>
      <c r="N1200" s="270"/>
      <c r="O1200" s="270"/>
      <c r="P1200" s="270"/>
      <c r="Q1200" s="270"/>
      <c r="R1200" s="270"/>
      <c r="S1200" s="270"/>
      <c r="T1200" s="271"/>
      <c r="U1200" s="15"/>
      <c r="V1200" s="15"/>
      <c r="W1200" s="15"/>
      <c r="X1200" s="15"/>
      <c r="Y1200" s="15"/>
      <c r="Z1200" s="15"/>
      <c r="AA1200" s="15"/>
      <c r="AB1200" s="15"/>
      <c r="AC1200" s="15"/>
      <c r="AD1200" s="15"/>
      <c r="AE1200" s="15"/>
      <c r="AT1200" s="272" t="s">
        <v>372</v>
      </c>
      <c r="AU1200" s="272" t="s">
        <v>81</v>
      </c>
      <c r="AV1200" s="15" t="s">
        <v>97</v>
      </c>
      <c r="AW1200" s="15" t="s">
        <v>34</v>
      </c>
      <c r="AX1200" s="15" t="s">
        <v>79</v>
      </c>
      <c r="AY1200" s="272" t="s">
        <v>178</v>
      </c>
    </row>
    <row r="1201" s="2" customFormat="1" ht="37.8" customHeight="1">
      <c r="A1201" s="41"/>
      <c r="B1201" s="42"/>
      <c r="C1201" s="214" t="s">
        <v>1635</v>
      </c>
      <c r="D1201" s="214" t="s">
        <v>179</v>
      </c>
      <c r="E1201" s="215" t="s">
        <v>1636</v>
      </c>
      <c r="F1201" s="216" t="s">
        <v>1637</v>
      </c>
      <c r="G1201" s="217" t="s">
        <v>384</v>
      </c>
      <c r="H1201" s="218">
        <v>511.84199999999998</v>
      </c>
      <c r="I1201" s="219"/>
      <c r="J1201" s="220">
        <f>ROUND(I1201*H1201,2)</f>
        <v>0</v>
      </c>
      <c r="K1201" s="216" t="s">
        <v>368</v>
      </c>
      <c r="L1201" s="47"/>
      <c r="M1201" s="221" t="s">
        <v>21</v>
      </c>
      <c r="N1201" s="222" t="s">
        <v>43</v>
      </c>
      <c r="O1201" s="87"/>
      <c r="P1201" s="223">
        <f>O1201*H1201</f>
        <v>0</v>
      </c>
      <c r="Q1201" s="223">
        <v>0</v>
      </c>
      <c r="R1201" s="223">
        <f>Q1201*H1201</f>
        <v>0</v>
      </c>
      <c r="S1201" s="223">
        <v>0</v>
      </c>
      <c r="T1201" s="224">
        <f>S1201*H1201</f>
        <v>0</v>
      </c>
      <c r="U1201" s="41"/>
      <c r="V1201" s="41"/>
      <c r="W1201" s="41"/>
      <c r="X1201" s="41"/>
      <c r="Y1201" s="41"/>
      <c r="Z1201" s="41"/>
      <c r="AA1201" s="41"/>
      <c r="AB1201" s="41"/>
      <c r="AC1201" s="41"/>
      <c r="AD1201" s="41"/>
      <c r="AE1201" s="41"/>
      <c r="AR1201" s="225" t="s">
        <v>242</v>
      </c>
      <c r="AT1201" s="225" t="s">
        <v>179</v>
      </c>
      <c r="AU1201" s="225" t="s">
        <v>81</v>
      </c>
      <c r="AY1201" s="20" t="s">
        <v>178</v>
      </c>
      <c r="BE1201" s="226">
        <f>IF(N1201="základní",J1201,0)</f>
        <v>0</v>
      </c>
      <c r="BF1201" s="226">
        <f>IF(N1201="snížená",J1201,0)</f>
        <v>0</v>
      </c>
      <c r="BG1201" s="226">
        <f>IF(N1201="zákl. přenesená",J1201,0)</f>
        <v>0</v>
      </c>
      <c r="BH1201" s="226">
        <f>IF(N1201="sníž. přenesená",J1201,0)</f>
        <v>0</v>
      </c>
      <c r="BI1201" s="226">
        <f>IF(N1201="nulová",J1201,0)</f>
        <v>0</v>
      </c>
      <c r="BJ1201" s="20" t="s">
        <v>79</v>
      </c>
      <c r="BK1201" s="226">
        <f>ROUND(I1201*H1201,2)</f>
        <v>0</v>
      </c>
      <c r="BL1201" s="20" t="s">
        <v>242</v>
      </c>
      <c r="BM1201" s="225" t="s">
        <v>1638</v>
      </c>
    </row>
    <row r="1202" s="2" customFormat="1">
      <c r="A1202" s="41"/>
      <c r="B1202" s="42"/>
      <c r="C1202" s="43"/>
      <c r="D1202" s="235" t="s">
        <v>370</v>
      </c>
      <c r="E1202" s="43"/>
      <c r="F1202" s="236" t="s">
        <v>1639</v>
      </c>
      <c r="G1202" s="43"/>
      <c r="H1202" s="43"/>
      <c r="I1202" s="237"/>
      <c r="J1202" s="43"/>
      <c r="K1202" s="43"/>
      <c r="L1202" s="47"/>
      <c r="M1202" s="238"/>
      <c r="N1202" s="239"/>
      <c r="O1202" s="87"/>
      <c r="P1202" s="87"/>
      <c r="Q1202" s="87"/>
      <c r="R1202" s="87"/>
      <c r="S1202" s="87"/>
      <c r="T1202" s="88"/>
      <c r="U1202" s="41"/>
      <c r="V1202" s="41"/>
      <c r="W1202" s="41"/>
      <c r="X1202" s="41"/>
      <c r="Y1202" s="41"/>
      <c r="Z1202" s="41"/>
      <c r="AA1202" s="41"/>
      <c r="AB1202" s="41"/>
      <c r="AC1202" s="41"/>
      <c r="AD1202" s="41"/>
      <c r="AE1202" s="41"/>
      <c r="AT1202" s="20" t="s">
        <v>370</v>
      </c>
      <c r="AU1202" s="20" t="s">
        <v>81</v>
      </c>
    </row>
    <row r="1203" s="13" customFormat="1">
      <c r="A1203" s="13"/>
      <c r="B1203" s="240"/>
      <c r="C1203" s="241"/>
      <c r="D1203" s="242" t="s">
        <v>372</v>
      </c>
      <c r="E1203" s="243" t="s">
        <v>21</v>
      </c>
      <c r="F1203" s="244" t="s">
        <v>1225</v>
      </c>
      <c r="G1203" s="241"/>
      <c r="H1203" s="243" t="s">
        <v>21</v>
      </c>
      <c r="I1203" s="245"/>
      <c r="J1203" s="241"/>
      <c r="K1203" s="241"/>
      <c r="L1203" s="246"/>
      <c r="M1203" s="247"/>
      <c r="N1203" s="248"/>
      <c r="O1203" s="248"/>
      <c r="P1203" s="248"/>
      <c r="Q1203" s="248"/>
      <c r="R1203" s="248"/>
      <c r="S1203" s="248"/>
      <c r="T1203" s="249"/>
      <c r="U1203" s="13"/>
      <c r="V1203" s="13"/>
      <c r="W1203" s="13"/>
      <c r="X1203" s="13"/>
      <c r="Y1203" s="13"/>
      <c r="Z1203" s="13"/>
      <c r="AA1203" s="13"/>
      <c r="AB1203" s="13"/>
      <c r="AC1203" s="13"/>
      <c r="AD1203" s="13"/>
      <c r="AE1203" s="13"/>
      <c r="AT1203" s="250" t="s">
        <v>372</v>
      </c>
      <c r="AU1203" s="250" t="s">
        <v>81</v>
      </c>
      <c r="AV1203" s="13" t="s">
        <v>79</v>
      </c>
      <c r="AW1203" s="13" t="s">
        <v>34</v>
      </c>
      <c r="AX1203" s="13" t="s">
        <v>72</v>
      </c>
      <c r="AY1203" s="250" t="s">
        <v>178</v>
      </c>
    </row>
    <row r="1204" s="13" customFormat="1">
      <c r="A1204" s="13"/>
      <c r="B1204" s="240"/>
      <c r="C1204" s="241"/>
      <c r="D1204" s="242" t="s">
        <v>372</v>
      </c>
      <c r="E1204" s="243" t="s">
        <v>21</v>
      </c>
      <c r="F1204" s="244" t="s">
        <v>1640</v>
      </c>
      <c r="G1204" s="241"/>
      <c r="H1204" s="243" t="s">
        <v>21</v>
      </c>
      <c r="I1204" s="245"/>
      <c r="J1204" s="241"/>
      <c r="K1204" s="241"/>
      <c r="L1204" s="246"/>
      <c r="M1204" s="247"/>
      <c r="N1204" s="248"/>
      <c r="O1204" s="248"/>
      <c r="P1204" s="248"/>
      <c r="Q1204" s="248"/>
      <c r="R1204" s="248"/>
      <c r="S1204" s="248"/>
      <c r="T1204" s="249"/>
      <c r="U1204" s="13"/>
      <c r="V1204" s="13"/>
      <c r="W1204" s="13"/>
      <c r="X1204" s="13"/>
      <c r="Y1204" s="13"/>
      <c r="Z1204" s="13"/>
      <c r="AA1204" s="13"/>
      <c r="AB1204" s="13"/>
      <c r="AC1204" s="13"/>
      <c r="AD1204" s="13"/>
      <c r="AE1204" s="13"/>
      <c r="AT1204" s="250" t="s">
        <v>372</v>
      </c>
      <c r="AU1204" s="250" t="s">
        <v>81</v>
      </c>
      <c r="AV1204" s="13" t="s">
        <v>79</v>
      </c>
      <c r="AW1204" s="13" t="s">
        <v>34</v>
      </c>
      <c r="AX1204" s="13" t="s">
        <v>72</v>
      </c>
      <c r="AY1204" s="250" t="s">
        <v>178</v>
      </c>
    </row>
    <row r="1205" s="13" customFormat="1">
      <c r="A1205" s="13"/>
      <c r="B1205" s="240"/>
      <c r="C1205" s="241"/>
      <c r="D1205" s="242" t="s">
        <v>372</v>
      </c>
      <c r="E1205" s="243" t="s">
        <v>21</v>
      </c>
      <c r="F1205" s="244" t="s">
        <v>1641</v>
      </c>
      <c r="G1205" s="241"/>
      <c r="H1205" s="243" t="s">
        <v>21</v>
      </c>
      <c r="I1205" s="245"/>
      <c r="J1205" s="241"/>
      <c r="K1205" s="241"/>
      <c r="L1205" s="246"/>
      <c r="M1205" s="247"/>
      <c r="N1205" s="248"/>
      <c r="O1205" s="248"/>
      <c r="P1205" s="248"/>
      <c r="Q1205" s="248"/>
      <c r="R1205" s="248"/>
      <c r="S1205" s="248"/>
      <c r="T1205" s="249"/>
      <c r="U1205" s="13"/>
      <c r="V1205" s="13"/>
      <c r="W1205" s="13"/>
      <c r="X1205" s="13"/>
      <c r="Y1205" s="13"/>
      <c r="Z1205" s="13"/>
      <c r="AA1205" s="13"/>
      <c r="AB1205" s="13"/>
      <c r="AC1205" s="13"/>
      <c r="AD1205" s="13"/>
      <c r="AE1205" s="13"/>
      <c r="AT1205" s="250" t="s">
        <v>372</v>
      </c>
      <c r="AU1205" s="250" t="s">
        <v>81</v>
      </c>
      <c r="AV1205" s="13" t="s">
        <v>79</v>
      </c>
      <c r="AW1205" s="13" t="s">
        <v>34</v>
      </c>
      <c r="AX1205" s="13" t="s">
        <v>72</v>
      </c>
      <c r="AY1205" s="250" t="s">
        <v>178</v>
      </c>
    </row>
    <row r="1206" s="14" customFormat="1">
      <c r="A1206" s="14"/>
      <c r="B1206" s="251"/>
      <c r="C1206" s="252"/>
      <c r="D1206" s="242" t="s">
        <v>372</v>
      </c>
      <c r="E1206" s="253" t="s">
        <v>21</v>
      </c>
      <c r="F1206" s="254" t="s">
        <v>1642</v>
      </c>
      <c r="G1206" s="252"/>
      <c r="H1206" s="255">
        <v>69.329999999999998</v>
      </c>
      <c r="I1206" s="256"/>
      <c r="J1206" s="252"/>
      <c r="K1206" s="252"/>
      <c r="L1206" s="257"/>
      <c r="M1206" s="258"/>
      <c r="N1206" s="259"/>
      <c r="O1206" s="259"/>
      <c r="P1206" s="259"/>
      <c r="Q1206" s="259"/>
      <c r="R1206" s="259"/>
      <c r="S1206" s="259"/>
      <c r="T1206" s="260"/>
      <c r="U1206" s="14"/>
      <c r="V1206" s="14"/>
      <c r="W1206" s="14"/>
      <c r="X1206" s="14"/>
      <c r="Y1206" s="14"/>
      <c r="Z1206" s="14"/>
      <c r="AA1206" s="14"/>
      <c r="AB1206" s="14"/>
      <c r="AC1206" s="14"/>
      <c r="AD1206" s="14"/>
      <c r="AE1206" s="14"/>
      <c r="AT1206" s="261" t="s">
        <v>372</v>
      </c>
      <c r="AU1206" s="261" t="s">
        <v>81</v>
      </c>
      <c r="AV1206" s="14" t="s">
        <v>81</v>
      </c>
      <c r="AW1206" s="14" t="s">
        <v>34</v>
      </c>
      <c r="AX1206" s="14" t="s">
        <v>72</v>
      </c>
      <c r="AY1206" s="261" t="s">
        <v>178</v>
      </c>
    </row>
    <row r="1207" s="14" customFormat="1">
      <c r="A1207" s="14"/>
      <c r="B1207" s="251"/>
      <c r="C1207" s="252"/>
      <c r="D1207" s="242" t="s">
        <v>372</v>
      </c>
      <c r="E1207" s="253" t="s">
        <v>21</v>
      </c>
      <c r="F1207" s="254" t="s">
        <v>1643</v>
      </c>
      <c r="G1207" s="252"/>
      <c r="H1207" s="255">
        <v>16.800000000000001</v>
      </c>
      <c r="I1207" s="256"/>
      <c r="J1207" s="252"/>
      <c r="K1207" s="252"/>
      <c r="L1207" s="257"/>
      <c r="M1207" s="258"/>
      <c r="N1207" s="259"/>
      <c r="O1207" s="259"/>
      <c r="P1207" s="259"/>
      <c r="Q1207" s="259"/>
      <c r="R1207" s="259"/>
      <c r="S1207" s="259"/>
      <c r="T1207" s="260"/>
      <c r="U1207" s="14"/>
      <c r="V1207" s="14"/>
      <c r="W1207" s="14"/>
      <c r="X1207" s="14"/>
      <c r="Y1207" s="14"/>
      <c r="Z1207" s="14"/>
      <c r="AA1207" s="14"/>
      <c r="AB1207" s="14"/>
      <c r="AC1207" s="14"/>
      <c r="AD1207" s="14"/>
      <c r="AE1207" s="14"/>
      <c r="AT1207" s="261" t="s">
        <v>372</v>
      </c>
      <c r="AU1207" s="261" t="s">
        <v>81</v>
      </c>
      <c r="AV1207" s="14" t="s">
        <v>81</v>
      </c>
      <c r="AW1207" s="14" t="s">
        <v>34</v>
      </c>
      <c r="AX1207" s="14" t="s">
        <v>72</v>
      </c>
      <c r="AY1207" s="261" t="s">
        <v>178</v>
      </c>
    </row>
    <row r="1208" s="14" customFormat="1">
      <c r="A1208" s="14"/>
      <c r="B1208" s="251"/>
      <c r="C1208" s="252"/>
      <c r="D1208" s="242" t="s">
        <v>372</v>
      </c>
      <c r="E1208" s="253" t="s">
        <v>21</v>
      </c>
      <c r="F1208" s="254" t="s">
        <v>1644</v>
      </c>
      <c r="G1208" s="252"/>
      <c r="H1208" s="255">
        <v>9.4600000000000009</v>
      </c>
      <c r="I1208" s="256"/>
      <c r="J1208" s="252"/>
      <c r="K1208" s="252"/>
      <c r="L1208" s="257"/>
      <c r="M1208" s="258"/>
      <c r="N1208" s="259"/>
      <c r="O1208" s="259"/>
      <c r="P1208" s="259"/>
      <c r="Q1208" s="259"/>
      <c r="R1208" s="259"/>
      <c r="S1208" s="259"/>
      <c r="T1208" s="260"/>
      <c r="U1208" s="14"/>
      <c r="V1208" s="14"/>
      <c r="W1208" s="14"/>
      <c r="X1208" s="14"/>
      <c r="Y1208" s="14"/>
      <c r="Z1208" s="14"/>
      <c r="AA1208" s="14"/>
      <c r="AB1208" s="14"/>
      <c r="AC1208" s="14"/>
      <c r="AD1208" s="14"/>
      <c r="AE1208" s="14"/>
      <c r="AT1208" s="261" t="s">
        <v>372</v>
      </c>
      <c r="AU1208" s="261" t="s">
        <v>81</v>
      </c>
      <c r="AV1208" s="14" t="s">
        <v>81</v>
      </c>
      <c r="AW1208" s="14" t="s">
        <v>34</v>
      </c>
      <c r="AX1208" s="14" t="s">
        <v>72</v>
      </c>
      <c r="AY1208" s="261" t="s">
        <v>178</v>
      </c>
    </row>
    <row r="1209" s="16" customFormat="1">
      <c r="A1209" s="16"/>
      <c r="B1209" s="273"/>
      <c r="C1209" s="274"/>
      <c r="D1209" s="242" t="s">
        <v>372</v>
      </c>
      <c r="E1209" s="275" t="s">
        <v>21</v>
      </c>
      <c r="F1209" s="276" t="s">
        <v>407</v>
      </c>
      <c r="G1209" s="274"/>
      <c r="H1209" s="277">
        <v>95.590000000000003</v>
      </c>
      <c r="I1209" s="278"/>
      <c r="J1209" s="274"/>
      <c r="K1209" s="274"/>
      <c r="L1209" s="279"/>
      <c r="M1209" s="280"/>
      <c r="N1209" s="281"/>
      <c r="O1209" s="281"/>
      <c r="P1209" s="281"/>
      <c r="Q1209" s="281"/>
      <c r="R1209" s="281"/>
      <c r="S1209" s="281"/>
      <c r="T1209" s="282"/>
      <c r="U1209" s="16"/>
      <c r="V1209" s="16"/>
      <c r="W1209" s="16"/>
      <c r="X1209" s="16"/>
      <c r="Y1209" s="16"/>
      <c r="Z1209" s="16"/>
      <c r="AA1209" s="16"/>
      <c r="AB1209" s="16"/>
      <c r="AC1209" s="16"/>
      <c r="AD1209" s="16"/>
      <c r="AE1209" s="16"/>
      <c r="AT1209" s="283" t="s">
        <v>372</v>
      </c>
      <c r="AU1209" s="283" t="s">
        <v>81</v>
      </c>
      <c r="AV1209" s="16" t="s">
        <v>95</v>
      </c>
      <c r="AW1209" s="16" t="s">
        <v>34</v>
      </c>
      <c r="AX1209" s="16" t="s">
        <v>72</v>
      </c>
      <c r="AY1209" s="283" t="s">
        <v>178</v>
      </c>
    </row>
    <row r="1210" s="13" customFormat="1">
      <c r="A1210" s="13"/>
      <c r="B1210" s="240"/>
      <c r="C1210" s="241"/>
      <c r="D1210" s="242" t="s">
        <v>372</v>
      </c>
      <c r="E1210" s="243" t="s">
        <v>21</v>
      </c>
      <c r="F1210" s="244" t="s">
        <v>1088</v>
      </c>
      <c r="G1210" s="241"/>
      <c r="H1210" s="243" t="s">
        <v>21</v>
      </c>
      <c r="I1210" s="245"/>
      <c r="J1210" s="241"/>
      <c r="K1210" s="241"/>
      <c r="L1210" s="246"/>
      <c r="M1210" s="247"/>
      <c r="N1210" s="248"/>
      <c r="O1210" s="248"/>
      <c r="P1210" s="248"/>
      <c r="Q1210" s="248"/>
      <c r="R1210" s="248"/>
      <c r="S1210" s="248"/>
      <c r="T1210" s="249"/>
      <c r="U1210" s="13"/>
      <c r="V1210" s="13"/>
      <c r="W1210" s="13"/>
      <c r="X1210" s="13"/>
      <c r="Y1210" s="13"/>
      <c r="Z1210" s="13"/>
      <c r="AA1210" s="13"/>
      <c r="AB1210" s="13"/>
      <c r="AC1210" s="13"/>
      <c r="AD1210" s="13"/>
      <c r="AE1210" s="13"/>
      <c r="AT1210" s="250" t="s">
        <v>372</v>
      </c>
      <c r="AU1210" s="250" t="s">
        <v>81</v>
      </c>
      <c r="AV1210" s="13" t="s">
        <v>79</v>
      </c>
      <c r="AW1210" s="13" t="s">
        <v>34</v>
      </c>
      <c r="AX1210" s="13" t="s">
        <v>72</v>
      </c>
      <c r="AY1210" s="250" t="s">
        <v>178</v>
      </c>
    </row>
    <row r="1211" s="13" customFormat="1">
      <c r="A1211" s="13"/>
      <c r="B1211" s="240"/>
      <c r="C1211" s="241"/>
      <c r="D1211" s="242" t="s">
        <v>372</v>
      </c>
      <c r="E1211" s="243" t="s">
        <v>21</v>
      </c>
      <c r="F1211" s="244" t="s">
        <v>1089</v>
      </c>
      <c r="G1211" s="241"/>
      <c r="H1211" s="243" t="s">
        <v>21</v>
      </c>
      <c r="I1211" s="245"/>
      <c r="J1211" s="241"/>
      <c r="K1211" s="241"/>
      <c r="L1211" s="246"/>
      <c r="M1211" s="247"/>
      <c r="N1211" s="248"/>
      <c r="O1211" s="248"/>
      <c r="P1211" s="248"/>
      <c r="Q1211" s="248"/>
      <c r="R1211" s="248"/>
      <c r="S1211" s="248"/>
      <c r="T1211" s="249"/>
      <c r="U1211" s="13"/>
      <c r="V1211" s="13"/>
      <c r="W1211" s="13"/>
      <c r="X1211" s="13"/>
      <c r="Y1211" s="13"/>
      <c r="Z1211" s="13"/>
      <c r="AA1211" s="13"/>
      <c r="AB1211" s="13"/>
      <c r="AC1211" s="13"/>
      <c r="AD1211" s="13"/>
      <c r="AE1211" s="13"/>
      <c r="AT1211" s="250" t="s">
        <v>372</v>
      </c>
      <c r="AU1211" s="250" t="s">
        <v>81</v>
      </c>
      <c r="AV1211" s="13" t="s">
        <v>79</v>
      </c>
      <c r="AW1211" s="13" t="s">
        <v>34</v>
      </c>
      <c r="AX1211" s="13" t="s">
        <v>72</v>
      </c>
      <c r="AY1211" s="250" t="s">
        <v>178</v>
      </c>
    </row>
    <row r="1212" s="14" customFormat="1">
      <c r="A1212" s="14"/>
      <c r="B1212" s="251"/>
      <c r="C1212" s="252"/>
      <c r="D1212" s="242" t="s">
        <v>372</v>
      </c>
      <c r="E1212" s="253" t="s">
        <v>21</v>
      </c>
      <c r="F1212" s="254" t="s">
        <v>1090</v>
      </c>
      <c r="G1212" s="252"/>
      <c r="H1212" s="255">
        <v>50.981999999999999</v>
      </c>
      <c r="I1212" s="256"/>
      <c r="J1212" s="252"/>
      <c r="K1212" s="252"/>
      <c r="L1212" s="257"/>
      <c r="M1212" s="258"/>
      <c r="N1212" s="259"/>
      <c r="O1212" s="259"/>
      <c r="P1212" s="259"/>
      <c r="Q1212" s="259"/>
      <c r="R1212" s="259"/>
      <c r="S1212" s="259"/>
      <c r="T1212" s="260"/>
      <c r="U1212" s="14"/>
      <c r="V1212" s="14"/>
      <c r="W1212" s="14"/>
      <c r="X1212" s="14"/>
      <c r="Y1212" s="14"/>
      <c r="Z1212" s="14"/>
      <c r="AA1212" s="14"/>
      <c r="AB1212" s="14"/>
      <c r="AC1212" s="14"/>
      <c r="AD1212" s="14"/>
      <c r="AE1212" s="14"/>
      <c r="AT1212" s="261" t="s">
        <v>372</v>
      </c>
      <c r="AU1212" s="261" t="s">
        <v>81</v>
      </c>
      <c r="AV1212" s="14" t="s">
        <v>81</v>
      </c>
      <c r="AW1212" s="14" t="s">
        <v>34</v>
      </c>
      <c r="AX1212" s="14" t="s">
        <v>72</v>
      </c>
      <c r="AY1212" s="261" t="s">
        <v>178</v>
      </c>
    </row>
    <row r="1213" s="14" customFormat="1">
      <c r="A1213" s="14"/>
      <c r="B1213" s="251"/>
      <c r="C1213" s="252"/>
      <c r="D1213" s="242" t="s">
        <v>372</v>
      </c>
      <c r="E1213" s="253" t="s">
        <v>21</v>
      </c>
      <c r="F1213" s="254" t="s">
        <v>1091</v>
      </c>
      <c r="G1213" s="252"/>
      <c r="H1213" s="255">
        <v>17.254999999999999</v>
      </c>
      <c r="I1213" s="256"/>
      <c r="J1213" s="252"/>
      <c r="K1213" s="252"/>
      <c r="L1213" s="257"/>
      <c r="M1213" s="258"/>
      <c r="N1213" s="259"/>
      <c r="O1213" s="259"/>
      <c r="P1213" s="259"/>
      <c r="Q1213" s="259"/>
      <c r="R1213" s="259"/>
      <c r="S1213" s="259"/>
      <c r="T1213" s="260"/>
      <c r="U1213" s="14"/>
      <c r="V1213" s="14"/>
      <c r="W1213" s="14"/>
      <c r="X1213" s="14"/>
      <c r="Y1213" s="14"/>
      <c r="Z1213" s="14"/>
      <c r="AA1213" s="14"/>
      <c r="AB1213" s="14"/>
      <c r="AC1213" s="14"/>
      <c r="AD1213" s="14"/>
      <c r="AE1213" s="14"/>
      <c r="AT1213" s="261" t="s">
        <v>372</v>
      </c>
      <c r="AU1213" s="261" t="s">
        <v>81</v>
      </c>
      <c r="AV1213" s="14" t="s">
        <v>81</v>
      </c>
      <c r="AW1213" s="14" t="s">
        <v>34</v>
      </c>
      <c r="AX1213" s="14" t="s">
        <v>72</v>
      </c>
      <c r="AY1213" s="261" t="s">
        <v>178</v>
      </c>
    </row>
    <row r="1214" s="14" customFormat="1">
      <c r="A1214" s="14"/>
      <c r="B1214" s="251"/>
      <c r="C1214" s="252"/>
      <c r="D1214" s="242" t="s">
        <v>372</v>
      </c>
      <c r="E1214" s="253" t="s">
        <v>21</v>
      </c>
      <c r="F1214" s="254" t="s">
        <v>1092</v>
      </c>
      <c r="G1214" s="252"/>
      <c r="H1214" s="255">
        <v>4.2119999999999997</v>
      </c>
      <c r="I1214" s="256"/>
      <c r="J1214" s="252"/>
      <c r="K1214" s="252"/>
      <c r="L1214" s="257"/>
      <c r="M1214" s="258"/>
      <c r="N1214" s="259"/>
      <c r="O1214" s="259"/>
      <c r="P1214" s="259"/>
      <c r="Q1214" s="259"/>
      <c r="R1214" s="259"/>
      <c r="S1214" s="259"/>
      <c r="T1214" s="260"/>
      <c r="U1214" s="14"/>
      <c r="V1214" s="14"/>
      <c r="W1214" s="14"/>
      <c r="X1214" s="14"/>
      <c r="Y1214" s="14"/>
      <c r="Z1214" s="14"/>
      <c r="AA1214" s="14"/>
      <c r="AB1214" s="14"/>
      <c r="AC1214" s="14"/>
      <c r="AD1214" s="14"/>
      <c r="AE1214" s="14"/>
      <c r="AT1214" s="261" t="s">
        <v>372</v>
      </c>
      <c r="AU1214" s="261" t="s">
        <v>81</v>
      </c>
      <c r="AV1214" s="14" t="s">
        <v>81</v>
      </c>
      <c r="AW1214" s="14" t="s">
        <v>34</v>
      </c>
      <c r="AX1214" s="14" t="s">
        <v>72</v>
      </c>
      <c r="AY1214" s="261" t="s">
        <v>178</v>
      </c>
    </row>
    <row r="1215" s="16" customFormat="1">
      <c r="A1215" s="16"/>
      <c r="B1215" s="273"/>
      <c r="C1215" s="274"/>
      <c r="D1215" s="242" t="s">
        <v>372</v>
      </c>
      <c r="E1215" s="275" t="s">
        <v>21</v>
      </c>
      <c r="F1215" s="276" t="s">
        <v>407</v>
      </c>
      <c r="G1215" s="274"/>
      <c r="H1215" s="277">
        <v>72.448999999999998</v>
      </c>
      <c r="I1215" s="278"/>
      <c r="J1215" s="274"/>
      <c r="K1215" s="274"/>
      <c r="L1215" s="279"/>
      <c r="M1215" s="280"/>
      <c r="N1215" s="281"/>
      <c r="O1215" s="281"/>
      <c r="P1215" s="281"/>
      <c r="Q1215" s="281"/>
      <c r="R1215" s="281"/>
      <c r="S1215" s="281"/>
      <c r="T1215" s="282"/>
      <c r="U1215" s="16"/>
      <c r="V1215" s="16"/>
      <c r="W1215" s="16"/>
      <c r="X1215" s="16"/>
      <c r="Y1215" s="16"/>
      <c r="Z1215" s="16"/>
      <c r="AA1215" s="16"/>
      <c r="AB1215" s="16"/>
      <c r="AC1215" s="16"/>
      <c r="AD1215" s="16"/>
      <c r="AE1215" s="16"/>
      <c r="AT1215" s="283" t="s">
        <v>372</v>
      </c>
      <c r="AU1215" s="283" t="s">
        <v>81</v>
      </c>
      <c r="AV1215" s="16" t="s">
        <v>95</v>
      </c>
      <c r="AW1215" s="16" t="s">
        <v>34</v>
      </c>
      <c r="AX1215" s="16" t="s">
        <v>72</v>
      </c>
      <c r="AY1215" s="283" t="s">
        <v>178</v>
      </c>
    </row>
    <row r="1216" s="13" customFormat="1">
      <c r="A1216" s="13"/>
      <c r="B1216" s="240"/>
      <c r="C1216" s="241"/>
      <c r="D1216" s="242" t="s">
        <v>372</v>
      </c>
      <c r="E1216" s="243" t="s">
        <v>21</v>
      </c>
      <c r="F1216" s="244" t="s">
        <v>1093</v>
      </c>
      <c r="G1216" s="241"/>
      <c r="H1216" s="243" t="s">
        <v>21</v>
      </c>
      <c r="I1216" s="245"/>
      <c r="J1216" s="241"/>
      <c r="K1216" s="241"/>
      <c r="L1216" s="246"/>
      <c r="M1216" s="247"/>
      <c r="N1216" s="248"/>
      <c r="O1216" s="248"/>
      <c r="P1216" s="248"/>
      <c r="Q1216" s="248"/>
      <c r="R1216" s="248"/>
      <c r="S1216" s="248"/>
      <c r="T1216" s="249"/>
      <c r="U1216" s="13"/>
      <c r="V1216" s="13"/>
      <c r="W1216" s="13"/>
      <c r="X1216" s="13"/>
      <c r="Y1216" s="13"/>
      <c r="Z1216" s="13"/>
      <c r="AA1216" s="13"/>
      <c r="AB1216" s="13"/>
      <c r="AC1216" s="13"/>
      <c r="AD1216" s="13"/>
      <c r="AE1216" s="13"/>
      <c r="AT1216" s="250" t="s">
        <v>372</v>
      </c>
      <c r="AU1216" s="250" t="s">
        <v>81</v>
      </c>
      <c r="AV1216" s="13" t="s">
        <v>79</v>
      </c>
      <c r="AW1216" s="13" t="s">
        <v>34</v>
      </c>
      <c r="AX1216" s="13" t="s">
        <v>72</v>
      </c>
      <c r="AY1216" s="250" t="s">
        <v>178</v>
      </c>
    </row>
    <row r="1217" s="14" customFormat="1">
      <c r="A1217" s="14"/>
      <c r="B1217" s="251"/>
      <c r="C1217" s="252"/>
      <c r="D1217" s="242" t="s">
        <v>372</v>
      </c>
      <c r="E1217" s="253" t="s">
        <v>21</v>
      </c>
      <c r="F1217" s="254" t="s">
        <v>1094</v>
      </c>
      <c r="G1217" s="252"/>
      <c r="H1217" s="255">
        <v>87.882000000000005</v>
      </c>
      <c r="I1217" s="256"/>
      <c r="J1217" s="252"/>
      <c r="K1217" s="252"/>
      <c r="L1217" s="257"/>
      <c r="M1217" s="258"/>
      <c r="N1217" s="259"/>
      <c r="O1217" s="259"/>
      <c r="P1217" s="259"/>
      <c r="Q1217" s="259"/>
      <c r="R1217" s="259"/>
      <c r="S1217" s="259"/>
      <c r="T1217" s="260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T1217" s="261" t="s">
        <v>372</v>
      </c>
      <c r="AU1217" s="261" t="s">
        <v>81</v>
      </c>
      <c r="AV1217" s="14" t="s">
        <v>81</v>
      </c>
      <c r="AW1217" s="14" t="s">
        <v>34</v>
      </c>
      <c r="AX1217" s="14" t="s">
        <v>72</v>
      </c>
      <c r="AY1217" s="261" t="s">
        <v>178</v>
      </c>
    </row>
    <row r="1218" s="16" customFormat="1">
      <c r="A1218" s="16"/>
      <c r="B1218" s="273"/>
      <c r="C1218" s="274"/>
      <c r="D1218" s="242" t="s">
        <v>372</v>
      </c>
      <c r="E1218" s="275" t="s">
        <v>21</v>
      </c>
      <c r="F1218" s="276" t="s">
        <v>407</v>
      </c>
      <c r="G1218" s="274"/>
      <c r="H1218" s="277">
        <v>87.882000000000005</v>
      </c>
      <c r="I1218" s="278"/>
      <c r="J1218" s="274"/>
      <c r="K1218" s="274"/>
      <c r="L1218" s="279"/>
      <c r="M1218" s="280"/>
      <c r="N1218" s="281"/>
      <c r="O1218" s="281"/>
      <c r="P1218" s="281"/>
      <c r="Q1218" s="281"/>
      <c r="R1218" s="281"/>
      <c r="S1218" s="281"/>
      <c r="T1218" s="282"/>
      <c r="U1218" s="16"/>
      <c r="V1218" s="16"/>
      <c r="W1218" s="16"/>
      <c r="X1218" s="16"/>
      <c r="Y1218" s="16"/>
      <c r="Z1218" s="16"/>
      <c r="AA1218" s="16"/>
      <c r="AB1218" s="16"/>
      <c r="AC1218" s="16"/>
      <c r="AD1218" s="16"/>
      <c r="AE1218" s="16"/>
      <c r="AT1218" s="283" t="s">
        <v>372</v>
      </c>
      <c r="AU1218" s="283" t="s">
        <v>81</v>
      </c>
      <c r="AV1218" s="16" t="s">
        <v>95</v>
      </c>
      <c r="AW1218" s="16" t="s">
        <v>34</v>
      </c>
      <c r="AX1218" s="16" t="s">
        <v>72</v>
      </c>
      <c r="AY1218" s="283" t="s">
        <v>178</v>
      </c>
    </row>
    <row r="1219" s="15" customFormat="1">
      <c r="A1219" s="15"/>
      <c r="B1219" s="262"/>
      <c r="C1219" s="263"/>
      <c r="D1219" s="242" t="s">
        <v>372</v>
      </c>
      <c r="E1219" s="264" t="s">
        <v>21</v>
      </c>
      <c r="F1219" s="265" t="s">
        <v>399</v>
      </c>
      <c r="G1219" s="263"/>
      <c r="H1219" s="266">
        <v>255.92099999999999</v>
      </c>
      <c r="I1219" s="267"/>
      <c r="J1219" s="263"/>
      <c r="K1219" s="263"/>
      <c r="L1219" s="268"/>
      <c r="M1219" s="269"/>
      <c r="N1219" s="270"/>
      <c r="O1219" s="270"/>
      <c r="P1219" s="270"/>
      <c r="Q1219" s="270"/>
      <c r="R1219" s="270"/>
      <c r="S1219" s="270"/>
      <c r="T1219" s="271"/>
      <c r="U1219" s="15"/>
      <c r="V1219" s="15"/>
      <c r="W1219" s="15"/>
      <c r="X1219" s="15"/>
      <c r="Y1219" s="15"/>
      <c r="Z1219" s="15"/>
      <c r="AA1219" s="15"/>
      <c r="AB1219" s="15"/>
      <c r="AC1219" s="15"/>
      <c r="AD1219" s="15"/>
      <c r="AE1219" s="15"/>
      <c r="AT1219" s="272" t="s">
        <v>372</v>
      </c>
      <c r="AU1219" s="272" t="s">
        <v>81</v>
      </c>
      <c r="AV1219" s="15" t="s">
        <v>97</v>
      </c>
      <c r="AW1219" s="15" t="s">
        <v>34</v>
      </c>
      <c r="AX1219" s="15" t="s">
        <v>72</v>
      </c>
      <c r="AY1219" s="272" t="s">
        <v>178</v>
      </c>
    </row>
    <row r="1220" s="14" customFormat="1">
      <c r="A1220" s="14"/>
      <c r="B1220" s="251"/>
      <c r="C1220" s="252"/>
      <c r="D1220" s="242" t="s">
        <v>372</v>
      </c>
      <c r="E1220" s="253" t="s">
        <v>21</v>
      </c>
      <c r="F1220" s="254" t="s">
        <v>1645</v>
      </c>
      <c r="G1220" s="252"/>
      <c r="H1220" s="255">
        <v>511.84199999999998</v>
      </c>
      <c r="I1220" s="256"/>
      <c r="J1220" s="252"/>
      <c r="K1220" s="252"/>
      <c r="L1220" s="257"/>
      <c r="M1220" s="258"/>
      <c r="N1220" s="259"/>
      <c r="O1220" s="259"/>
      <c r="P1220" s="259"/>
      <c r="Q1220" s="259"/>
      <c r="R1220" s="259"/>
      <c r="S1220" s="259"/>
      <c r="T1220" s="260"/>
      <c r="U1220" s="14"/>
      <c r="V1220" s="14"/>
      <c r="W1220" s="14"/>
      <c r="X1220" s="14"/>
      <c r="Y1220" s="14"/>
      <c r="Z1220" s="14"/>
      <c r="AA1220" s="14"/>
      <c r="AB1220" s="14"/>
      <c r="AC1220" s="14"/>
      <c r="AD1220" s="14"/>
      <c r="AE1220" s="14"/>
      <c r="AT1220" s="261" t="s">
        <v>372</v>
      </c>
      <c r="AU1220" s="261" t="s">
        <v>81</v>
      </c>
      <c r="AV1220" s="14" t="s">
        <v>81</v>
      </c>
      <c r="AW1220" s="14" t="s">
        <v>34</v>
      </c>
      <c r="AX1220" s="14" t="s">
        <v>79</v>
      </c>
      <c r="AY1220" s="261" t="s">
        <v>178</v>
      </c>
    </row>
    <row r="1221" s="2" customFormat="1" ht="16.5" customHeight="1">
      <c r="A1221" s="41"/>
      <c r="B1221" s="42"/>
      <c r="C1221" s="284" t="s">
        <v>1646</v>
      </c>
      <c r="D1221" s="284" t="s">
        <v>543</v>
      </c>
      <c r="E1221" s="285" t="s">
        <v>1647</v>
      </c>
      <c r="F1221" s="286" t="s">
        <v>1648</v>
      </c>
      <c r="G1221" s="287" t="s">
        <v>692</v>
      </c>
      <c r="H1221" s="288">
        <v>0.46400000000000002</v>
      </c>
      <c r="I1221" s="289"/>
      <c r="J1221" s="290">
        <f>ROUND(I1221*H1221,2)</f>
        <v>0</v>
      </c>
      <c r="K1221" s="286" t="s">
        <v>368</v>
      </c>
      <c r="L1221" s="291"/>
      <c r="M1221" s="292" t="s">
        <v>21</v>
      </c>
      <c r="N1221" s="293" t="s">
        <v>43</v>
      </c>
      <c r="O1221" s="87"/>
      <c r="P1221" s="223">
        <f>O1221*H1221</f>
        <v>0</v>
      </c>
      <c r="Q1221" s="223">
        <v>1</v>
      </c>
      <c r="R1221" s="223">
        <f>Q1221*H1221</f>
        <v>0.46400000000000002</v>
      </c>
      <c r="S1221" s="223">
        <v>0</v>
      </c>
      <c r="T1221" s="224">
        <f>S1221*H1221</f>
        <v>0</v>
      </c>
      <c r="U1221" s="41"/>
      <c r="V1221" s="41"/>
      <c r="W1221" s="41"/>
      <c r="X1221" s="41"/>
      <c r="Y1221" s="41"/>
      <c r="Z1221" s="41"/>
      <c r="AA1221" s="41"/>
      <c r="AB1221" s="41"/>
      <c r="AC1221" s="41"/>
      <c r="AD1221" s="41"/>
      <c r="AE1221" s="41"/>
      <c r="AR1221" s="225" t="s">
        <v>306</v>
      </c>
      <c r="AT1221" s="225" t="s">
        <v>543</v>
      </c>
      <c r="AU1221" s="225" t="s">
        <v>81</v>
      </c>
      <c r="AY1221" s="20" t="s">
        <v>178</v>
      </c>
      <c r="BE1221" s="226">
        <f>IF(N1221="základní",J1221,0)</f>
        <v>0</v>
      </c>
      <c r="BF1221" s="226">
        <f>IF(N1221="snížená",J1221,0)</f>
        <v>0</v>
      </c>
      <c r="BG1221" s="226">
        <f>IF(N1221="zákl. přenesená",J1221,0)</f>
        <v>0</v>
      </c>
      <c r="BH1221" s="226">
        <f>IF(N1221="sníž. přenesená",J1221,0)</f>
        <v>0</v>
      </c>
      <c r="BI1221" s="226">
        <f>IF(N1221="nulová",J1221,0)</f>
        <v>0</v>
      </c>
      <c r="BJ1221" s="20" t="s">
        <v>79</v>
      </c>
      <c r="BK1221" s="226">
        <f>ROUND(I1221*H1221,2)</f>
        <v>0</v>
      </c>
      <c r="BL1221" s="20" t="s">
        <v>242</v>
      </c>
      <c r="BM1221" s="225" t="s">
        <v>1649</v>
      </c>
    </row>
    <row r="1222" s="14" customFormat="1">
      <c r="A1222" s="14"/>
      <c r="B1222" s="251"/>
      <c r="C1222" s="252"/>
      <c r="D1222" s="242" t="s">
        <v>372</v>
      </c>
      <c r="E1222" s="253" t="s">
        <v>21</v>
      </c>
      <c r="F1222" s="254" t="s">
        <v>1650</v>
      </c>
      <c r="G1222" s="252"/>
      <c r="H1222" s="255">
        <v>1325.5060000000001</v>
      </c>
      <c r="I1222" s="256"/>
      <c r="J1222" s="252"/>
      <c r="K1222" s="252"/>
      <c r="L1222" s="257"/>
      <c r="M1222" s="258"/>
      <c r="N1222" s="259"/>
      <c r="O1222" s="259"/>
      <c r="P1222" s="259"/>
      <c r="Q1222" s="259"/>
      <c r="R1222" s="259"/>
      <c r="S1222" s="259"/>
      <c r="T1222" s="260"/>
      <c r="U1222" s="14"/>
      <c r="V1222" s="14"/>
      <c r="W1222" s="14"/>
      <c r="X1222" s="14"/>
      <c r="Y1222" s="14"/>
      <c r="Z1222" s="14"/>
      <c r="AA1222" s="14"/>
      <c r="AB1222" s="14"/>
      <c r="AC1222" s="14"/>
      <c r="AD1222" s="14"/>
      <c r="AE1222" s="14"/>
      <c r="AT1222" s="261" t="s">
        <v>372</v>
      </c>
      <c r="AU1222" s="261" t="s">
        <v>81</v>
      </c>
      <c r="AV1222" s="14" t="s">
        <v>81</v>
      </c>
      <c r="AW1222" s="14" t="s">
        <v>34</v>
      </c>
      <c r="AX1222" s="14" t="s">
        <v>72</v>
      </c>
      <c r="AY1222" s="261" t="s">
        <v>178</v>
      </c>
    </row>
    <row r="1223" s="14" customFormat="1">
      <c r="A1223" s="14"/>
      <c r="B1223" s="251"/>
      <c r="C1223" s="252"/>
      <c r="D1223" s="242" t="s">
        <v>372</v>
      </c>
      <c r="E1223" s="253" t="s">
        <v>21</v>
      </c>
      <c r="F1223" s="254" t="s">
        <v>1651</v>
      </c>
      <c r="G1223" s="252"/>
      <c r="H1223" s="255">
        <v>0.46400000000000002</v>
      </c>
      <c r="I1223" s="256"/>
      <c r="J1223" s="252"/>
      <c r="K1223" s="252"/>
      <c r="L1223" s="257"/>
      <c r="M1223" s="258"/>
      <c r="N1223" s="259"/>
      <c r="O1223" s="259"/>
      <c r="P1223" s="259"/>
      <c r="Q1223" s="259"/>
      <c r="R1223" s="259"/>
      <c r="S1223" s="259"/>
      <c r="T1223" s="260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T1223" s="261" t="s">
        <v>372</v>
      </c>
      <c r="AU1223" s="261" t="s">
        <v>81</v>
      </c>
      <c r="AV1223" s="14" t="s">
        <v>81</v>
      </c>
      <c r="AW1223" s="14" t="s">
        <v>34</v>
      </c>
      <c r="AX1223" s="14" t="s">
        <v>79</v>
      </c>
      <c r="AY1223" s="261" t="s">
        <v>178</v>
      </c>
    </row>
    <row r="1224" s="2" customFormat="1" ht="37.8" customHeight="1">
      <c r="A1224" s="41"/>
      <c r="B1224" s="42"/>
      <c r="C1224" s="214" t="s">
        <v>1652</v>
      </c>
      <c r="D1224" s="214" t="s">
        <v>179</v>
      </c>
      <c r="E1224" s="215" t="s">
        <v>1653</v>
      </c>
      <c r="F1224" s="216" t="s">
        <v>1654</v>
      </c>
      <c r="G1224" s="217" t="s">
        <v>384</v>
      </c>
      <c r="H1224" s="218">
        <v>406.83199999999999</v>
      </c>
      <c r="I1224" s="219"/>
      <c r="J1224" s="220">
        <f>ROUND(I1224*H1224,2)</f>
        <v>0</v>
      </c>
      <c r="K1224" s="216" t="s">
        <v>368</v>
      </c>
      <c r="L1224" s="47"/>
      <c r="M1224" s="221" t="s">
        <v>21</v>
      </c>
      <c r="N1224" s="222" t="s">
        <v>43</v>
      </c>
      <c r="O1224" s="87"/>
      <c r="P1224" s="223">
        <f>O1224*H1224</f>
        <v>0</v>
      </c>
      <c r="Q1224" s="223">
        <v>0.00040000000000000002</v>
      </c>
      <c r="R1224" s="223">
        <f>Q1224*H1224</f>
        <v>0.16273280000000001</v>
      </c>
      <c r="S1224" s="223">
        <v>0</v>
      </c>
      <c r="T1224" s="224">
        <f>S1224*H1224</f>
        <v>0</v>
      </c>
      <c r="U1224" s="41"/>
      <c r="V1224" s="41"/>
      <c r="W1224" s="41"/>
      <c r="X1224" s="41"/>
      <c r="Y1224" s="41"/>
      <c r="Z1224" s="41"/>
      <c r="AA1224" s="41"/>
      <c r="AB1224" s="41"/>
      <c r="AC1224" s="41"/>
      <c r="AD1224" s="41"/>
      <c r="AE1224" s="41"/>
      <c r="AR1224" s="225" t="s">
        <v>242</v>
      </c>
      <c r="AT1224" s="225" t="s">
        <v>179</v>
      </c>
      <c r="AU1224" s="225" t="s">
        <v>81</v>
      </c>
      <c r="AY1224" s="20" t="s">
        <v>178</v>
      </c>
      <c r="BE1224" s="226">
        <f>IF(N1224="základní",J1224,0)</f>
        <v>0</v>
      </c>
      <c r="BF1224" s="226">
        <f>IF(N1224="snížená",J1224,0)</f>
        <v>0</v>
      </c>
      <c r="BG1224" s="226">
        <f>IF(N1224="zákl. přenesená",J1224,0)</f>
        <v>0</v>
      </c>
      <c r="BH1224" s="226">
        <f>IF(N1224="sníž. přenesená",J1224,0)</f>
        <v>0</v>
      </c>
      <c r="BI1224" s="226">
        <f>IF(N1224="nulová",J1224,0)</f>
        <v>0</v>
      </c>
      <c r="BJ1224" s="20" t="s">
        <v>79</v>
      </c>
      <c r="BK1224" s="226">
        <f>ROUND(I1224*H1224,2)</f>
        <v>0</v>
      </c>
      <c r="BL1224" s="20" t="s">
        <v>242</v>
      </c>
      <c r="BM1224" s="225" t="s">
        <v>1655</v>
      </c>
    </row>
    <row r="1225" s="2" customFormat="1">
      <c r="A1225" s="41"/>
      <c r="B1225" s="42"/>
      <c r="C1225" s="43"/>
      <c r="D1225" s="235" t="s">
        <v>370</v>
      </c>
      <c r="E1225" s="43"/>
      <c r="F1225" s="236" t="s">
        <v>1656</v>
      </c>
      <c r="G1225" s="43"/>
      <c r="H1225" s="43"/>
      <c r="I1225" s="237"/>
      <c r="J1225" s="43"/>
      <c r="K1225" s="43"/>
      <c r="L1225" s="47"/>
      <c r="M1225" s="238"/>
      <c r="N1225" s="239"/>
      <c r="O1225" s="87"/>
      <c r="P1225" s="87"/>
      <c r="Q1225" s="87"/>
      <c r="R1225" s="87"/>
      <c r="S1225" s="87"/>
      <c r="T1225" s="88"/>
      <c r="U1225" s="41"/>
      <c r="V1225" s="41"/>
      <c r="W1225" s="41"/>
      <c r="X1225" s="41"/>
      <c r="Y1225" s="41"/>
      <c r="Z1225" s="41"/>
      <c r="AA1225" s="41"/>
      <c r="AB1225" s="41"/>
      <c r="AC1225" s="41"/>
      <c r="AD1225" s="41"/>
      <c r="AE1225" s="41"/>
      <c r="AT1225" s="20" t="s">
        <v>370</v>
      </c>
      <c r="AU1225" s="20" t="s">
        <v>81</v>
      </c>
    </row>
    <row r="1226" s="13" customFormat="1">
      <c r="A1226" s="13"/>
      <c r="B1226" s="240"/>
      <c r="C1226" s="241"/>
      <c r="D1226" s="242" t="s">
        <v>372</v>
      </c>
      <c r="E1226" s="243" t="s">
        <v>21</v>
      </c>
      <c r="F1226" s="244" t="s">
        <v>1225</v>
      </c>
      <c r="G1226" s="241"/>
      <c r="H1226" s="243" t="s">
        <v>21</v>
      </c>
      <c r="I1226" s="245"/>
      <c r="J1226" s="241"/>
      <c r="K1226" s="241"/>
      <c r="L1226" s="246"/>
      <c r="M1226" s="247"/>
      <c r="N1226" s="248"/>
      <c r="O1226" s="248"/>
      <c r="P1226" s="248"/>
      <c r="Q1226" s="248"/>
      <c r="R1226" s="248"/>
      <c r="S1226" s="248"/>
      <c r="T1226" s="249"/>
      <c r="U1226" s="13"/>
      <c r="V1226" s="13"/>
      <c r="W1226" s="13"/>
      <c r="X1226" s="13"/>
      <c r="Y1226" s="13"/>
      <c r="Z1226" s="13"/>
      <c r="AA1226" s="13"/>
      <c r="AB1226" s="13"/>
      <c r="AC1226" s="13"/>
      <c r="AD1226" s="13"/>
      <c r="AE1226" s="13"/>
      <c r="AT1226" s="250" t="s">
        <v>372</v>
      </c>
      <c r="AU1226" s="250" t="s">
        <v>81</v>
      </c>
      <c r="AV1226" s="13" t="s">
        <v>79</v>
      </c>
      <c r="AW1226" s="13" t="s">
        <v>34</v>
      </c>
      <c r="AX1226" s="13" t="s">
        <v>72</v>
      </c>
      <c r="AY1226" s="250" t="s">
        <v>178</v>
      </c>
    </row>
    <row r="1227" s="13" customFormat="1">
      <c r="A1227" s="13"/>
      <c r="B1227" s="240"/>
      <c r="C1227" s="241"/>
      <c r="D1227" s="242" t="s">
        <v>372</v>
      </c>
      <c r="E1227" s="243" t="s">
        <v>21</v>
      </c>
      <c r="F1227" s="244" t="s">
        <v>1632</v>
      </c>
      <c r="G1227" s="241"/>
      <c r="H1227" s="243" t="s">
        <v>21</v>
      </c>
      <c r="I1227" s="245"/>
      <c r="J1227" s="241"/>
      <c r="K1227" s="241"/>
      <c r="L1227" s="246"/>
      <c r="M1227" s="247"/>
      <c r="N1227" s="248"/>
      <c r="O1227" s="248"/>
      <c r="P1227" s="248"/>
      <c r="Q1227" s="248"/>
      <c r="R1227" s="248"/>
      <c r="S1227" s="248"/>
      <c r="T1227" s="249"/>
      <c r="U1227" s="13"/>
      <c r="V1227" s="13"/>
      <c r="W1227" s="13"/>
      <c r="X1227" s="13"/>
      <c r="Y1227" s="13"/>
      <c r="Z1227" s="13"/>
      <c r="AA1227" s="13"/>
      <c r="AB1227" s="13"/>
      <c r="AC1227" s="13"/>
      <c r="AD1227" s="13"/>
      <c r="AE1227" s="13"/>
      <c r="AT1227" s="250" t="s">
        <v>372</v>
      </c>
      <c r="AU1227" s="250" t="s">
        <v>81</v>
      </c>
      <c r="AV1227" s="13" t="s">
        <v>79</v>
      </c>
      <c r="AW1227" s="13" t="s">
        <v>34</v>
      </c>
      <c r="AX1227" s="13" t="s">
        <v>72</v>
      </c>
      <c r="AY1227" s="250" t="s">
        <v>178</v>
      </c>
    </row>
    <row r="1228" s="14" customFormat="1">
      <c r="A1228" s="14"/>
      <c r="B1228" s="251"/>
      <c r="C1228" s="252"/>
      <c r="D1228" s="242" t="s">
        <v>372</v>
      </c>
      <c r="E1228" s="253" t="s">
        <v>21</v>
      </c>
      <c r="F1228" s="254" t="s">
        <v>1657</v>
      </c>
      <c r="G1228" s="252"/>
      <c r="H1228" s="255">
        <v>457.79199999999997</v>
      </c>
      <c r="I1228" s="256"/>
      <c r="J1228" s="252"/>
      <c r="K1228" s="252"/>
      <c r="L1228" s="257"/>
      <c r="M1228" s="258"/>
      <c r="N1228" s="259"/>
      <c r="O1228" s="259"/>
      <c r="P1228" s="259"/>
      <c r="Q1228" s="259"/>
      <c r="R1228" s="259"/>
      <c r="S1228" s="259"/>
      <c r="T1228" s="260"/>
      <c r="U1228" s="14"/>
      <c r="V1228" s="14"/>
      <c r="W1228" s="14"/>
      <c r="X1228" s="14"/>
      <c r="Y1228" s="14"/>
      <c r="Z1228" s="14"/>
      <c r="AA1228" s="14"/>
      <c r="AB1228" s="14"/>
      <c r="AC1228" s="14"/>
      <c r="AD1228" s="14"/>
      <c r="AE1228" s="14"/>
      <c r="AT1228" s="261" t="s">
        <v>372</v>
      </c>
      <c r="AU1228" s="261" t="s">
        <v>81</v>
      </c>
      <c r="AV1228" s="14" t="s">
        <v>81</v>
      </c>
      <c r="AW1228" s="14" t="s">
        <v>34</v>
      </c>
      <c r="AX1228" s="14" t="s">
        <v>72</v>
      </c>
      <c r="AY1228" s="261" t="s">
        <v>178</v>
      </c>
    </row>
    <row r="1229" s="14" customFormat="1">
      <c r="A1229" s="14"/>
      <c r="B1229" s="251"/>
      <c r="C1229" s="252"/>
      <c r="D1229" s="242" t="s">
        <v>372</v>
      </c>
      <c r="E1229" s="253" t="s">
        <v>21</v>
      </c>
      <c r="F1229" s="254" t="s">
        <v>1658</v>
      </c>
      <c r="G1229" s="252"/>
      <c r="H1229" s="255">
        <v>-50.960000000000001</v>
      </c>
      <c r="I1229" s="256"/>
      <c r="J1229" s="252"/>
      <c r="K1229" s="252"/>
      <c r="L1229" s="257"/>
      <c r="M1229" s="258"/>
      <c r="N1229" s="259"/>
      <c r="O1229" s="259"/>
      <c r="P1229" s="259"/>
      <c r="Q1229" s="259"/>
      <c r="R1229" s="259"/>
      <c r="S1229" s="259"/>
      <c r="T1229" s="260"/>
      <c r="U1229" s="14"/>
      <c r="V1229" s="14"/>
      <c r="W1229" s="14"/>
      <c r="X1229" s="14"/>
      <c r="Y1229" s="14"/>
      <c r="Z1229" s="14"/>
      <c r="AA1229" s="14"/>
      <c r="AB1229" s="14"/>
      <c r="AC1229" s="14"/>
      <c r="AD1229" s="14"/>
      <c r="AE1229" s="14"/>
      <c r="AT1229" s="261" t="s">
        <v>372</v>
      </c>
      <c r="AU1229" s="261" t="s">
        <v>81</v>
      </c>
      <c r="AV1229" s="14" t="s">
        <v>81</v>
      </c>
      <c r="AW1229" s="14" t="s">
        <v>34</v>
      </c>
      <c r="AX1229" s="14" t="s">
        <v>72</v>
      </c>
      <c r="AY1229" s="261" t="s">
        <v>178</v>
      </c>
    </row>
    <row r="1230" s="15" customFormat="1">
      <c r="A1230" s="15"/>
      <c r="B1230" s="262"/>
      <c r="C1230" s="263"/>
      <c r="D1230" s="242" t="s">
        <v>372</v>
      </c>
      <c r="E1230" s="264" t="s">
        <v>21</v>
      </c>
      <c r="F1230" s="265" t="s">
        <v>399</v>
      </c>
      <c r="G1230" s="263"/>
      <c r="H1230" s="266">
        <v>406.83199999999999</v>
      </c>
      <c r="I1230" s="267"/>
      <c r="J1230" s="263"/>
      <c r="K1230" s="263"/>
      <c r="L1230" s="268"/>
      <c r="M1230" s="269"/>
      <c r="N1230" s="270"/>
      <c r="O1230" s="270"/>
      <c r="P1230" s="270"/>
      <c r="Q1230" s="270"/>
      <c r="R1230" s="270"/>
      <c r="S1230" s="270"/>
      <c r="T1230" s="271"/>
      <c r="U1230" s="15"/>
      <c r="V1230" s="15"/>
      <c r="W1230" s="15"/>
      <c r="X1230" s="15"/>
      <c r="Y1230" s="15"/>
      <c r="Z1230" s="15"/>
      <c r="AA1230" s="15"/>
      <c r="AB1230" s="15"/>
      <c r="AC1230" s="15"/>
      <c r="AD1230" s="15"/>
      <c r="AE1230" s="15"/>
      <c r="AT1230" s="272" t="s">
        <v>372</v>
      </c>
      <c r="AU1230" s="272" t="s">
        <v>81</v>
      </c>
      <c r="AV1230" s="15" t="s">
        <v>97</v>
      </c>
      <c r="AW1230" s="15" t="s">
        <v>34</v>
      </c>
      <c r="AX1230" s="15" t="s">
        <v>79</v>
      </c>
      <c r="AY1230" s="272" t="s">
        <v>178</v>
      </c>
    </row>
    <row r="1231" s="2" customFormat="1" ht="33" customHeight="1">
      <c r="A1231" s="41"/>
      <c r="B1231" s="42"/>
      <c r="C1231" s="214" t="s">
        <v>1659</v>
      </c>
      <c r="D1231" s="214" t="s">
        <v>179</v>
      </c>
      <c r="E1231" s="215" t="s">
        <v>1660</v>
      </c>
      <c r="F1231" s="216" t="s">
        <v>1661</v>
      </c>
      <c r="G1231" s="217" t="s">
        <v>384</v>
      </c>
      <c r="H1231" s="218">
        <v>255.92099999999999</v>
      </c>
      <c r="I1231" s="219"/>
      <c r="J1231" s="220">
        <f>ROUND(I1231*H1231,2)</f>
        <v>0</v>
      </c>
      <c r="K1231" s="216" t="s">
        <v>368</v>
      </c>
      <c r="L1231" s="47"/>
      <c r="M1231" s="221" t="s">
        <v>21</v>
      </c>
      <c r="N1231" s="222" t="s">
        <v>43</v>
      </c>
      <c r="O1231" s="87"/>
      <c r="P1231" s="223">
        <f>O1231*H1231</f>
        <v>0</v>
      </c>
      <c r="Q1231" s="223">
        <v>0.00040000000000000002</v>
      </c>
      <c r="R1231" s="223">
        <f>Q1231*H1231</f>
        <v>0.1023684</v>
      </c>
      <c r="S1231" s="223">
        <v>0</v>
      </c>
      <c r="T1231" s="224">
        <f>S1231*H1231</f>
        <v>0</v>
      </c>
      <c r="U1231" s="41"/>
      <c r="V1231" s="41"/>
      <c r="W1231" s="41"/>
      <c r="X1231" s="41"/>
      <c r="Y1231" s="41"/>
      <c r="Z1231" s="41"/>
      <c r="AA1231" s="41"/>
      <c r="AB1231" s="41"/>
      <c r="AC1231" s="41"/>
      <c r="AD1231" s="41"/>
      <c r="AE1231" s="41"/>
      <c r="AR1231" s="225" t="s">
        <v>242</v>
      </c>
      <c r="AT1231" s="225" t="s">
        <v>179</v>
      </c>
      <c r="AU1231" s="225" t="s">
        <v>81</v>
      </c>
      <c r="AY1231" s="20" t="s">
        <v>178</v>
      </c>
      <c r="BE1231" s="226">
        <f>IF(N1231="základní",J1231,0)</f>
        <v>0</v>
      </c>
      <c r="BF1231" s="226">
        <f>IF(N1231="snížená",J1231,0)</f>
        <v>0</v>
      </c>
      <c r="BG1231" s="226">
        <f>IF(N1231="zákl. přenesená",J1231,0)</f>
        <v>0</v>
      </c>
      <c r="BH1231" s="226">
        <f>IF(N1231="sníž. přenesená",J1231,0)</f>
        <v>0</v>
      </c>
      <c r="BI1231" s="226">
        <f>IF(N1231="nulová",J1231,0)</f>
        <v>0</v>
      </c>
      <c r="BJ1231" s="20" t="s">
        <v>79</v>
      </c>
      <c r="BK1231" s="226">
        <f>ROUND(I1231*H1231,2)</f>
        <v>0</v>
      </c>
      <c r="BL1231" s="20" t="s">
        <v>242</v>
      </c>
      <c r="BM1231" s="225" t="s">
        <v>1662</v>
      </c>
    </row>
    <row r="1232" s="2" customFormat="1">
      <c r="A1232" s="41"/>
      <c r="B1232" s="42"/>
      <c r="C1232" s="43"/>
      <c r="D1232" s="235" t="s">
        <v>370</v>
      </c>
      <c r="E1232" s="43"/>
      <c r="F1232" s="236" t="s">
        <v>1663</v>
      </c>
      <c r="G1232" s="43"/>
      <c r="H1232" s="43"/>
      <c r="I1232" s="237"/>
      <c r="J1232" s="43"/>
      <c r="K1232" s="43"/>
      <c r="L1232" s="47"/>
      <c r="M1232" s="238"/>
      <c r="N1232" s="239"/>
      <c r="O1232" s="87"/>
      <c r="P1232" s="87"/>
      <c r="Q1232" s="87"/>
      <c r="R1232" s="87"/>
      <c r="S1232" s="87"/>
      <c r="T1232" s="88"/>
      <c r="U1232" s="41"/>
      <c r="V1232" s="41"/>
      <c r="W1232" s="41"/>
      <c r="X1232" s="41"/>
      <c r="Y1232" s="41"/>
      <c r="Z1232" s="41"/>
      <c r="AA1232" s="41"/>
      <c r="AB1232" s="41"/>
      <c r="AC1232" s="41"/>
      <c r="AD1232" s="41"/>
      <c r="AE1232" s="41"/>
      <c r="AT1232" s="20" t="s">
        <v>370</v>
      </c>
      <c r="AU1232" s="20" t="s">
        <v>81</v>
      </c>
    </row>
    <row r="1233" s="13" customFormat="1">
      <c r="A1233" s="13"/>
      <c r="B1233" s="240"/>
      <c r="C1233" s="241"/>
      <c r="D1233" s="242" t="s">
        <v>372</v>
      </c>
      <c r="E1233" s="243" t="s">
        <v>21</v>
      </c>
      <c r="F1233" s="244" t="s">
        <v>1225</v>
      </c>
      <c r="G1233" s="241"/>
      <c r="H1233" s="243" t="s">
        <v>21</v>
      </c>
      <c r="I1233" s="245"/>
      <c r="J1233" s="241"/>
      <c r="K1233" s="241"/>
      <c r="L1233" s="246"/>
      <c r="M1233" s="247"/>
      <c r="N1233" s="248"/>
      <c r="O1233" s="248"/>
      <c r="P1233" s="248"/>
      <c r="Q1233" s="248"/>
      <c r="R1233" s="248"/>
      <c r="S1233" s="248"/>
      <c r="T1233" s="249"/>
      <c r="U1233" s="13"/>
      <c r="V1233" s="13"/>
      <c r="W1233" s="13"/>
      <c r="X1233" s="13"/>
      <c r="Y1233" s="13"/>
      <c r="Z1233" s="13"/>
      <c r="AA1233" s="13"/>
      <c r="AB1233" s="13"/>
      <c r="AC1233" s="13"/>
      <c r="AD1233" s="13"/>
      <c r="AE1233" s="13"/>
      <c r="AT1233" s="250" t="s">
        <v>372</v>
      </c>
      <c r="AU1233" s="250" t="s">
        <v>81</v>
      </c>
      <c r="AV1233" s="13" t="s">
        <v>79</v>
      </c>
      <c r="AW1233" s="13" t="s">
        <v>34</v>
      </c>
      <c r="AX1233" s="13" t="s">
        <v>72</v>
      </c>
      <c r="AY1233" s="250" t="s">
        <v>178</v>
      </c>
    </row>
    <row r="1234" s="13" customFormat="1">
      <c r="A1234" s="13"/>
      <c r="B1234" s="240"/>
      <c r="C1234" s="241"/>
      <c r="D1234" s="242" t="s">
        <v>372</v>
      </c>
      <c r="E1234" s="243" t="s">
        <v>21</v>
      </c>
      <c r="F1234" s="244" t="s">
        <v>1640</v>
      </c>
      <c r="G1234" s="241"/>
      <c r="H1234" s="243" t="s">
        <v>21</v>
      </c>
      <c r="I1234" s="245"/>
      <c r="J1234" s="241"/>
      <c r="K1234" s="241"/>
      <c r="L1234" s="246"/>
      <c r="M1234" s="247"/>
      <c r="N1234" s="248"/>
      <c r="O1234" s="248"/>
      <c r="P1234" s="248"/>
      <c r="Q1234" s="248"/>
      <c r="R1234" s="248"/>
      <c r="S1234" s="248"/>
      <c r="T1234" s="249"/>
      <c r="U1234" s="13"/>
      <c r="V1234" s="13"/>
      <c r="W1234" s="13"/>
      <c r="X1234" s="13"/>
      <c r="Y1234" s="13"/>
      <c r="Z1234" s="13"/>
      <c r="AA1234" s="13"/>
      <c r="AB1234" s="13"/>
      <c r="AC1234" s="13"/>
      <c r="AD1234" s="13"/>
      <c r="AE1234" s="13"/>
      <c r="AT1234" s="250" t="s">
        <v>372</v>
      </c>
      <c r="AU1234" s="250" t="s">
        <v>81</v>
      </c>
      <c r="AV1234" s="13" t="s">
        <v>79</v>
      </c>
      <c r="AW1234" s="13" t="s">
        <v>34</v>
      </c>
      <c r="AX1234" s="13" t="s">
        <v>72</v>
      </c>
      <c r="AY1234" s="250" t="s">
        <v>178</v>
      </c>
    </row>
    <row r="1235" s="13" customFormat="1">
      <c r="A1235" s="13"/>
      <c r="B1235" s="240"/>
      <c r="C1235" s="241"/>
      <c r="D1235" s="242" t="s">
        <v>372</v>
      </c>
      <c r="E1235" s="243" t="s">
        <v>21</v>
      </c>
      <c r="F1235" s="244" t="s">
        <v>1641</v>
      </c>
      <c r="G1235" s="241"/>
      <c r="H1235" s="243" t="s">
        <v>21</v>
      </c>
      <c r="I1235" s="245"/>
      <c r="J1235" s="241"/>
      <c r="K1235" s="241"/>
      <c r="L1235" s="246"/>
      <c r="M1235" s="247"/>
      <c r="N1235" s="248"/>
      <c r="O1235" s="248"/>
      <c r="P1235" s="248"/>
      <c r="Q1235" s="248"/>
      <c r="R1235" s="248"/>
      <c r="S1235" s="248"/>
      <c r="T1235" s="249"/>
      <c r="U1235" s="13"/>
      <c r="V1235" s="13"/>
      <c r="W1235" s="13"/>
      <c r="X1235" s="13"/>
      <c r="Y1235" s="13"/>
      <c r="Z1235" s="13"/>
      <c r="AA1235" s="13"/>
      <c r="AB1235" s="13"/>
      <c r="AC1235" s="13"/>
      <c r="AD1235" s="13"/>
      <c r="AE1235" s="13"/>
      <c r="AT1235" s="250" t="s">
        <v>372</v>
      </c>
      <c r="AU1235" s="250" t="s">
        <v>81</v>
      </c>
      <c r="AV1235" s="13" t="s">
        <v>79</v>
      </c>
      <c r="AW1235" s="13" t="s">
        <v>34</v>
      </c>
      <c r="AX1235" s="13" t="s">
        <v>72</v>
      </c>
      <c r="AY1235" s="250" t="s">
        <v>178</v>
      </c>
    </row>
    <row r="1236" s="14" customFormat="1">
      <c r="A1236" s="14"/>
      <c r="B1236" s="251"/>
      <c r="C1236" s="252"/>
      <c r="D1236" s="242" t="s">
        <v>372</v>
      </c>
      <c r="E1236" s="253" t="s">
        <v>21</v>
      </c>
      <c r="F1236" s="254" t="s">
        <v>1642</v>
      </c>
      <c r="G1236" s="252"/>
      <c r="H1236" s="255">
        <v>69.329999999999998</v>
      </c>
      <c r="I1236" s="256"/>
      <c r="J1236" s="252"/>
      <c r="K1236" s="252"/>
      <c r="L1236" s="257"/>
      <c r="M1236" s="258"/>
      <c r="N1236" s="259"/>
      <c r="O1236" s="259"/>
      <c r="P1236" s="259"/>
      <c r="Q1236" s="259"/>
      <c r="R1236" s="259"/>
      <c r="S1236" s="259"/>
      <c r="T1236" s="260"/>
      <c r="U1236" s="14"/>
      <c r="V1236" s="14"/>
      <c r="W1236" s="14"/>
      <c r="X1236" s="14"/>
      <c r="Y1236" s="14"/>
      <c r="Z1236" s="14"/>
      <c r="AA1236" s="14"/>
      <c r="AB1236" s="14"/>
      <c r="AC1236" s="14"/>
      <c r="AD1236" s="14"/>
      <c r="AE1236" s="14"/>
      <c r="AT1236" s="261" t="s">
        <v>372</v>
      </c>
      <c r="AU1236" s="261" t="s">
        <v>81</v>
      </c>
      <c r="AV1236" s="14" t="s">
        <v>81</v>
      </c>
      <c r="AW1236" s="14" t="s">
        <v>34</v>
      </c>
      <c r="AX1236" s="14" t="s">
        <v>72</v>
      </c>
      <c r="AY1236" s="261" t="s">
        <v>178</v>
      </c>
    </row>
    <row r="1237" s="14" customFormat="1">
      <c r="A1237" s="14"/>
      <c r="B1237" s="251"/>
      <c r="C1237" s="252"/>
      <c r="D1237" s="242" t="s">
        <v>372</v>
      </c>
      <c r="E1237" s="253" t="s">
        <v>21</v>
      </c>
      <c r="F1237" s="254" t="s">
        <v>1643</v>
      </c>
      <c r="G1237" s="252"/>
      <c r="H1237" s="255">
        <v>16.800000000000001</v>
      </c>
      <c r="I1237" s="256"/>
      <c r="J1237" s="252"/>
      <c r="K1237" s="252"/>
      <c r="L1237" s="257"/>
      <c r="M1237" s="258"/>
      <c r="N1237" s="259"/>
      <c r="O1237" s="259"/>
      <c r="P1237" s="259"/>
      <c r="Q1237" s="259"/>
      <c r="R1237" s="259"/>
      <c r="S1237" s="259"/>
      <c r="T1237" s="260"/>
      <c r="U1237" s="14"/>
      <c r="V1237" s="14"/>
      <c r="W1237" s="14"/>
      <c r="X1237" s="14"/>
      <c r="Y1237" s="14"/>
      <c r="Z1237" s="14"/>
      <c r="AA1237" s="14"/>
      <c r="AB1237" s="14"/>
      <c r="AC1237" s="14"/>
      <c r="AD1237" s="14"/>
      <c r="AE1237" s="14"/>
      <c r="AT1237" s="261" t="s">
        <v>372</v>
      </c>
      <c r="AU1237" s="261" t="s">
        <v>81</v>
      </c>
      <c r="AV1237" s="14" t="s">
        <v>81</v>
      </c>
      <c r="AW1237" s="14" t="s">
        <v>34</v>
      </c>
      <c r="AX1237" s="14" t="s">
        <v>72</v>
      </c>
      <c r="AY1237" s="261" t="s">
        <v>178</v>
      </c>
    </row>
    <row r="1238" s="14" customFormat="1">
      <c r="A1238" s="14"/>
      <c r="B1238" s="251"/>
      <c r="C1238" s="252"/>
      <c r="D1238" s="242" t="s">
        <v>372</v>
      </c>
      <c r="E1238" s="253" t="s">
        <v>21</v>
      </c>
      <c r="F1238" s="254" t="s">
        <v>1644</v>
      </c>
      <c r="G1238" s="252"/>
      <c r="H1238" s="255">
        <v>9.4600000000000009</v>
      </c>
      <c r="I1238" s="256"/>
      <c r="J1238" s="252"/>
      <c r="K1238" s="252"/>
      <c r="L1238" s="257"/>
      <c r="M1238" s="258"/>
      <c r="N1238" s="259"/>
      <c r="O1238" s="259"/>
      <c r="P1238" s="259"/>
      <c r="Q1238" s="259"/>
      <c r="R1238" s="259"/>
      <c r="S1238" s="259"/>
      <c r="T1238" s="260"/>
      <c r="U1238" s="14"/>
      <c r="V1238" s="14"/>
      <c r="W1238" s="14"/>
      <c r="X1238" s="14"/>
      <c r="Y1238" s="14"/>
      <c r="Z1238" s="14"/>
      <c r="AA1238" s="14"/>
      <c r="AB1238" s="14"/>
      <c r="AC1238" s="14"/>
      <c r="AD1238" s="14"/>
      <c r="AE1238" s="14"/>
      <c r="AT1238" s="261" t="s">
        <v>372</v>
      </c>
      <c r="AU1238" s="261" t="s">
        <v>81</v>
      </c>
      <c r="AV1238" s="14" t="s">
        <v>81</v>
      </c>
      <c r="AW1238" s="14" t="s">
        <v>34</v>
      </c>
      <c r="AX1238" s="14" t="s">
        <v>72</v>
      </c>
      <c r="AY1238" s="261" t="s">
        <v>178</v>
      </c>
    </row>
    <row r="1239" s="16" customFormat="1">
      <c r="A1239" s="16"/>
      <c r="B1239" s="273"/>
      <c r="C1239" s="274"/>
      <c r="D1239" s="242" t="s">
        <v>372</v>
      </c>
      <c r="E1239" s="275" t="s">
        <v>21</v>
      </c>
      <c r="F1239" s="276" t="s">
        <v>407</v>
      </c>
      <c r="G1239" s="274"/>
      <c r="H1239" s="277">
        <v>95.590000000000003</v>
      </c>
      <c r="I1239" s="278"/>
      <c r="J1239" s="274"/>
      <c r="K1239" s="274"/>
      <c r="L1239" s="279"/>
      <c r="M1239" s="280"/>
      <c r="N1239" s="281"/>
      <c r="O1239" s="281"/>
      <c r="P1239" s="281"/>
      <c r="Q1239" s="281"/>
      <c r="R1239" s="281"/>
      <c r="S1239" s="281"/>
      <c r="T1239" s="282"/>
      <c r="U1239" s="16"/>
      <c r="V1239" s="16"/>
      <c r="W1239" s="16"/>
      <c r="X1239" s="16"/>
      <c r="Y1239" s="16"/>
      <c r="Z1239" s="16"/>
      <c r="AA1239" s="16"/>
      <c r="AB1239" s="16"/>
      <c r="AC1239" s="16"/>
      <c r="AD1239" s="16"/>
      <c r="AE1239" s="16"/>
      <c r="AT1239" s="283" t="s">
        <v>372</v>
      </c>
      <c r="AU1239" s="283" t="s">
        <v>81</v>
      </c>
      <c r="AV1239" s="16" t="s">
        <v>95</v>
      </c>
      <c r="AW1239" s="16" t="s">
        <v>34</v>
      </c>
      <c r="AX1239" s="16" t="s">
        <v>72</v>
      </c>
      <c r="AY1239" s="283" t="s">
        <v>178</v>
      </c>
    </row>
    <row r="1240" s="13" customFormat="1">
      <c r="A1240" s="13"/>
      <c r="B1240" s="240"/>
      <c r="C1240" s="241"/>
      <c r="D1240" s="242" t="s">
        <v>372</v>
      </c>
      <c r="E1240" s="243" t="s">
        <v>21</v>
      </c>
      <c r="F1240" s="244" t="s">
        <v>1088</v>
      </c>
      <c r="G1240" s="241"/>
      <c r="H1240" s="243" t="s">
        <v>21</v>
      </c>
      <c r="I1240" s="245"/>
      <c r="J1240" s="241"/>
      <c r="K1240" s="241"/>
      <c r="L1240" s="246"/>
      <c r="M1240" s="247"/>
      <c r="N1240" s="248"/>
      <c r="O1240" s="248"/>
      <c r="P1240" s="248"/>
      <c r="Q1240" s="248"/>
      <c r="R1240" s="248"/>
      <c r="S1240" s="248"/>
      <c r="T1240" s="249"/>
      <c r="U1240" s="13"/>
      <c r="V1240" s="13"/>
      <c r="W1240" s="13"/>
      <c r="X1240" s="13"/>
      <c r="Y1240" s="13"/>
      <c r="Z1240" s="13"/>
      <c r="AA1240" s="13"/>
      <c r="AB1240" s="13"/>
      <c r="AC1240" s="13"/>
      <c r="AD1240" s="13"/>
      <c r="AE1240" s="13"/>
      <c r="AT1240" s="250" t="s">
        <v>372</v>
      </c>
      <c r="AU1240" s="250" t="s">
        <v>81</v>
      </c>
      <c r="AV1240" s="13" t="s">
        <v>79</v>
      </c>
      <c r="AW1240" s="13" t="s">
        <v>34</v>
      </c>
      <c r="AX1240" s="13" t="s">
        <v>72</v>
      </c>
      <c r="AY1240" s="250" t="s">
        <v>178</v>
      </c>
    </row>
    <row r="1241" s="13" customFormat="1">
      <c r="A1241" s="13"/>
      <c r="B1241" s="240"/>
      <c r="C1241" s="241"/>
      <c r="D1241" s="242" t="s">
        <v>372</v>
      </c>
      <c r="E1241" s="243" t="s">
        <v>21</v>
      </c>
      <c r="F1241" s="244" t="s">
        <v>1089</v>
      </c>
      <c r="G1241" s="241"/>
      <c r="H1241" s="243" t="s">
        <v>21</v>
      </c>
      <c r="I1241" s="245"/>
      <c r="J1241" s="241"/>
      <c r="K1241" s="241"/>
      <c r="L1241" s="246"/>
      <c r="M1241" s="247"/>
      <c r="N1241" s="248"/>
      <c r="O1241" s="248"/>
      <c r="P1241" s="248"/>
      <c r="Q1241" s="248"/>
      <c r="R1241" s="248"/>
      <c r="S1241" s="248"/>
      <c r="T1241" s="249"/>
      <c r="U1241" s="13"/>
      <c r="V1241" s="13"/>
      <c r="W1241" s="13"/>
      <c r="X1241" s="13"/>
      <c r="Y1241" s="13"/>
      <c r="Z1241" s="13"/>
      <c r="AA1241" s="13"/>
      <c r="AB1241" s="13"/>
      <c r="AC1241" s="13"/>
      <c r="AD1241" s="13"/>
      <c r="AE1241" s="13"/>
      <c r="AT1241" s="250" t="s">
        <v>372</v>
      </c>
      <c r="AU1241" s="250" t="s">
        <v>81</v>
      </c>
      <c r="AV1241" s="13" t="s">
        <v>79</v>
      </c>
      <c r="AW1241" s="13" t="s">
        <v>34</v>
      </c>
      <c r="AX1241" s="13" t="s">
        <v>72</v>
      </c>
      <c r="AY1241" s="250" t="s">
        <v>178</v>
      </c>
    </row>
    <row r="1242" s="14" customFormat="1">
      <c r="A1242" s="14"/>
      <c r="B1242" s="251"/>
      <c r="C1242" s="252"/>
      <c r="D1242" s="242" t="s">
        <v>372</v>
      </c>
      <c r="E1242" s="253" t="s">
        <v>21</v>
      </c>
      <c r="F1242" s="254" t="s">
        <v>1090</v>
      </c>
      <c r="G1242" s="252"/>
      <c r="H1242" s="255">
        <v>50.981999999999999</v>
      </c>
      <c r="I1242" s="256"/>
      <c r="J1242" s="252"/>
      <c r="K1242" s="252"/>
      <c r="L1242" s="257"/>
      <c r="M1242" s="258"/>
      <c r="N1242" s="259"/>
      <c r="O1242" s="259"/>
      <c r="P1242" s="259"/>
      <c r="Q1242" s="259"/>
      <c r="R1242" s="259"/>
      <c r="S1242" s="259"/>
      <c r="T1242" s="260"/>
      <c r="U1242" s="14"/>
      <c r="V1242" s="14"/>
      <c r="W1242" s="14"/>
      <c r="X1242" s="14"/>
      <c r="Y1242" s="14"/>
      <c r="Z1242" s="14"/>
      <c r="AA1242" s="14"/>
      <c r="AB1242" s="14"/>
      <c r="AC1242" s="14"/>
      <c r="AD1242" s="14"/>
      <c r="AE1242" s="14"/>
      <c r="AT1242" s="261" t="s">
        <v>372</v>
      </c>
      <c r="AU1242" s="261" t="s">
        <v>81</v>
      </c>
      <c r="AV1242" s="14" t="s">
        <v>81</v>
      </c>
      <c r="AW1242" s="14" t="s">
        <v>34</v>
      </c>
      <c r="AX1242" s="14" t="s">
        <v>72</v>
      </c>
      <c r="AY1242" s="261" t="s">
        <v>178</v>
      </c>
    </row>
    <row r="1243" s="14" customFormat="1">
      <c r="A1243" s="14"/>
      <c r="B1243" s="251"/>
      <c r="C1243" s="252"/>
      <c r="D1243" s="242" t="s">
        <v>372</v>
      </c>
      <c r="E1243" s="253" t="s">
        <v>21</v>
      </c>
      <c r="F1243" s="254" t="s">
        <v>1091</v>
      </c>
      <c r="G1243" s="252"/>
      <c r="H1243" s="255">
        <v>17.254999999999999</v>
      </c>
      <c r="I1243" s="256"/>
      <c r="J1243" s="252"/>
      <c r="K1243" s="252"/>
      <c r="L1243" s="257"/>
      <c r="M1243" s="258"/>
      <c r="N1243" s="259"/>
      <c r="O1243" s="259"/>
      <c r="P1243" s="259"/>
      <c r="Q1243" s="259"/>
      <c r="R1243" s="259"/>
      <c r="S1243" s="259"/>
      <c r="T1243" s="260"/>
      <c r="U1243" s="14"/>
      <c r="V1243" s="14"/>
      <c r="W1243" s="14"/>
      <c r="X1243" s="14"/>
      <c r="Y1243" s="14"/>
      <c r="Z1243" s="14"/>
      <c r="AA1243" s="14"/>
      <c r="AB1243" s="14"/>
      <c r="AC1243" s="14"/>
      <c r="AD1243" s="14"/>
      <c r="AE1243" s="14"/>
      <c r="AT1243" s="261" t="s">
        <v>372</v>
      </c>
      <c r="AU1243" s="261" t="s">
        <v>81</v>
      </c>
      <c r="AV1243" s="14" t="s">
        <v>81</v>
      </c>
      <c r="AW1243" s="14" t="s">
        <v>34</v>
      </c>
      <c r="AX1243" s="14" t="s">
        <v>72</v>
      </c>
      <c r="AY1243" s="261" t="s">
        <v>178</v>
      </c>
    </row>
    <row r="1244" s="14" customFormat="1">
      <c r="A1244" s="14"/>
      <c r="B1244" s="251"/>
      <c r="C1244" s="252"/>
      <c r="D1244" s="242" t="s">
        <v>372</v>
      </c>
      <c r="E1244" s="253" t="s">
        <v>21</v>
      </c>
      <c r="F1244" s="254" t="s">
        <v>1092</v>
      </c>
      <c r="G1244" s="252"/>
      <c r="H1244" s="255">
        <v>4.2119999999999997</v>
      </c>
      <c r="I1244" s="256"/>
      <c r="J1244" s="252"/>
      <c r="K1244" s="252"/>
      <c r="L1244" s="257"/>
      <c r="M1244" s="258"/>
      <c r="N1244" s="259"/>
      <c r="O1244" s="259"/>
      <c r="P1244" s="259"/>
      <c r="Q1244" s="259"/>
      <c r="R1244" s="259"/>
      <c r="S1244" s="259"/>
      <c r="T1244" s="260"/>
      <c r="U1244" s="14"/>
      <c r="V1244" s="14"/>
      <c r="W1244" s="14"/>
      <c r="X1244" s="14"/>
      <c r="Y1244" s="14"/>
      <c r="Z1244" s="14"/>
      <c r="AA1244" s="14"/>
      <c r="AB1244" s="14"/>
      <c r="AC1244" s="14"/>
      <c r="AD1244" s="14"/>
      <c r="AE1244" s="14"/>
      <c r="AT1244" s="261" t="s">
        <v>372</v>
      </c>
      <c r="AU1244" s="261" t="s">
        <v>81</v>
      </c>
      <c r="AV1244" s="14" t="s">
        <v>81</v>
      </c>
      <c r="AW1244" s="14" t="s">
        <v>34</v>
      </c>
      <c r="AX1244" s="14" t="s">
        <v>72</v>
      </c>
      <c r="AY1244" s="261" t="s">
        <v>178</v>
      </c>
    </row>
    <row r="1245" s="16" customFormat="1">
      <c r="A1245" s="16"/>
      <c r="B1245" s="273"/>
      <c r="C1245" s="274"/>
      <c r="D1245" s="242" t="s">
        <v>372</v>
      </c>
      <c r="E1245" s="275" t="s">
        <v>21</v>
      </c>
      <c r="F1245" s="276" t="s">
        <v>407</v>
      </c>
      <c r="G1245" s="274"/>
      <c r="H1245" s="277">
        <v>72.448999999999998</v>
      </c>
      <c r="I1245" s="278"/>
      <c r="J1245" s="274"/>
      <c r="K1245" s="274"/>
      <c r="L1245" s="279"/>
      <c r="M1245" s="280"/>
      <c r="N1245" s="281"/>
      <c r="O1245" s="281"/>
      <c r="P1245" s="281"/>
      <c r="Q1245" s="281"/>
      <c r="R1245" s="281"/>
      <c r="S1245" s="281"/>
      <c r="T1245" s="282"/>
      <c r="U1245" s="16"/>
      <c r="V1245" s="16"/>
      <c r="W1245" s="16"/>
      <c r="X1245" s="16"/>
      <c r="Y1245" s="16"/>
      <c r="Z1245" s="16"/>
      <c r="AA1245" s="16"/>
      <c r="AB1245" s="16"/>
      <c r="AC1245" s="16"/>
      <c r="AD1245" s="16"/>
      <c r="AE1245" s="16"/>
      <c r="AT1245" s="283" t="s">
        <v>372</v>
      </c>
      <c r="AU1245" s="283" t="s">
        <v>81</v>
      </c>
      <c r="AV1245" s="16" t="s">
        <v>95</v>
      </c>
      <c r="AW1245" s="16" t="s">
        <v>34</v>
      </c>
      <c r="AX1245" s="16" t="s">
        <v>72</v>
      </c>
      <c r="AY1245" s="283" t="s">
        <v>178</v>
      </c>
    </row>
    <row r="1246" s="13" customFormat="1">
      <c r="A1246" s="13"/>
      <c r="B1246" s="240"/>
      <c r="C1246" s="241"/>
      <c r="D1246" s="242" t="s">
        <v>372</v>
      </c>
      <c r="E1246" s="243" t="s">
        <v>21</v>
      </c>
      <c r="F1246" s="244" t="s">
        <v>1093</v>
      </c>
      <c r="G1246" s="241"/>
      <c r="H1246" s="243" t="s">
        <v>21</v>
      </c>
      <c r="I1246" s="245"/>
      <c r="J1246" s="241"/>
      <c r="K1246" s="241"/>
      <c r="L1246" s="246"/>
      <c r="M1246" s="247"/>
      <c r="N1246" s="248"/>
      <c r="O1246" s="248"/>
      <c r="P1246" s="248"/>
      <c r="Q1246" s="248"/>
      <c r="R1246" s="248"/>
      <c r="S1246" s="248"/>
      <c r="T1246" s="249"/>
      <c r="U1246" s="13"/>
      <c r="V1246" s="13"/>
      <c r="W1246" s="13"/>
      <c r="X1246" s="13"/>
      <c r="Y1246" s="13"/>
      <c r="Z1246" s="13"/>
      <c r="AA1246" s="13"/>
      <c r="AB1246" s="13"/>
      <c r="AC1246" s="13"/>
      <c r="AD1246" s="13"/>
      <c r="AE1246" s="13"/>
      <c r="AT1246" s="250" t="s">
        <v>372</v>
      </c>
      <c r="AU1246" s="250" t="s">
        <v>81</v>
      </c>
      <c r="AV1246" s="13" t="s">
        <v>79</v>
      </c>
      <c r="AW1246" s="13" t="s">
        <v>34</v>
      </c>
      <c r="AX1246" s="13" t="s">
        <v>72</v>
      </c>
      <c r="AY1246" s="250" t="s">
        <v>178</v>
      </c>
    </row>
    <row r="1247" s="14" customFormat="1">
      <c r="A1247" s="14"/>
      <c r="B1247" s="251"/>
      <c r="C1247" s="252"/>
      <c r="D1247" s="242" t="s">
        <v>372</v>
      </c>
      <c r="E1247" s="253" t="s">
        <v>21</v>
      </c>
      <c r="F1247" s="254" t="s">
        <v>1094</v>
      </c>
      <c r="G1247" s="252"/>
      <c r="H1247" s="255">
        <v>87.882000000000005</v>
      </c>
      <c r="I1247" s="256"/>
      <c r="J1247" s="252"/>
      <c r="K1247" s="252"/>
      <c r="L1247" s="257"/>
      <c r="M1247" s="258"/>
      <c r="N1247" s="259"/>
      <c r="O1247" s="259"/>
      <c r="P1247" s="259"/>
      <c r="Q1247" s="259"/>
      <c r="R1247" s="259"/>
      <c r="S1247" s="259"/>
      <c r="T1247" s="260"/>
      <c r="U1247" s="14"/>
      <c r="V1247" s="14"/>
      <c r="W1247" s="14"/>
      <c r="X1247" s="14"/>
      <c r="Y1247" s="14"/>
      <c r="Z1247" s="14"/>
      <c r="AA1247" s="14"/>
      <c r="AB1247" s="14"/>
      <c r="AC1247" s="14"/>
      <c r="AD1247" s="14"/>
      <c r="AE1247" s="14"/>
      <c r="AT1247" s="261" t="s">
        <v>372</v>
      </c>
      <c r="AU1247" s="261" t="s">
        <v>81</v>
      </c>
      <c r="AV1247" s="14" t="s">
        <v>81</v>
      </c>
      <c r="AW1247" s="14" t="s">
        <v>34</v>
      </c>
      <c r="AX1247" s="14" t="s">
        <v>72</v>
      </c>
      <c r="AY1247" s="261" t="s">
        <v>178</v>
      </c>
    </row>
    <row r="1248" s="16" customFormat="1">
      <c r="A1248" s="16"/>
      <c r="B1248" s="273"/>
      <c r="C1248" s="274"/>
      <c r="D1248" s="242" t="s">
        <v>372</v>
      </c>
      <c r="E1248" s="275" t="s">
        <v>21</v>
      </c>
      <c r="F1248" s="276" t="s">
        <v>407</v>
      </c>
      <c r="G1248" s="274"/>
      <c r="H1248" s="277">
        <v>87.882000000000005</v>
      </c>
      <c r="I1248" s="278"/>
      <c r="J1248" s="274"/>
      <c r="K1248" s="274"/>
      <c r="L1248" s="279"/>
      <c r="M1248" s="280"/>
      <c r="N1248" s="281"/>
      <c r="O1248" s="281"/>
      <c r="P1248" s="281"/>
      <c r="Q1248" s="281"/>
      <c r="R1248" s="281"/>
      <c r="S1248" s="281"/>
      <c r="T1248" s="282"/>
      <c r="U1248" s="16"/>
      <c r="V1248" s="16"/>
      <c r="W1248" s="16"/>
      <c r="X1248" s="16"/>
      <c r="Y1248" s="16"/>
      <c r="Z1248" s="16"/>
      <c r="AA1248" s="16"/>
      <c r="AB1248" s="16"/>
      <c r="AC1248" s="16"/>
      <c r="AD1248" s="16"/>
      <c r="AE1248" s="16"/>
      <c r="AT1248" s="283" t="s">
        <v>372</v>
      </c>
      <c r="AU1248" s="283" t="s">
        <v>81</v>
      </c>
      <c r="AV1248" s="16" t="s">
        <v>95</v>
      </c>
      <c r="AW1248" s="16" t="s">
        <v>34</v>
      </c>
      <c r="AX1248" s="16" t="s">
        <v>72</v>
      </c>
      <c r="AY1248" s="283" t="s">
        <v>178</v>
      </c>
    </row>
    <row r="1249" s="15" customFormat="1">
      <c r="A1249" s="15"/>
      <c r="B1249" s="262"/>
      <c r="C1249" s="263"/>
      <c r="D1249" s="242" t="s">
        <v>372</v>
      </c>
      <c r="E1249" s="264" t="s">
        <v>21</v>
      </c>
      <c r="F1249" s="265" t="s">
        <v>399</v>
      </c>
      <c r="G1249" s="263"/>
      <c r="H1249" s="266">
        <v>255.92099999999999</v>
      </c>
      <c r="I1249" s="267"/>
      <c r="J1249" s="263"/>
      <c r="K1249" s="263"/>
      <c r="L1249" s="268"/>
      <c r="M1249" s="269"/>
      <c r="N1249" s="270"/>
      <c r="O1249" s="270"/>
      <c r="P1249" s="270"/>
      <c r="Q1249" s="270"/>
      <c r="R1249" s="270"/>
      <c r="S1249" s="270"/>
      <c r="T1249" s="271"/>
      <c r="U1249" s="15"/>
      <c r="V1249" s="15"/>
      <c r="W1249" s="15"/>
      <c r="X1249" s="15"/>
      <c r="Y1249" s="15"/>
      <c r="Z1249" s="15"/>
      <c r="AA1249" s="15"/>
      <c r="AB1249" s="15"/>
      <c r="AC1249" s="15"/>
      <c r="AD1249" s="15"/>
      <c r="AE1249" s="15"/>
      <c r="AT1249" s="272" t="s">
        <v>372</v>
      </c>
      <c r="AU1249" s="272" t="s">
        <v>81</v>
      </c>
      <c r="AV1249" s="15" t="s">
        <v>97</v>
      </c>
      <c r="AW1249" s="15" t="s">
        <v>34</v>
      </c>
      <c r="AX1249" s="15" t="s">
        <v>79</v>
      </c>
      <c r="AY1249" s="272" t="s">
        <v>178</v>
      </c>
    </row>
    <row r="1250" s="2" customFormat="1" ht="55.5" customHeight="1">
      <c r="A1250" s="41"/>
      <c r="B1250" s="42"/>
      <c r="C1250" s="284" t="s">
        <v>1664</v>
      </c>
      <c r="D1250" s="284" t="s">
        <v>543</v>
      </c>
      <c r="E1250" s="285" t="s">
        <v>1665</v>
      </c>
      <c r="F1250" s="286" t="s">
        <v>1666</v>
      </c>
      <c r="G1250" s="287" t="s">
        <v>384</v>
      </c>
      <c r="H1250" s="288">
        <v>795.30399999999997</v>
      </c>
      <c r="I1250" s="289"/>
      <c r="J1250" s="290">
        <f>ROUND(I1250*H1250,2)</f>
        <v>0</v>
      </c>
      <c r="K1250" s="286" t="s">
        <v>393</v>
      </c>
      <c r="L1250" s="291"/>
      <c r="M1250" s="292" t="s">
        <v>21</v>
      </c>
      <c r="N1250" s="293" t="s">
        <v>43</v>
      </c>
      <c r="O1250" s="87"/>
      <c r="P1250" s="223">
        <f>O1250*H1250</f>
        <v>0</v>
      </c>
      <c r="Q1250" s="223">
        <v>0.001</v>
      </c>
      <c r="R1250" s="223">
        <f>Q1250*H1250</f>
        <v>0.79530400000000001</v>
      </c>
      <c r="S1250" s="223">
        <v>0</v>
      </c>
      <c r="T1250" s="224">
        <f>S1250*H1250</f>
        <v>0</v>
      </c>
      <c r="U1250" s="41"/>
      <c r="V1250" s="41"/>
      <c r="W1250" s="41"/>
      <c r="X1250" s="41"/>
      <c r="Y1250" s="41"/>
      <c r="Z1250" s="41"/>
      <c r="AA1250" s="41"/>
      <c r="AB1250" s="41"/>
      <c r="AC1250" s="41"/>
      <c r="AD1250" s="41"/>
      <c r="AE1250" s="41"/>
      <c r="AR1250" s="225" t="s">
        <v>306</v>
      </c>
      <c r="AT1250" s="225" t="s">
        <v>543</v>
      </c>
      <c r="AU1250" s="225" t="s">
        <v>81</v>
      </c>
      <c r="AY1250" s="20" t="s">
        <v>178</v>
      </c>
      <c r="BE1250" s="226">
        <f>IF(N1250="základní",J1250,0)</f>
        <v>0</v>
      </c>
      <c r="BF1250" s="226">
        <f>IF(N1250="snížená",J1250,0)</f>
        <v>0</v>
      </c>
      <c r="BG1250" s="226">
        <f>IF(N1250="zákl. přenesená",J1250,0)</f>
        <v>0</v>
      </c>
      <c r="BH1250" s="226">
        <f>IF(N1250="sníž. přenesená",J1250,0)</f>
        <v>0</v>
      </c>
      <c r="BI1250" s="226">
        <f>IF(N1250="nulová",J1250,0)</f>
        <v>0</v>
      </c>
      <c r="BJ1250" s="20" t="s">
        <v>79</v>
      </c>
      <c r="BK1250" s="226">
        <f>ROUND(I1250*H1250,2)</f>
        <v>0</v>
      </c>
      <c r="BL1250" s="20" t="s">
        <v>242</v>
      </c>
      <c r="BM1250" s="225" t="s">
        <v>1667</v>
      </c>
    </row>
    <row r="1251" s="14" customFormat="1">
      <c r="A1251" s="14"/>
      <c r="B1251" s="251"/>
      <c r="C1251" s="252"/>
      <c r="D1251" s="242" t="s">
        <v>372</v>
      </c>
      <c r="E1251" s="253" t="s">
        <v>21</v>
      </c>
      <c r="F1251" s="254" t="s">
        <v>1668</v>
      </c>
      <c r="G1251" s="252"/>
      <c r="H1251" s="255">
        <v>662.75300000000004</v>
      </c>
      <c r="I1251" s="256"/>
      <c r="J1251" s="252"/>
      <c r="K1251" s="252"/>
      <c r="L1251" s="257"/>
      <c r="M1251" s="258"/>
      <c r="N1251" s="259"/>
      <c r="O1251" s="259"/>
      <c r="P1251" s="259"/>
      <c r="Q1251" s="259"/>
      <c r="R1251" s="259"/>
      <c r="S1251" s="259"/>
      <c r="T1251" s="260"/>
      <c r="U1251" s="14"/>
      <c r="V1251" s="14"/>
      <c r="W1251" s="14"/>
      <c r="X1251" s="14"/>
      <c r="Y1251" s="14"/>
      <c r="Z1251" s="14"/>
      <c r="AA1251" s="14"/>
      <c r="AB1251" s="14"/>
      <c r="AC1251" s="14"/>
      <c r="AD1251" s="14"/>
      <c r="AE1251" s="14"/>
      <c r="AT1251" s="261" t="s">
        <v>372</v>
      </c>
      <c r="AU1251" s="261" t="s">
        <v>81</v>
      </c>
      <c r="AV1251" s="14" t="s">
        <v>81</v>
      </c>
      <c r="AW1251" s="14" t="s">
        <v>34</v>
      </c>
      <c r="AX1251" s="14" t="s">
        <v>72</v>
      </c>
      <c r="AY1251" s="261" t="s">
        <v>178</v>
      </c>
    </row>
    <row r="1252" s="14" customFormat="1">
      <c r="A1252" s="14"/>
      <c r="B1252" s="251"/>
      <c r="C1252" s="252"/>
      <c r="D1252" s="242" t="s">
        <v>372</v>
      </c>
      <c r="E1252" s="253" t="s">
        <v>21</v>
      </c>
      <c r="F1252" s="254" t="s">
        <v>1669</v>
      </c>
      <c r="G1252" s="252"/>
      <c r="H1252" s="255">
        <v>795.30399999999997</v>
      </c>
      <c r="I1252" s="256"/>
      <c r="J1252" s="252"/>
      <c r="K1252" s="252"/>
      <c r="L1252" s="257"/>
      <c r="M1252" s="258"/>
      <c r="N1252" s="259"/>
      <c r="O1252" s="259"/>
      <c r="P1252" s="259"/>
      <c r="Q1252" s="259"/>
      <c r="R1252" s="259"/>
      <c r="S1252" s="259"/>
      <c r="T1252" s="260"/>
      <c r="U1252" s="14"/>
      <c r="V1252" s="14"/>
      <c r="W1252" s="14"/>
      <c r="X1252" s="14"/>
      <c r="Y1252" s="14"/>
      <c r="Z1252" s="14"/>
      <c r="AA1252" s="14"/>
      <c r="AB1252" s="14"/>
      <c r="AC1252" s="14"/>
      <c r="AD1252" s="14"/>
      <c r="AE1252" s="14"/>
      <c r="AT1252" s="261" t="s">
        <v>372</v>
      </c>
      <c r="AU1252" s="261" t="s">
        <v>81</v>
      </c>
      <c r="AV1252" s="14" t="s">
        <v>81</v>
      </c>
      <c r="AW1252" s="14" t="s">
        <v>34</v>
      </c>
      <c r="AX1252" s="14" t="s">
        <v>79</v>
      </c>
      <c r="AY1252" s="261" t="s">
        <v>178</v>
      </c>
    </row>
    <row r="1253" s="2" customFormat="1" ht="44.25" customHeight="1">
      <c r="A1253" s="41"/>
      <c r="B1253" s="42"/>
      <c r="C1253" s="214" t="s">
        <v>1670</v>
      </c>
      <c r="D1253" s="214" t="s">
        <v>179</v>
      </c>
      <c r="E1253" s="215" t="s">
        <v>1671</v>
      </c>
      <c r="F1253" s="216" t="s">
        <v>1672</v>
      </c>
      <c r="G1253" s="217" t="s">
        <v>546</v>
      </c>
      <c r="H1253" s="218">
        <v>82</v>
      </c>
      <c r="I1253" s="219"/>
      <c r="J1253" s="220">
        <f>ROUND(I1253*H1253,2)</f>
        <v>0</v>
      </c>
      <c r="K1253" s="216" t="s">
        <v>393</v>
      </c>
      <c r="L1253" s="47"/>
      <c r="M1253" s="221" t="s">
        <v>21</v>
      </c>
      <c r="N1253" s="222" t="s">
        <v>43</v>
      </c>
      <c r="O1253" s="87"/>
      <c r="P1253" s="223">
        <f>O1253*H1253</f>
        <v>0</v>
      </c>
      <c r="Q1253" s="223">
        <v>0.00029999999999999997</v>
      </c>
      <c r="R1253" s="223">
        <f>Q1253*H1253</f>
        <v>0.024599999999999997</v>
      </c>
      <c r="S1253" s="223">
        <v>0</v>
      </c>
      <c r="T1253" s="224">
        <f>S1253*H1253</f>
        <v>0</v>
      </c>
      <c r="U1253" s="41"/>
      <c r="V1253" s="41"/>
      <c r="W1253" s="41"/>
      <c r="X1253" s="41"/>
      <c r="Y1253" s="41"/>
      <c r="Z1253" s="41"/>
      <c r="AA1253" s="41"/>
      <c r="AB1253" s="41"/>
      <c r="AC1253" s="41"/>
      <c r="AD1253" s="41"/>
      <c r="AE1253" s="41"/>
      <c r="AR1253" s="225" t="s">
        <v>242</v>
      </c>
      <c r="AT1253" s="225" t="s">
        <v>179</v>
      </c>
      <c r="AU1253" s="225" t="s">
        <v>81</v>
      </c>
      <c r="AY1253" s="20" t="s">
        <v>178</v>
      </c>
      <c r="BE1253" s="226">
        <f>IF(N1253="základní",J1253,0)</f>
        <v>0</v>
      </c>
      <c r="BF1253" s="226">
        <f>IF(N1253="snížená",J1253,0)</f>
        <v>0</v>
      </c>
      <c r="BG1253" s="226">
        <f>IF(N1253="zákl. přenesená",J1253,0)</f>
        <v>0</v>
      </c>
      <c r="BH1253" s="226">
        <f>IF(N1253="sníž. přenesená",J1253,0)</f>
        <v>0</v>
      </c>
      <c r="BI1253" s="226">
        <f>IF(N1253="nulová",J1253,0)</f>
        <v>0</v>
      </c>
      <c r="BJ1253" s="20" t="s">
        <v>79</v>
      </c>
      <c r="BK1253" s="226">
        <f>ROUND(I1253*H1253,2)</f>
        <v>0</v>
      </c>
      <c r="BL1253" s="20" t="s">
        <v>242</v>
      </c>
      <c r="BM1253" s="225" t="s">
        <v>1673</v>
      </c>
    </row>
    <row r="1254" s="13" customFormat="1">
      <c r="A1254" s="13"/>
      <c r="B1254" s="240"/>
      <c r="C1254" s="241"/>
      <c r="D1254" s="242" t="s">
        <v>372</v>
      </c>
      <c r="E1254" s="243" t="s">
        <v>21</v>
      </c>
      <c r="F1254" s="244" t="s">
        <v>1674</v>
      </c>
      <c r="G1254" s="241"/>
      <c r="H1254" s="243" t="s">
        <v>21</v>
      </c>
      <c r="I1254" s="245"/>
      <c r="J1254" s="241"/>
      <c r="K1254" s="241"/>
      <c r="L1254" s="246"/>
      <c r="M1254" s="247"/>
      <c r="N1254" s="248"/>
      <c r="O1254" s="248"/>
      <c r="P1254" s="248"/>
      <c r="Q1254" s="248"/>
      <c r="R1254" s="248"/>
      <c r="S1254" s="248"/>
      <c r="T1254" s="249"/>
      <c r="U1254" s="13"/>
      <c r="V1254" s="13"/>
      <c r="W1254" s="13"/>
      <c r="X1254" s="13"/>
      <c r="Y1254" s="13"/>
      <c r="Z1254" s="13"/>
      <c r="AA1254" s="13"/>
      <c r="AB1254" s="13"/>
      <c r="AC1254" s="13"/>
      <c r="AD1254" s="13"/>
      <c r="AE1254" s="13"/>
      <c r="AT1254" s="250" t="s">
        <v>372</v>
      </c>
      <c r="AU1254" s="250" t="s">
        <v>81</v>
      </c>
      <c r="AV1254" s="13" t="s">
        <v>79</v>
      </c>
      <c r="AW1254" s="13" t="s">
        <v>34</v>
      </c>
      <c r="AX1254" s="13" t="s">
        <v>72</v>
      </c>
      <c r="AY1254" s="250" t="s">
        <v>178</v>
      </c>
    </row>
    <row r="1255" s="14" customFormat="1">
      <c r="A1255" s="14"/>
      <c r="B1255" s="251"/>
      <c r="C1255" s="252"/>
      <c r="D1255" s="242" t="s">
        <v>372</v>
      </c>
      <c r="E1255" s="253" t="s">
        <v>21</v>
      </c>
      <c r="F1255" s="254" t="s">
        <v>1675</v>
      </c>
      <c r="G1255" s="252"/>
      <c r="H1255" s="255">
        <v>82</v>
      </c>
      <c r="I1255" s="256"/>
      <c r="J1255" s="252"/>
      <c r="K1255" s="252"/>
      <c r="L1255" s="257"/>
      <c r="M1255" s="258"/>
      <c r="N1255" s="259"/>
      <c r="O1255" s="259"/>
      <c r="P1255" s="259"/>
      <c r="Q1255" s="259"/>
      <c r="R1255" s="259"/>
      <c r="S1255" s="259"/>
      <c r="T1255" s="260"/>
      <c r="U1255" s="14"/>
      <c r="V1255" s="14"/>
      <c r="W1255" s="14"/>
      <c r="X1255" s="14"/>
      <c r="Y1255" s="14"/>
      <c r="Z1255" s="14"/>
      <c r="AA1255" s="14"/>
      <c r="AB1255" s="14"/>
      <c r="AC1255" s="14"/>
      <c r="AD1255" s="14"/>
      <c r="AE1255" s="14"/>
      <c r="AT1255" s="261" t="s">
        <v>372</v>
      </c>
      <c r="AU1255" s="261" t="s">
        <v>81</v>
      </c>
      <c r="AV1255" s="14" t="s">
        <v>81</v>
      </c>
      <c r="AW1255" s="14" t="s">
        <v>34</v>
      </c>
      <c r="AX1255" s="14" t="s">
        <v>79</v>
      </c>
      <c r="AY1255" s="261" t="s">
        <v>178</v>
      </c>
    </row>
    <row r="1256" s="2" customFormat="1" ht="49.05" customHeight="1">
      <c r="A1256" s="41"/>
      <c r="B1256" s="42"/>
      <c r="C1256" s="214" t="s">
        <v>1676</v>
      </c>
      <c r="D1256" s="214" t="s">
        <v>179</v>
      </c>
      <c r="E1256" s="215" t="s">
        <v>1677</v>
      </c>
      <c r="F1256" s="216" t="s">
        <v>1678</v>
      </c>
      <c r="G1256" s="217" t="s">
        <v>546</v>
      </c>
      <c r="H1256" s="218">
        <v>4</v>
      </c>
      <c r="I1256" s="219"/>
      <c r="J1256" s="220">
        <f>ROUND(I1256*H1256,2)</f>
        <v>0</v>
      </c>
      <c r="K1256" s="216" t="s">
        <v>393</v>
      </c>
      <c r="L1256" s="47"/>
      <c r="M1256" s="221" t="s">
        <v>21</v>
      </c>
      <c r="N1256" s="222" t="s">
        <v>43</v>
      </c>
      <c r="O1256" s="87"/>
      <c r="P1256" s="223">
        <f>O1256*H1256</f>
        <v>0</v>
      </c>
      <c r="Q1256" s="223">
        <v>0.00029999999999999997</v>
      </c>
      <c r="R1256" s="223">
        <f>Q1256*H1256</f>
        <v>0.0011999999999999999</v>
      </c>
      <c r="S1256" s="223">
        <v>0</v>
      </c>
      <c r="T1256" s="224">
        <f>S1256*H1256</f>
        <v>0</v>
      </c>
      <c r="U1256" s="41"/>
      <c r="V1256" s="41"/>
      <c r="W1256" s="41"/>
      <c r="X1256" s="41"/>
      <c r="Y1256" s="41"/>
      <c r="Z1256" s="41"/>
      <c r="AA1256" s="41"/>
      <c r="AB1256" s="41"/>
      <c r="AC1256" s="41"/>
      <c r="AD1256" s="41"/>
      <c r="AE1256" s="41"/>
      <c r="AR1256" s="225" t="s">
        <v>242</v>
      </c>
      <c r="AT1256" s="225" t="s">
        <v>179</v>
      </c>
      <c r="AU1256" s="225" t="s">
        <v>81</v>
      </c>
      <c r="AY1256" s="20" t="s">
        <v>178</v>
      </c>
      <c r="BE1256" s="226">
        <f>IF(N1256="základní",J1256,0)</f>
        <v>0</v>
      </c>
      <c r="BF1256" s="226">
        <f>IF(N1256="snížená",J1256,0)</f>
        <v>0</v>
      </c>
      <c r="BG1256" s="226">
        <f>IF(N1256="zákl. přenesená",J1256,0)</f>
        <v>0</v>
      </c>
      <c r="BH1256" s="226">
        <f>IF(N1256="sníž. přenesená",J1256,0)</f>
        <v>0</v>
      </c>
      <c r="BI1256" s="226">
        <f>IF(N1256="nulová",J1256,0)</f>
        <v>0</v>
      </c>
      <c r="BJ1256" s="20" t="s">
        <v>79</v>
      </c>
      <c r="BK1256" s="226">
        <f>ROUND(I1256*H1256,2)</f>
        <v>0</v>
      </c>
      <c r="BL1256" s="20" t="s">
        <v>242</v>
      </c>
      <c r="BM1256" s="225" t="s">
        <v>1679</v>
      </c>
    </row>
    <row r="1257" s="13" customFormat="1">
      <c r="A1257" s="13"/>
      <c r="B1257" s="240"/>
      <c r="C1257" s="241"/>
      <c r="D1257" s="242" t="s">
        <v>372</v>
      </c>
      <c r="E1257" s="243" t="s">
        <v>21</v>
      </c>
      <c r="F1257" s="244" t="s">
        <v>1674</v>
      </c>
      <c r="G1257" s="241"/>
      <c r="H1257" s="243" t="s">
        <v>21</v>
      </c>
      <c r="I1257" s="245"/>
      <c r="J1257" s="241"/>
      <c r="K1257" s="241"/>
      <c r="L1257" s="246"/>
      <c r="M1257" s="247"/>
      <c r="N1257" s="248"/>
      <c r="O1257" s="248"/>
      <c r="P1257" s="248"/>
      <c r="Q1257" s="248"/>
      <c r="R1257" s="248"/>
      <c r="S1257" s="248"/>
      <c r="T1257" s="249"/>
      <c r="U1257" s="13"/>
      <c r="V1257" s="13"/>
      <c r="W1257" s="13"/>
      <c r="X1257" s="13"/>
      <c r="Y1257" s="13"/>
      <c r="Z1257" s="13"/>
      <c r="AA1257" s="13"/>
      <c r="AB1257" s="13"/>
      <c r="AC1257" s="13"/>
      <c r="AD1257" s="13"/>
      <c r="AE1257" s="13"/>
      <c r="AT1257" s="250" t="s">
        <v>372</v>
      </c>
      <c r="AU1257" s="250" t="s">
        <v>81</v>
      </c>
      <c r="AV1257" s="13" t="s">
        <v>79</v>
      </c>
      <c r="AW1257" s="13" t="s">
        <v>34</v>
      </c>
      <c r="AX1257" s="13" t="s">
        <v>72</v>
      </c>
      <c r="AY1257" s="250" t="s">
        <v>178</v>
      </c>
    </row>
    <row r="1258" s="13" customFormat="1">
      <c r="A1258" s="13"/>
      <c r="B1258" s="240"/>
      <c r="C1258" s="241"/>
      <c r="D1258" s="242" t="s">
        <v>372</v>
      </c>
      <c r="E1258" s="243" t="s">
        <v>21</v>
      </c>
      <c r="F1258" s="244" t="s">
        <v>1680</v>
      </c>
      <c r="G1258" s="241"/>
      <c r="H1258" s="243" t="s">
        <v>21</v>
      </c>
      <c r="I1258" s="245"/>
      <c r="J1258" s="241"/>
      <c r="K1258" s="241"/>
      <c r="L1258" s="246"/>
      <c r="M1258" s="247"/>
      <c r="N1258" s="248"/>
      <c r="O1258" s="248"/>
      <c r="P1258" s="248"/>
      <c r="Q1258" s="248"/>
      <c r="R1258" s="248"/>
      <c r="S1258" s="248"/>
      <c r="T1258" s="249"/>
      <c r="U1258" s="13"/>
      <c r="V1258" s="13"/>
      <c r="W1258" s="13"/>
      <c r="X1258" s="13"/>
      <c r="Y1258" s="13"/>
      <c r="Z1258" s="13"/>
      <c r="AA1258" s="13"/>
      <c r="AB1258" s="13"/>
      <c r="AC1258" s="13"/>
      <c r="AD1258" s="13"/>
      <c r="AE1258" s="13"/>
      <c r="AT1258" s="250" t="s">
        <v>372</v>
      </c>
      <c r="AU1258" s="250" t="s">
        <v>81</v>
      </c>
      <c r="AV1258" s="13" t="s">
        <v>79</v>
      </c>
      <c r="AW1258" s="13" t="s">
        <v>34</v>
      </c>
      <c r="AX1258" s="13" t="s">
        <v>72</v>
      </c>
      <c r="AY1258" s="250" t="s">
        <v>178</v>
      </c>
    </row>
    <row r="1259" s="13" customFormat="1">
      <c r="A1259" s="13"/>
      <c r="B1259" s="240"/>
      <c r="C1259" s="241"/>
      <c r="D1259" s="242" t="s">
        <v>372</v>
      </c>
      <c r="E1259" s="243" t="s">
        <v>21</v>
      </c>
      <c r="F1259" s="244" t="s">
        <v>1681</v>
      </c>
      <c r="G1259" s="241"/>
      <c r="H1259" s="243" t="s">
        <v>21</v>
      </c>
      <c r="I1259" s="245"/>
      <c r="J1259" s="241"/>
      <c r="K1259" s="241"/>
      <c r="L1259" s="246"/>
      <c r="M1259" s="247"/>
      <c r="N1259" s="248"/>
      <c r="O1259" s="248"/>
      <c r="P1259" s="248"/>
      <c r="Q1259" s="248"/>
      <c r="R1259" s="248"/>
      <c r="S1259" s="248"/>
      <c r="T1259" s="249"/>
      <c r="U1259" s="13"/>
      <c r="V1259" s="13"/>
      <c r="W1259" s="13"/>
      <c r="X1259" s="13"/>
      <c r="Y1259" s="13"/>
      <c r="Z1259" s="13"/>
      <c r="AA1259" s="13"/>
      <c r="AB1259" s="13"/>
      <c r="AC1259" s="13"/>
      <c r="AD1259" s="13"/>
      <c r="AE1259" s="13"/>
      <c r="AT1259" s="250" t="s">
        <v>372</v>
      </c>
      <c r="AU1259" s="250" t="s">
        <v>81</v>
      </c>
      <c r="AV1259" s="13" t="s">
        <v>79</v>
      </c>
      <c r="AW1259" s="13" t="s">
        <v>34</v>
      </c>
      <c r="AX1259" s="13" t="s">
        <v>72</v>
      </c>
      <c r="AY1259" s="250" t="s">
        <v>178</v>
      </c>
    </row>
    <row r="1260" s="14" customFormat="1">
      <c r="A1260" s="14"/>
      <c r="B1260" s="251"/>
      <c r="C1260" s="252"/>
      <c r="D1260" s="242" t="s">
        <v>372</v>
      </c>
      <c r="E1260" s="253" t="s">
        <v>21</v>
      </c>
      <c r="F1260" s="254" t="s">
        <v>1682</v>
      </c>
      <c r="G1260" s="252"/>
      <c r="H1260" s="255">
        <v>4</v>
      </c>
      <c r="I1260" s="256"/>
      <c r="J1260" s="252"/>
      <c r="K1260" s="252"/>
      <c r="L1260" s="257"/>
      <c r="M1260" s="258"/>
      <c r="N1260" s="259"/>
      <c r="O1260" s="259"/>
      <c r="P1260" s="259"/>
      <c r="Q1260" s="259"/>
      <c r="R1260" s="259"/>
      <c r="S1260" s="259"/>
      <c r="T1260" s="260"/>
      <c r="U1260" s="14"/>
      <c r="V1260" s="14"/>
      <c r="W1260" s="14"/>
      <c r="X1260" s="14"/>
      <c r="Y1260" s="14"/>
      <c r="Z1260" s="14"/>
      <c r="AA1260" s="14"/>
      <c r="AB1260" s="14"/>
      <c r="AC1260" s="14"/>
      <c r="AD1260" s="14"/>
      <c r="AE1260" s="14"/>
      <c r="AT1260" s="261" t="s">
        <v>372</v>
      </c>
      <c r="AU1260" s="261" t="s">
        <v>81</v>
      </c>
      <c r="AV1260" s="14" t="s">
        <v>81</v>
      </c>
      <c r="AW1260" s="14" t="s">
        <v>34</v>
      </c>
      <c r="AX1260" s="14" t="s">
        <v>79</v>
      </c>
      <c r="AY1260" s="261" t="s">
        <v>178</v>
      </c>
    </row>
    <row r="1261" s="2" customFormat="1" ht="55.5" customHeight="1">
      <c r="A1261" s="41"/>
      <c r="B1261" s="42"/>
      <c r="C1261" s="214" t="s">
        <v>1683</v>
      </c>
      <c r="D1261" s="214" t="s">
        <v>179</v>
      </c>
      <c r="E1261" s="215" t="s">
        <v>1684</v>
      </c>
      <c r="F1261" s="216" t="s">
        <v>1685</v>
      </c>
      <c r="G1261" s="217" t="s">
        <v>1686</v>
      </c>
      <c r="H1261" s="296"/>
      <c r="I1261" s="219"/>
      <c r="J1261" s="220">
        <f>ROUND(I1261*H1261,2)</f>
        <v>0</v>
      </c>
      <c r="K1261" s="216" t="s">
        <v>368</v>
      </c>
      <c r="L1261" s="47"/>
      <c r="M1261" s="221" t="s">
        <v>21</v>
      </c>
      <c r="N1261" s="222" t="s">
        <v>43</v>
      </c>
      <c r="O1261" s="87"/>
      <c r="P1261" s="223">
        <f>O1261*H1261</f>
        <v>0</v>
      </c>
      <c r="Q1261" s="223">
        <v>0</v>
      </c>
      <c r="R1261" s="223">
        <f>Q1261*H1261</f>
        <v>0</v>
      </c>
      <c r="S1261" s="223">
        <v>0</v>
      </c>
      <c r="T1261" s="224">
        <f>S1261*H1261</f>
        <v>0</v>
      </c>
      <c r="U1261" s="41"/>
      <c r="V1261" s="41"/>
      <c r="W1261" s="41"/>
      <c r="X1261" s="41"/>
      <c r="Y1261" s="41"/>
      <c r="Z1261" s="41"/>
      <c r="AA1261" s="41"/>
      <c r="AB1261" s="41"/>
      <c r="AC1261" s="41"/>
      <c r="AD1261" s="41"/>
      <c r="AE1261" s="41"/>
      <c r="AR1261" s="225" t="s">
        <v>242</v>
      </c>
      <c r="AT1261" s="225" t="s">
        <v>179</v>
      </c>
      <c r="AU1261" s="225" t="s">
        <v>81</v>
      </c>
      <c r="AY1261" s="20" t="s">
        <v>178</v>
      </c>
      <c r="BE1261" s="226">
        <f>IF(N1261="základní",J1261,0)</f>
        <v>0</v>
      </c>
      <c r="BF1261" s="226">
        <f>IF(N1261="snížená",J1261,0)</f>
        <v>0</v>
      </c>
      <c r="BG1261" s="226">
        <f>IF(N1261="zákl. přenesená",J1261,0)</f>
        <v>0</v>
      </c>
      <c r="BH1261" s="226">
        <f>IF(N1261="sníž. přenesená",J1261,0)</f>
        <v>0</v>
      </c>
      <c r="BI1261" s="226">
        <f>IF(N1261="nulová",J1261,0)</f>
        <v>0</v>
      </c>
      <c r="BJ1261" s="20" t="s">
        <v>79</v>
      </c>
      <c r="BK1261" s="226">
        <f>ROUND(I1261*H1261,2)</f>
        <v>0</v>
      </c>
      <c r="BL1261" s="20" t="s">
        <v>242</v>
      </c>
      <c r="BM1261" s="225" t="s">
        <v>1687</v>
      </c>
    </row>
    <row r="1262" s="2" customFormat="1">
      <c r="A1262" s="41"/>
      <c r="B1262" s="42"/>
      <c r="C1262" s="43"/>
      <c r="D1262" s="235" t="s">
        <v>370</v>
      </c>
      <c r="E1262" s="43"/>
      <c r="F1262" s="236" t="s">
        <v>1688</v>
      </c>
      <c r="G1262" s="43"/>
      <c r="H1262" s="43"/>
      <c r="I1262" s="237"/>
      <c r="J1262" s="43"/>
      <c r="K1262" s="43"/>
      <c r="L1262" s="47"/>
      <c r="M1262" s="238"/>
      <c r="N1262" s="239"/>
      <c r="O1262" s="87"/>
      <c r="P1262" s="87"/>
      <c r="Q1262" s="87"/>
      <c r="R1262" s="87"/>
      <c r="S1262" s="87"/>
      <c r="T1262" s="88"/>
      <c r="U1262" s="41"/>
      <c r="V1262" s="41"/>
      <c r="W1262" s="41"/>
      <c r="X1262" s="41"/>
      <c r="Y1262" s="41"/>
      <c r="Z1262" s="41"/>
      <c r="AA1262" s="41"/>
      <c r="AB1262" s="41"/>
      <c r="AC1262" s="41"/>
      <c r="AD1262" s="41"/>
      <c r="AE1262" s="41"/>
      <c r="AT1262" s="20" t="s">
        <v>370</v>
      </c>
      <c r="AU1262" s="20" t="s">
        <v>81</v>
      </c>
    </row>
    <row r="1263" s="12" customFormat="1" ht="22.8" customHeight="1">
      <c r="A1263" s="12"/>
      <c r="B1263" s="200"/>
      <c r="C1263" s="201"/>
      <c r="D1263" s="202" t="s">
        <v>71</v>
      </c>
      <c r="E1263" s="227" t="s">
        <v>1689</v>
      </c>
      <c r="F1263" s="227" t="s">
        <v>1690</v>
      </c>
      <c r="G1263" s="201"/>
      <c r="H1263" s="201"/>
      <c r="I1263" s="204"/>
      <c r="J1263" s="228">
        <f>BK1263</f>
        <v>0</v>
      </c>
      <c r="K1263" s="201"/>
      <c r="L1263" s="206"/>
      <c r="M1263" s="207"/>
      <c r="N1263" s="208"/>
      <c r="O1263" s="208"/>
      <c r="P1263" s="209">
        <f>SUM(P1264:P1373)</f>
        <v>0</v>
      </c>
      <c r="Q1263" s="208"/>
      <c r="R1263" s="209">
        <f>SUM(R1264:R1373)</f>
        <v>80.265320540000005</v>
      </c>
      <c r="S1263" s="208"/>
      <c r="T1263" s="210">
        <f>SUM(T1264:T1373)</f>
        <v>0</v>
      </c>
      <c r="U1263" s="12"/>
      <c r="V1263" s="12"/>
      <c r="W1263" s="12"/>
      <c r="X1263" s="12"/>
      <c r="Y1263" s="12"/>
      <c r="Z1263" s="12"/>
      <c r="AA1263" s="12"/>
      <c r="AB1263" s="12"/>
      <c r="AC1263" s="12"/>
      <c r="AD1263" s="12"/>
      <c r="AE1263" s="12"/>
      <c r="AR1263" s="211" t="s">
        <v>81</v>
      </c>
      <c r="AT1263" s="212" t="s">
        <v>71</v>
      </c>
      <c r="AU1263" s="212" t="s">
        <v>79</v>
      </c>
      <c r="AY1263" s="211" t="s">
        <v>178</v>
      </c>
      <c r="BK1263" s="213">
        <f>SUM(BK1264:BK1373)</f>
        <v>0</v>
      </c>
    </row>
    <row r="1264" s="2" customFormat="1" ht="62.7" customHeight="1">
      <c r="A1264" s="41"/>
      <c r="B1264" s="42"/>
      <c r="C1264" s="214" t="s">
        <v>1691</v>
      </c>
      <c r="D1264" s="214" t="s">
        <v>179</v>
      </c>
      <c r="E1264" s="215" t="s">
        <v>1692</v>
      </c>
      <c r="F1264" s="216" t="s">
        <v>1693</v>
      </c>
      <c r="G1264" s="217" t="s">
        <v>384</v>
      </c>
      <c r="H1264" s="218">
        <v>530.09199999999998</v>
      </c>
      <c r="I1264" s="219"/>
      <c r="J1264" s="220">
        <f>ROUND(I1264*H1264,2)</f>
        <v>0</v>
      </c>
      <c r="K1264" s="216" t="s">
        <v>393</v>
      </c>
      <c r="L1264" s="47"/>
      <c r="M1264" s="221" t="s">
        <v>21</v>
      </c>
      <c r="N1264" s="222" t="s">
        <v>43</v>
      </c>
      <c r="O1264" s="87"/>
      <c r="P1264" s="223">
        <f>O1264*H1264</f>
        <v>0</v>
      </c>
      <c r="Q1264" s="223">
        <v>0.00014999999999999999</v>
      </c>
      <c r="R1264" s="223">
        <f>Q1264*H1264</f>
        <v>0.079513799999999996</v>
      </c>
      <c r="S1264" s="223">
        <v>0</v>
      </c>
      <c r="T1264" s="224">
        <f>S1264*H1264</f>
        <v>0</v>
      </c>
      <c r="U1264" s="41"/>
      <c r="V1264" s="41"/>
      <c r="W1264" s="41"/>
      <c r="X1264" s="41"/>
      <c r="Y1264" s="41"/>
      <c r="Z1264" s="41"/>
      <c r="AA1264" s="41"/>
      <c r="AB1264" s="41"/>
      <c r="AC1264" s="41"/>
      <c r="AD1264" s="41"/>
      <c r="AE1264" s="41"/>
      <c r="AR1264" s="225" t="s">
        <v>242</v>
      </c>
      <c r="AT1264" s="225" t="s">
        <v>179</v>
      </c>
      <c r="AU1264" s="225" t="s">
        <v>81</v>
      </c>
      <c r="AY1264" s="20" t="s">
        <v>178</v>
      </c>
      <c r="BE1264" s="226">
        <f>IF(N1264="základní",J1264,0)</f>
        <v>0</v>
      </c>
      <c r="BF1264" s="226">
        <f>IF(N1264="snížená",J1264,0)</f>
        <v>0</v>
      </c>
      <c r="BG1264" s="226">
        <f>IF(N1264="zákl. přenesená",J1264,0)</f>
        <v>0</v>
      </c>
      <c r="BH1264" s="226">
        <f>IF(N1264="sníž. přenesená",J1264,0)</f>
        <v>0</v>
      </c>
      <c r="BI1264" s="226">
        <f>IF(N1264="nulová",J1264,0)</f>
        <v>0</v>
      </c>
      <c r="BJ1264" s="20" t="s">
        <v>79</v>
      </c>
      <c r="BK1264" s="226">
        <f>ROUND(I1264*H1264,2)</f>
        <v>0</v>
      </c>
      <c r="BL1264" s="20" t="s">
        <v>242</v>
      </c>
      <c r="BM1264" s="225" t="s">
        <v>1694</v>
      </c>
    </row>
    <row r="1265" s="13" customFormat="1">
      <c r="A1265" s="13"/>
      <c r="B1265" s="240"/>
      <c r="C1265" s="241"/>
      <c r="D1265" s="242" t="s">
        <v>372</v>
      </c>
      <c r="E1265" s="243" t="s">
        <v>21</v>
      </c>
      <c r="F1265" s="244" t="s">
        <v>1496</v>
      </c>
      <c r="G1265" s="241"/>
      <c r="H1265" s="243" t="s">
        <v>21</v>
      </c>
      <c r="I1265" s="245"/>
      <c r="J1265" s="241"/>
      <c r="K1265" s="241"/>
      <c r="L1265" s="246"/>
      <c r="M1265" s="247"/>
      <c r="N1265" s="248"/>
      <c r="O1265" s="248"/>
      <c r="P1265" s="248"/>
      <c r="Q1265" s="248"/>
      <c r="R1265" s="248"/>
      <c r="S1265" s="248"/>
      <c r="T1265" s="249"/>
      <c r="U1265" s="13"/>
      <c r="V1265" s="13"/>
      <c r="W1265" s="13"/>
      <c r="X1265" s="13"/>
      <c r="Y1265" s="13"/>
      <c r="Z1265" s="13"/>
      <c r="AA1265" s="13"/>
      <c r="AB1265" s="13"/>
      <c r="AC1265" s="13"/>
      <c r="AD1265" s="13"/>
      <c r="AE1265" s="13"/>
      <c r="AT1265" s="250" t="s">
        <v>372</v>
      </c>
      <c r="AU1265" s="250" t="s">
        <v>81</v>
      </c>
      <c r="AV1265" s="13" t="s">
        <v>79</v>
      </c>
      <c r="AW1265" s="13" t="s">
        <v>34</v>
      </c>
      <c r="AX1265" s="13" t="s">
        <v>72</v>
      </c>
      <c r="AY1265" s="250" t="s">
        <v>178</v>
      </c>
    </row>
    <row r="1266" s="13" customFormat="1">
      <c r="A1266" s="13"/>
      <c r="B1266" s="240"/>
      <c r="C1266" s="241"/>
      <c r="D1266" s="242" t="s">
        <v>372</v>
      </c>
      <c r="E1266" s="243" t="s">
        <v>21</v>
      </c>
      <c r="F1266" s="244" t="s">
        <v>1496</v>
      </c>
      <c r="G1266" s="241"/>
      <c r="H1266" s="243" t="s">
        <v>21</v>
      </c>
      <c r="I1266" s="245"/>
      <c r="J1266" s="241"/>
      <c r="K1266" s="241"/>
      <c r="L1266" s="246"/>
      <c r="M1266" s="247"/>
      <c r="N1266" s="248"/>
      <c r="O1266" s="248"/>
      <c r="P1266" s="248"/>
      <c r="Q1266" s="248"/>
      <c r="R1266" s="248"/>
      <c r="S1266" s="248"/>
      <c r="T1266" s="249"/>
      <c r="U1266" s="13"/>
      <c r="V1266" s="13"/>
      <c r="W1266" s="13"/>
      <c r="X1266" s="13"/>
      <c r="Y1266" s="13"/>
      <c r="Z1266" s="13"/>
      <c r="AA1266" s="13"/>
      <c r="AB1266" s="13"/>
      <c r="AC1266" s="13"/>
      <c r="AD1266" s="13"/>
      <c r="AE1266" s="13"/>
      <c r="AT1266" s="250" t="s">
        <v>372</v>
      </c>
      <c r="AU1266" s="250" t="s">
        <v>81</v>
      </c>
      <c r="AV1266" s="13" t="s">
        <v>79</v>
      </c>
      <c r="AW1266" s="13" t="s">
        <v>34</v>
      </c>
      <c r="AX1266" s="13" t="s">
        <v>72</v>
      </c>
      <c r="AY1266" s="250" t="s">
        <v>178</v>
      </c>
    </row>
    <row r="1267" s="13" customFormat="1">
      <c r="A1267" s="13"/>
      <c r="B1267" s="240"/>
      <c r="C1267" s="241"/>
      <c r="D1267" s="242" t="s">
        <v>372</v>
      </c>
      <c r="E1267" s="243" t="s">
        <v>21</v>
      </c>
      <c r="F1267" s="244" t="s">
        <v>1497</v>
      </c>
      <c r="G1267" s="241"/>
      <c r="H1267" s="243" t="s">
        <v>21</v>
      </c>
      <c r="I1267" s="245"/>
      <c r="J1267" s="241"/>
      <c r="K1267" s="241"/>
      <c r="L1267" s="246"/>
      <c r="M1267" s="247"/>
      <c r="N1267" s="248"/>
      <c r="O1267" s="248"/>
      <c r="P1267" s="248"/>
      <c r="Q1267" s="248"/>
      <c r="R1267" s="248"/>
      <c r="S1267" s="248"/>
      <c r="T1267" s="249"/>
      <c r="U1267" s="13"/>
      <c r="V1267" s="13"/>
      <c r="W1267" s="13"/>
      <c r="X1267" s="13"/>
      <c r="Y1267" s="13"/>
      <c r="Z1267" s="13"/>
      <c r="AA1267" s="13"/>
      <c r="AB1267" s="13"/>
      <c r="AC1267" s="13"/>
      <c r="AD1267" s="13"/>
      <c r="AE1267" s="13"/>
      <c r="AT1267" s="250" t="s">
        <v>372</v>
      </c>
      <c r="AU1267" s="250" t="s">
        <v>81</v>
      </c>
      <c r="AV1267" s="13" t="s">
        <v>79</v>
      </c>
      <c r="AW1267" s="13" t="s">
        <v>34</v>
      </c>
      <c r="AX1267" s="13" t="s">
        <v>72</v>
      </c>
      <c r="AY1267" s="250" t="s">
        <v>178</v>
      </c>
    </row>
    <row r="1268" s="14" customFormat="1">
      <c r="A1268" s="14"/>
      <c r="B1268" s="251"/>
      <c r="C1268" s="252"/>
      <c r="D1268" s="242" t="s">
        <v>372</v>
      </c>
      <c r="E1268" s="253" t="s">
        <v>21</v>
      </c>
      <c r="F1268" s="254" t="s">
        <v>1695</v>
      </c>
      <c r="G1268" s="252"/>
      <c r="H1268" s="255">
        <v>116.896</v>
      </c>
      <c r="I1268" s="256"/>
      <c r="J1268" s="252"/>
      <c r="K1268" s="252"/>
      <c r="L1268" s="257"/>
      <c r="M1268" s="258"/>
      <c r="N1268" s="259"/>
      <c r="O1268" s="259"/>
      <c r="P1268" s="259"/>
      <c r="Q1268" s="259"/>
      <c r="R1268" s="259"/>
      <c r="S1268" s="259"/>
      <c r="T1268" s="260"/>
      <c r="U1268" s="14"/>
      <c r="V1268" s="14"/>
      <c r="W1268" s="14"/>
      <c r="X1268" s="14"/>
      <c r="Y1268" s="14"/>
      <c r="Z1268" s="14"/>
      <c r="AA1268" s="14"/>
      <c r="AB1268" s="14"/>
      <c r="AC1268" s="14"/>
      <c r="AD1268" s="14"/>
      <c r="AE1268" s="14"/>
      <c r="AT1268" s="261" t="s">
        <v>372</v>
      </c>
      <c r="AU1268" s="261" t="s">
        <v>81</v>
      </c>
      <c r="AV1268" s="14" t="s">
        <v>81</v>
      </c>
      <c r="AW1268" s="14" t="s">
        <v>34</v>
      </c>
      <c r="AX1268" s="14" t="s">
        <v>72</v>
      </c>
      <c r="AY1268" s="261" t="s">
        <v>178</v>
      </c>
    </row>
    <row r="1269" s="14" customFormat="1">
      <c r="A1269" s="14"/>
      <c r="B1269" s="251"/>
      <c r="C1269" s="252"/>
      <c r="D1269" s="242" t="s">
        <v>372</v>
      </c>
      <c r="E1269" s="253" t="s">
        <v>21</v>
      </c>
      <c r="F1269" s="254" t="s">
        <v>1696</v>
      </c>
      <c r="G1269" s="252"/>
      <c r="H1269" s="255">
        <v>385.02499999999998</v>
      </c>
      <c r="I1269" s="256"/>
      <c r="J1269" s="252"/>
      <c r="K1269" s="252"/>
      <c r="L1269" s="257"/>
      <c r="M1269" s="258"/>
      <c r="N1269" s="259"/>
      <c r="O1269" s="259"/>
      <c r="P1269" s="259"/>
      <c r="Q1269" s="259"/>
      <c r="R1269" s="259"/>
      <c r="S1269" s="259"/>
      <c r="T1269" s="260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T1269" s="261" t="s">
        <v>372</v>
      </c>
      <c r="AU1269" s="261" t="s">
        <v>81</v>
      </c>
      <c r="AV1269" s="14" t="s">
        <v>81</v>
      </c>
      <c r="AW1269" s="14" t="s">
        <v>34</v>
      </c>
      <c r="AX1269" s="14" t="s">
        <v>72</v>
      </c>
      <c r="AY1269" s="261" t="s">
        <v>178</v>
      </c>
    </row>
    <row r="1270" s="14" customFormat="1">
      <c r="A1270" s="14"/>
      <c r="B1270" s="251"/>
      <c r="C1270" s="252"/>
      <c r="D1270" s="242" t="s">
        <v>372</v>
      </c>
      <c r="E1270" s="253" t="s">
        <v>21</v>
      </c>
      <c r="F1270" s="254" t="s">
        <v>1697</v>
      </c>
      <c r="G1270" s="252"/>
      <c r="H1270" s="255">
        <v>57.067999999999998</v>
      </c>
      <c r="I1270" s="256"/>
      <c r="J1270" s="252"/>
      <c r="K1270" s="252"/>
      <c r="L1270" s="257"/>
      <c r="M1270" s="258"/>
      <c r="N1270" s="259"/>
      <c r="O1270" s="259"/>
      <c r="P1270" s="259"/>
      <c r="Q1270" s="259"/>
      <c r="R1270" s="259"/>
      <c r="S1270" s="259"/>
      <c r="T1270" s="260"/>
      <c r="U1270" s="14"/>
      <c r="V1270" s="14"/>
      <c r="W1270" s="14"/>
      <c r="X1270" s="14"/>
      <c r="Y1270" s="14"/>
      <c r="Z1270" s="14"/>
      <c r="AA1270" s="14"/>
      <c r="AB1270" s="14"/>
      <c r="AC1270" s="14"/>
      <c r="AD1270" s="14"/>
      <c r="AE1270" s="14"/>
      <c r="AT1270" s="261" t="s">
        <v>372</v>
      </c>
      <c r="AU1270" s="261" t="s">
        <v>81</v>
      </c>
      <c r="AV1270" s="14" t="s">
        <v>81</v>
      </c>
      <c r="AW1270" s="14" t="s">
        <v>34</v>
      </c>
      <c r="AX1270" s="14" t="s">
        <v>72</v>
      </c>
      <c r="AY1270" s="261" t="s">
        <v>178</v>
      </c>
    </row>
    <row r="1271" s="16" customFormat="1">
      <c r="A1271" s="16"/>
      <c r="B1271" s="273"/>
      <c r="C1271" s="274"/>
      <c r="D1271" s="242" t="s">
        <v>372</v>
      </c>
      <c r="E1271" s="275" t="s">
        <v>21</v>
      </c>
      <c r="F1271" s="276" t="s">
        <v>407</v>
      </c>
      <c r="G1271" s="274"/>
      <c r="H1271" s="277">
        <v>558.98900000000003</v>
      </c>
      <c r="I1271" s="278"/>
      <c r="J1271" s="274"/>
      <c r="K1271" s="274"/>
      <c r="L1271" s="279"/>
      <c r="M1271" s="280"/>
      <c r="N1271" s="281"/>
      <c r="O1271" s="281"/>
      <c r="P1271" s="281"/>
      <c r="Q1271" s="281"/>
      <c r="R1271" s="281"/>
      <c r="S1271" s="281"/>
      <c r="T1271" s="282"/>
      <c r="U1271" s="16"/>
      <c r="V1271" s="16"/>
      <c r="W1271" s="16"/>
      <c r="X1271" s="16"/>
      <c r="Y1271" s="16"/>
      <c r="Z1271" s="16"/>
      <c r="AA1271" s="16"/>
      <c r="AB1271" s="16"/>
      <c r="AC1271" s="16"/>
      <c r="AD1271" s="16"/>
      <c r="AE1271" s="16"/>
      <c r="AT1271" s="283" t="s">
        <v>372</v>
      </c>
      <c r="AU1271" s="283" t="s">
        <v>81</v>
      </c>
      <c r="AV1271" s="16" t="s">
        <v>95</v>
      </c>
      <c r="AW1271" s="16" t="s">
        <v>34</v>
      </c>
      <c r="AX1271" s="16" t="s">
        <v>72</v>
      </c>
      <c r="AY1271" s="283" t="s">
        <v>178</v>
      </c>
    </row>
    <row r="1272" s="14" customFormat="1">
      <c r="A1272" s="14"/>
      <c r="B1272" s="251"/>
      <c r="C1272" s="252"/>
      <c r="D1272" s="242" t="s">
        <v>372</v>
      </c>
      <c r="E1272" s="253" t="s">
        <v>21</v>
      </c>
      <c r="F1272" s="254" t="s">
        <v>1698</v>
      </c>
      <c r="G1272" s="252"/>
      <c r="H1272" s="255">
        <v>-28.896999999999998</v>
      </c>
      <c r="I1272" s="256"/>
      <c r="J1272" s="252"/>
      <c r="K1272" s="252"/>
      <c r="L1272" s="257"/>
      <c r="M1272" s="258"/>
      <c r="N1272" s="259"/>
      <c r="O1272" s="259"/>
      <c r="P1272" s="259"/>
      <c r="Q1272" s="259"/>
      <c r="R1272" s="259"/>
      <c r="S1272" s="259"/>
      <c r="T1272" s="260"/>
      <c r="U1272" s="14"/>
      <c r="V1272" s="14"/>
      <c r="W1272" s="14"/>
      <c r="X1272" s="14"/>
      <c r="Y1272" s="14"/>
      <c r="Z1272" s="14"/>
      <c r="AA1272" s="14"/>
      <c r="AB1272" s="14"/>
      <c r="AC1272" s="14"/>
      <c r="AD1272" s="14"/>
      <c r="AE1272" s="14"/>
      <c r="AT1272" s="261" t="s">
        <v>372</v>
      </c>
      <c r="AU1272" s="261" t="s">
        <v>81</v>
      </c>
      <c r="AV1272" s="14" t="s">
        <v>81</v>
      </c>
      <c r="AW1272" s="14" t="s">
        <v>34</v>
      </c>
      <c r="AX1272" s="14" t="s">
        <v>72</v>
      </c>
      <c r="AY1272" s="261" t="s">
        <v>178</v>
      </c>
    </row>
    <row r="1273" s="15" customFormat="1">
      <c r="A1273" s="15"/>
      <c r="B1273" s="262"/>
      <c r="C1273" s="263"/>
      <c r="D1273" s="242" t="s">
        <v>372</v>
      </c>
      <c r="E1273" s="264" t="s">
        <v>21</v>
      </c>
      <c r="F1273" s="265" t="s">
        <v>399</v>
      </c>
      <c r="G1273" s="263"/>
      <c r="H1273" s="266">
        <v>530.09199999999998</v>
      </c>
      <c r="I1273" s="267"/>
      <c r="J1273" s="263"/>
      <c r="K1273" s="263"/>
      <c r="L1273" s="268"/>
      <c r="M1273" s="269"/>
      <c r="N1273" s="270"/>
      <c r="O1273" s="270"/>
      <c r="P1273" s="270"/>
      <c r="Q1273" s="270"/>
      <c r="R1273" s="270"/>
      <c r="S1273" s="270"/>
      <c r="T1273" s="271"/>
      <c r="U1273" s="15"/>
      <c r="V1273" s="15"/>
      <c r="W1273" s="15"/>
      <c r="X1273" s="15"/>
      <c r="Y1273" s="15"/>
      <c r="Z1273" s="15"/>
      <c r="AA1273" s="15"/>
      <c r="AB1273" s="15"/>
      <c r="AC1273" s="15"/>
      <c r="AD1273" s="15"/>
      <c r="AE1273" s="15"/>
      <c r="AT1273" s="272" t="s">
        <v>372</v>
      </c>
      <c r="AU1273" s="272" t="s">
        <v>81</v>
      </c>
      <c r="AV1273" s="15" t="s">
        <v>97</v>
      </c>
      <c r="AW1273" s="15" t="s">
        <v>34</v>
      </c>
      <c r="AX1273" s="15" t="s">
        <v>79</v>
      </c>
      <c r="AY1273" s="272" t="s">
        <v>178</v>
      </c>
    </row>
    <row r="1274" s="2" customFormat="1" ht="33" customHeight="1">
      <c r="A1274" s="41"/>
      <c r="B1274" s="42"/>
      <c r="C1274" s="284" t="s">
        <v>1699</v>
      </c>
      <c r="D1274" s="284" t="s">
        <v>543</v>
      </c>
      <c r="E1274" s="285" t="s">
        <v>1700</v>
      </c>
      <c r="F1274" s="286" t="s">
        <v>1701</v>
      </c>
      <c r="G1274" s="287" t="s">
        <v>384</v>
      </c>
      <c r="H1274" s="288">
        <v>617.822</v>
      </c>
      <c r="I1274" s="289"/>
      <c r="J1274" s="290">
        <f>ROUND(I1274*H1274,2)</f>
        <v>0</v>
      </c>
      <c r="K1274" s="286" t="s">
        <v>393</v>
      </c>
      <c r="L1274" s="291"/>
      <c r="M1274" s="292" t="s">
        <v>21</v>
      </c>
      <c r="N1274" s="293" t="s">
        <v>43</v>
      </c>
      <c r="O1274" s="87"/>
      <c r="P1274" s="223">
        <f>O1274*H1274</f>
        <v>0</v>
      </c>
      <c r="Q1274" s="223">
        <v>0</v>
      </c>
      <c r="R1274" s="223">
        <f>Q1274*H1274</f>
        <v>0</v>
      </c>
      <c r="S1274" s="223">
        <v>0</v>
      </c>
      <c r="T1274" s="224">
        <f>S1274*H1274</f>
        <v>0</v>
      </c>
      <c r="U1274" s="41"/>
      <c r="V1274" s="41"/>
      <c r="W1274" s="41"/>
      <c r="X1274" s="41"/>
      <c r="Y1274" s="41"/>
      <c r="Z1274" s="41"/>
      <c r="AA1274" s="41"/>
      <c r="AB1274" s="41"/>
      <c r="AC1274" s="41"/>
      <c r="AD1274" s="41"/>
      <c r="AE1274" s="41"/>
      <c r="AR1274" s="225" t="s">
        <v>306</v>
      </c>
      <c r="AT1274" s="225" t="s">
        <v>543</v>
      </c>
      <c r="AU1274" s="225" t="s">
        <v>81</v>
      </c>
      <c r="AY1274" s="20" t="s">
        <v>178</v>
      </c>
      <c r="BE1274" s="226">
        <f>IF(N1274="základní",J1274,0)</f>
        <v>0</v>
      </c>
      <c r="BF1274" s="226">
        <f>IF(N1274="snížená",J1274,0)</f>
        <v>0</v>
      </c>
      <c r="BG1274" s="226">
        <f>IF(N1274="zákl. přenesená",J1274,0)</f>
        <v>0</v>
      </c>
      <c r="BH1274" s="226">
        <f>IF(N1274="sníž. přenesená",J1274,0)</f>
        <v>0</v>
      </c>
      <c r="BI1274" s="226">
        <f>IF(N1274="nulová",J1274,0)</f>
        <v>0</v>
      </c>
      <c r="BJ1274" s="20" t="s">
        <v>79</v>
      </c>
      <c r="BK1274" s="226">
        <f>ROUND(I1274*H1274,2)</f>
        <v>0</v>
      </c>
      <c r="BL1274" s="20" t="s">
        <v>242</v>
      </c>
      <c r="BM1274" s="225" t="s">
        <v>1702</v>
      </c>
    </row>
    <row r="1275" s="13" customFormat="1">
      <c r="A1275" s="13"/>
      <c r="B1275" s="240"/>
      <c r="C1275" s="241"/>
      <c r="D1275" s="242" t="s">
        <v>372</v>
      </c>
      <c r="E1275" s="243" t="s">
        <v>21</v>
      </c>
      <c r="F1275" s="244" t="s">
        <v>1703</v>
      </c>
      <c r="G1275" s="241"/>
      <c r="H1275" s="243" t="s">
        <v>21</v>
      </c>
      <c r="I1275" s="245"/>
      <c r="J1275" s="241"/>
      <c r="K1275" s="241"/>
      <c r="L1275" s="246"/>
      <c r="M1275" s="247"/>
      <c r="N1275" s="248"/>
      <c r="O1275" s="248"/>
      <c r="P1275" s="248"/>
      <c r="Q1275" s="248"/>
      <c r="R1275" s="248"/>
      <c r="S1275" s="248"/>
      <c r="T1275" s="249"/>
      <c r="U1275" s="13"/>
      <c r="V1275" s="13"/>
      <c r="W1275" s="13"/>
      <c r="X1275" s="13"/>
      <c r="Y1275" s="13"/>
      <c r="Z1275" s="13"/>
      <c r="AA1275" s="13"/>
      <c r="AB1275" s="13"/>
      <c r="AC1275" s="13"/>
      <c r="AD1275" s="13"/>
      <c r="AE1275" s="13"/>
      <c r="AT1275" s="250" t="s">
        <v>372</v>
      </c>
      <c r="AU1275" s="250" t="s">
        <v>81</v>
      </c>
      <c r="AV1275" s="13" t="s">
        <v>79</v>
      </c>
      <c r="AW1275" s="13" t="s">
        <v>34</v>
      </c>
      <c r="AX1275" s="13" t="s">
        <v>72</v>
      </c>
      <c r="AY1275" s="250" t="s">
        <v>178</v>
      </c>
    </row>
    <row r="1276" s="14" customFormat="1">
      <c r="A1276" s="14"/>
      <c r="B1276" s="251"/>
      <c r="C1276" s="252"/>
      <c r="D1276" s="242" t="s">
        <v>372</v>
      </c>
      <c r="E1276" s="253" t="s">
        <v>21</v>
      </c>
      <c r="F1276" s="254" t="s">
        <v>1704</v>
      </c>
      <c r="G1276" s="252"/>
      <c r="H1276" s="255">
        <v>530.09199999999998</v>
      </c>
      <c r="I1276" s="256"/>
      <c r="J1276" s="252"/>
      <c r="K1276" s="252"/>
      <c r="L1276" s="257"/>
      <c r="M1276" s="258"/>
      <c r="N1276" s="259"/>
      <c r="O1276" s="259"/>
      <c r="P1276" s="259"/>
      <c r="Q1276" s="259"/>
      <c r="R1276" s="259"/>
      <c r="S1276" s="259"/>
      <c r="T1276" s="260"/>
      <c r="U1276" s="14"/>
      <c r="V1276" s="14"/>
      <c r="W1276" s="14"/>
      <c r="X1276" s="14"/>
      <c r="Y1276" s="14"/>
      <c r="Z1276" s="14"/>
      <c r="AA1276" s="14"/>
      <c r="AB1276" s="14"/>
      <c r="AC1276" s="14"/>
      <c r="AD1276" s="14"/>
      <c r="AE1276" s="14"/>
      <c r="AT1276" s="261" t="s">
        <v>372</v>
      </c>
      <c r="AU1276" s="261" t="s">
        <v>81</v>
      </c>
      <c r="AV1276" s="14" t="s">
        <v>81</v>
      </c>
      <c r="AW1276" s="14" t="s">
        <v>34</v>
      </c>
      <c r="AX1276" s="14" t="s">
        <v>79</v>
      </c>
      <c r="AY1276" s="261" t="s">
        <v>178</v>
      </c>
    </row>
    <row r="1277" s="14" customFormat="1">
      <c r="A1277" s="14"/>
      <c r="B1277" s="251"/>
      <c r="C1277" s="252"/>
      <c r="D1277" s="242" t="s">
        <v>372</v>
      </c>
      <c r="E1277" s="252"/>
      <c r="F1277" s="254" t="s">
        <v>1705</v>
      </c>
      <c r="G1277" s="252"/>
      <c r="H1277" s="255">
        <v>617.822</v>
      </c>
      <c r="I1277" s="256"/>
      <c r="J1277" s="252"/>
      <c r="K1277" s="252"/>
      <c r="L1277" s="257"/>
      <c r="M1277" s="258"/>
      <c r="N1277" s="259"/>
      <c r="O1277" s="259"/>
      <c r="P1277" s="259"/>
      <c r="Q1277" s="259"/>
      <c r="R1277" s="259"/>
      <c r="S1277" s="259"/>
      <c r="T1277" s="260"/>
      <c r="U1277" s="14"/>
      <c r="V1277" s="14"/>
      <c r="W1277" s="14"/>
      <c r="X1277" s="14"/>
      <c r="Y1277" s="14"/>
      <c r="Z1277" s="14"/>
      <c r="AA1277" s="14"/>
      <c r="AB1277" s="14"/>
      <c r="AC1277" s="14"/>
      <c r="AD1277" s="14"/>
      <c r="AE1277" s="14"/>
      <c r="AT1277" s="261" t="s">
        <v>372</v>
      </c>
      <c r="AU1277" s="261" t="s">
        <v>81</v>
      </c>
      <c r="AV1277" s="14" t="s">
        <v>81</v>
      </c>
      <c r="AW1277" s="14" t="s">
        <v>4</v>
      </c>
      <c r="AX1277" s="14" t="s">
        <v>79</v>
      </c>
      <c r="AY1277" s="261" t="s">
        <v>178</v>
      </c>
    </row>
    <row r="1278" s="2" customFormat="1" ht="33" customHeight="1">
      <c r="A1278" s="41"/>
      <c r="B1278" s="42"/>
      <c r="C1278" s="214" t="s">
        <v>1706</v>
      </c>
      <c r="D1278" s="214" t="s">
        <v>179</v>
      </c>
      <c r="E1278" s="215" t="s">
        <v>1707</v>
      </c>
      <c r="F1278" s="216" t="s">
        <v>1708</v>
      </c>
      <c r="G1278" s="217" t="s">
        <v>384</v>
      </c>
      <c r="H1278" s="218">
        <v>571.30700000000002</v>
      </c>
      <c r="I1278" s="219"/>
      <c r="J1278" s="220">
        <f>ROUND(I1278*H1278,2)</f>
        <v>0</v>
      </c>
      <c r="K1278" s="216" t="s">
        <v>368</v>
      </c>
      <c r="L1278" s="47"/>
      <c r="M1278" s="221" t="s">
        <v>21</v>
      </c>
      <c r="N1278" s="222" t="s">
        <v>43</v>
      </c>
      <c r="O1278" s="87"/>
      <c r="P1278" s="223">
        <f>O1278*H1278</f>
        <v>0</v>
      </c>
      <c r="Q1278" s="223">
        <v>0</v>
      </c>
      <c r="R1278" s="223">
        <f>Q1278*H1278</f>
        <v>0</v>
      </c>
      <c r="S1278" s="223">
        <v>0</v>
      </c>
      <c r="T1278" s="224">
        <f>S1278*H1278</f>
        <v>0</v>
      </c>
      <c r="U1278" s="41"/>
      <c r="V1278" s="41"/>
      <c r="W1278" s="41"/>
      <c r="X1278" s="41"/>
      <c r="Y1278" s="41"/>
      <c r="Z1278" s="41"/>
      <c r="AA1278" s="41"/>
      <c r="AB1278" s="41"/>
      <c r="AC1278" s="41"/>
      <c r="AD1278" s="41"/>
      <c r="AE1278" s="41"/>
      <c r="AR1278" s="225" t="s">
        <v>242</v>
      </c>
      <c r="AT1278" s="225" t="s">
        <v>179</v>
      </c>
      <c r="AU1278" s="225" t="s">
        <v>81</v>
      </c>
      <c r="AY1278" s="20" t="s">
        <v>178</v>
      </c>
      <c r="BE1278" s="226">
        <f>IF(N1278="základní",J1278,0)</f>
        <v>0</v>
      </c>
      <c r="BF1278" s="226">
        <f>IF(N1278="snížená",J1278,0)</f>
        <v>0</v>
      </c>
      <c r="BG1278" s="226">
        <f>IF(N1278="zákl. přenesená",J1278,0)</f>
        <v>0</v>
      </c>
      <c r="BH1278" s="226">
        <f>IF(N1278="sníž. přenesená",J1278,0)</f>
        <v>0</v>
      </c>
      <c r="BI1278" s="226">
        <f>IF(N1278="nulová",J1278,0)</f>
        <v>0</v>
      </c>
      <c r="BJ1278" s="20" t="s">
        <v>79</v>
      </c>
      <c r="BK1278" s="226">
        <f>ROUND(I1278*H1278,2)</f>
        <v>0</v>
      </c>
      <c r="BL1278" s="20" t="s">
        <v>242</v>
      </c>
      <c r="BM1278" s="225" t="s">
        <v>1709</v>
      </c>
    </row>
    <row r="1279" s="2" customFormat="1">
      <c r="A1279" s="41"/>
      <c r="B1279" s="42"/>
      <c r="C1279" s="43"/>
      <c r="D1279" s="235" t="s">
        <v>370</v>
      </c>
      <c r="E1279" s="43"/>
      <c r="F1279" s="236" t="s">
        <v>1710</v>
      </c>
      <c r="G1279" s="43"/>
      <c r="H1279" s="43"/>
      <c r="I1279" s="237"/>
      <c r="J1279" s="43"/>
      <c r="K1279" s="43"/>
      <c r="L1279" s="47"/>
      <c r="M1279" s="238"/>
      <c r="N1279" s="239"/>
      <c r="O1279" s="87"/>
      <c r="P1279" s="87"/>
      <c r="Q1279" s="87"/>
      <c r="R1279" s="87"/>
      <c r="S1279" s="87"/>
      <c r="T1279" s="88"/>
      <c r="U1279" s="41"/>
      <c r="V1279" s="41"/>
      <c r="W1279" s="41"/>
      <c r="X1279" s="41"/>
      <c r="Y1279" s="41"/>
      <c r="Z1279" s="41"/>
      <c r="AA1279" s="41"/>
      <c r="AB1279" s="41"/>
      <c r="AC1279" s="41"/>
      <c r="AD1279" s="41"/>
      <c r="AE1279" s="41"/>
      <c r="AT1279" s="20" t="s">
        <v>370</v>
      </c>
      <c r="AU1279" s="20" t="s">
        <v>81</v>
      </c>
    </row>
    <row r="1280" s="13" customFormat="1">
      <c r="A1280" s="13"/>
      <c r="B1280" s="240"/>
      <c r="C1280" s="241"/>
      <c r="D1280" s="242" t="s">
        <v>372</v>
      </c>
      <c r="E1280" s="243" t="s">
        <v>21</v>
      </c>
      <c r="F1280" s="244" t="s">
        <v>1496</v>
      </c>
      <c r="G1280" s="241"/>
      <c r="H1280" s="243" t="s">
        <v>21</v>
      </c>
      <c r="I1280" s="245"/>
      <c r="J1280" s="241"/>
      <c r="K1280" s="241"/>
      <c r="L1280" s="246"/>
      <c r="M1280" s="247"/>
      <c r="N1280" s="248"/>
      <c r="O1280" s="248"/>
      <c r="P1280" s="248"/>
      <c r="Q1280" s="248"/>
      <c r="R1280" s="248"/>
      <c r="S1280" s="248"/>
      <c r="T1280" s="249"/>
      <c r="U1280" s="13"/>
      <c r="V1280" s="13"/>
      <c r="W1280" s="13"/>
      <c r="X1280" s="13"/>
      <c r="Y1280" s="13"/>
      <c r="Z1280" s="13"/>
      <c r="AA1280" s="13"/>
      <c r="AB1280" s="13"/>
      <c r="AC1280" s="13"/>
      <c r="AD1280" s="13"/>
      <c r="AE1280" s="13"/>
      <c r="AT1280" s="250" t="s">
        <v>372</v>
      </c>
      <c r="AU1280" s="250" t="s">
        <v>81</v>
      </c>
      <c r="AV1280" s="13" t="s">
        <v>79</v>
      </c>
      <c r="AW1280" s="13" t="s">
        <v>34</v>
      </c>
      <c r="AX1280" s="13" t="s">
        <v>72</v>
      </c>
      <c r="AY1280" s="250" t="s">
        <v>178</v>
      </c>
    </row>
    <row r="1281" s="13" customFormat="1">
      <c r="A1281" s="13"/>
      <c r="B1281" s="240"/>
      <c r="C1281" s="241"/>
      <c r="D1281" s="242" t="s">
        <v>372</v>
      </c>
      <c r="E1281" s="243" t="s">
        <v>21</v>
      </c>
      <c r="F1281" s="244" t="s">
        <v>1497</v>
      </c>
      <c r="G1281" s="241"/>
      <c r="H1281" s="243" t="s">
        <v>21</v>
      </c>
      <c r="I1281" s="245"/>
      <c r="J1281" s="241"/>
      <c r="K1281" s="241"/>
      <c r="L1281" s="246"/>
      <c r="M1281" s="247"/>
      <c r="N1281" s="248"/>
      <c r="O1281" s="248"/>
      <c r="P1281" s="248"/>
      <c r="Q1281" s="248"/>
      <c r="R1281" s="248"/>
      <c r="S1281" s="248"/>
      <c r="T1281" s="249"/>
      <c r="U1281" s="13"/>
      <c r="V1281" s="13"/>
      <c r="W1281" s="13"/>
      <c r="X1281" s="13"/>
      <c r="Y1281" s="13"/>
      <c r="Z1281" s="13"/>
      <c r="AA1281" s="13"/>
      <c r="AB1281" s="13"/>
      <c r="AC1281" s="13"/>
      <c r="AD1281" s="13"/>
      <c r="AE1281" s="13"/>
      <c r="AT1281" s="250" t="s">
        <v>372</v>
      </c>
      <c r="AU1281" s="250" t="s">
        <v>81</v>
      </c>
      <c r="AV1281" s="13" t="s">
        <v>79</v>
      </c>
      <c r="AW1281" s="13" t="s">
        <v>34</v>
      </c>
      <c r="AX1281" s="13" t="s">
        <v>72</v>
      </c>
      <c r="AY1281" s="250" t="s">
        <v>178</v>
      </c>
    </row>
    <row r="1282" s="14" customFormat="1">
      <c r="A1282" s="14"/>
      <c r="B1282" s="251"/>
      <c r="C1282" s="252"/>
      <c r="D1282" s="242" t="s">
        <v>372</v>
      </c>
      <c r="E1282" s="253" t="s">
        <v>21</v>
      </c>
      <c r="F1282" s="254" t="s">
        <v>1695</v>
      </c>
      <c r="G1282" s="252"/>
      <c r="H1282" s="255">
        <v>116.896</v>
      </c>
      <c r="I1282" s="256"/>
      <c r="J1282" s="252"/>
      <c r="K1282" s="252"/>
      <c r="L1282" s="257"/>
      <c r="M1282" s="258"/>
      <c r="N1282" s="259"/>
      <c r="O1282" s="259"/>
      <c r="P1282" s="259"/>
      <c r="Q1282" s="259"/>
      <c r="R1282" s="259"/>
      <c r="S1282" s="259"/>
      <c r="T1282" s="260"/>
      <c r="U1282" s="14"/>
      <c r="V1282" s="14"/>
      <c r="W1282" s="14"/>
      <c r="X1282" s="14"/>
      <c r="Y1282" s="14"/>
      <c r="Z1282" s="14"/>
      <c r="AA1282" s="14"/>
      <c r="AB1282" s="14"/>
      <c r="AC1282" s="14"/>
      <c r="AD1282" s="14"/>
      <c r="AE1282" s="14"/>
      <c r="AT1282" s="261" t="s">
        <v>372</v>
      </c>
      <c r="AU1282" s="261" t="s">
        <v>81</v>
      </c>
      <c r="AV1282" s="14" t="s">
        <v>81</v>
      </c>
      <c r="AW1282" s="14" t="s">
        <v>34</v>
      </c>
      <c r="AX1282" s="14" t="s">
        <v>72</v>
      </c>
      <c r="AY1282" s="261" t="s">
        <v>178</v>
      </c>
    </row>
    <row r="1283" s="14" customFormat="1">
      <c r="A1283" s="14"/>
      <c r="B1283" s="251"/>
      <c r="C1283" s="252"/>
      <c r="D1283" s="242" t="s">
        <v>372</v>
      </c>
      <c r="E1283" s="253" t="s">
        <v>21</v>
      </c>
      <c r="F1283" s="254" t="s">
        <v>1696</v>
      </c>
      <c r="G1283" s="252"/>
      <c r="H1283" s="255">
        <v>385.02499999999998</v>
      </c>
      <c r="I1283" s="256"/>
      <c r="J1283" s="252"/>
      <c r="K1283" s="252"/>
      <c r="L1283" s="257"/>
      <c r="M1283" s="258"/>
      <c r="N1283" s="259"/>
      <c r="O1283" s="259"/>
      <c r="P1283" s="259"/>
      <c r="Q1283" s="259"/>
      <c r="R1283" s="259"/>
      <c r="S1283" s="259"/>
      <c r="T1283" s="260"/>
      <c r="U1283" s="14"/>
      <c r="V1283" s="14"/>
      <c r="W1283" s="14"/>
      <c r="X1283" s="14"/>
      <c r="Y1283" s="14"/>
      <c r="Z1283" s="14"/>
      <c r="AA1283" s="14"/>
      <c r="AB1283" s="14"/>
      <c r="AC1283" s="14"/>
      <c r="AD1283" s="14"/>
      <c r="AE1283" s="14"/>
      <c r="AT1283" s="261" t="s">
        <v>372</v>
      </c>
      <c r="AU1283" s="261" t="s">
        <v>81</v>
      </c>
      <c r="AV1283" s="14" t="s">
        <v>81</v>
      </c>
      <c r="AW1283" s="14" t="s">
        <v>34</v>
      </c>
      <c r="AX1283" s="14" t="s">
        <v>72</v>
      </c>
      <c r="AY1283" s="261" t="s">
        <v>178</v>
      </c>
    </row>
    <row r="1284" s="14" customFormat="1">
      <c r="A1284" s="14"/>
      <c r="B1284" s="251"/>
      <c r="C1284" s="252"/>
      <c r="D1284" s="242" t="s">
        <v>372</v>
      </c>
      <c r="E1284" s="253" t="s">
        <v>21</v>
      </c>
      <c r="F1284" s="254" t="s">
        <v>1698</v>
      </c>
      <c r="G1284" s="252"/>
      <c r="H1284" s="255">
        <v>-28.896999999999998</v>
      </c>
      <c r="I1284" s="256"/>
      <c r="J1284" s="252"/>
      <c r="K1284" s="252"/>
      <c r="L1284" s="257"/>
      <c r="M1284" s="258"/>
      <c r="N1284" s="259"/>
      <c r="O1284" s="259"/>
      <c r="P1284" s="259"/>
      <c r="Q1284" s="259"/>
      <c r="R1284" s="259"/>
      <c r="S1284" s="259"/>
      <c r="T1284" s="260"/>
      <c r="U1284" s="14"/>
      <c r="V1284" s="14"/>
      <c r="W1284" s="14"/>
      <c r="X1284" s="14"/>
      <c r="Y1284" s="14"/>
      <c r="Z1284" s="14"/>
      <c r="AA1284" s="14"/>
      <c r="AB1284" s="14"/>
      <c r="AC1284" s="14"/>
      <c r="AD1284" s="14"/>
      <c r="AE1284" s="14"/>
      <c r="AT1284" s="261" t="s">
        <v>372</v>
      </c>
      <c r="AU1284" s="261" t="s">
        <v>81</v>
      </c>
      <c r="AV1284" s="14" t="s">
        <v>81</v>
      </c>
      <c r="AW1284" s="14" t="s">
        <v>34</v>
      </c>
      <c r="AX1284" s="14" t="s">
        <v>72</v>
      </c>
      <c r="AY1284" s="261" t="s">
        <v>178</v>
      </c>
    </row>
    <row r="1285" s="14" customFormat="1">
      <c r="A1285" s="14"/>
      <c r="B1285" s="251"/>
      <c r="C1285" s="252"/>
      <c r="D1285" s="242" t="s">
        <v>372</v>
      </c>
      <c r="E1285" s="253" t="s">
        <v>21</v>
      </c>
      <c r="F1285" s="254" t="s">
        <v>1697</v>
      </c>
      <c r="G1285" s="252"/>
      <c r="H1285" s="255">
        <v>57.067999999999998</v>
      </c>
      <c r="I1285" s="256"/>
      <c r="J1285" s="252"/>
      <c r="K1285" s="252"/>
      <c r="L1285" s="257"/>
      <c r="M1285" s="258"/>
      <c r="N1285" s="259"/>
      <c r="O1285" s="259"/>
      <c r="P1285" s="259"/>
      <c r="Q1285" s="259"/>
      <c r="R1285" s="259"/>
      <c r="S1285" s="259"/>
      <c r="T1285" s="260"/>
      <c r="U1285" s="14"/>
      <c r="V1285" s="14"/>
      <c r="W1285" s="14"/>
      <c r="X1285" s="14"/>
      <c r="Y1285" s="14"/>
      <c r="Z1285" s="14"/>
      <c r="AA1285" s="14"/>
      <c r="AB1285" s="14"/>
      <c r="AC1285" s="14"/>
      <c r="AD1285" s="14"/>
      <c r="AE1285" s="14"/>
      <c r="AT1285" s="261" t="s">
        <v>372</v>
      </c>
      <c r="AU1285" s="261" t="s">
        <v>81</v>
      </c>
      <c r="AV1285" s="14" t="s">
        <v>81</v>
      </c>
      <c r="AW1285" s="14" t="s">
        <v>34</v>
      </c>
      <c r="AX1285" s="14" t="s">
        <v>72</v>
      </c>
      <c r="AY1285" s="261" t="s">
        <v>178</v>
      </c>
    </row>
    <row r="1286" s="16" customFormat="1">
      <c r="A1286" s="16"/>
      <c r="B1286" s="273"/>
      <c r="C1286" s="274"/>
      <c r="D1286" s="242" t="s">
        <v>372</v>
      </c>
      <c r="E1286" s="275" t="s">
        <v>21</v>
      </c>
      <c r="F1286" s="276" t="s">
        <v>407</v>
      </c>
      <c r="G1286" s="274"/>
      <c r="H1286" s="277">
        <v>530.09199999999998</v>
      </c>
      <c r="I1286" s="278"/>
      <c r="J1286" s="274"/>
      <c r="K1286" s="274"/>
      <c r="L1286" s="279"/>
      <c r="M1286" s="280"/>
      <c r="N1286" s="281"/>
      <c r="O1286" s="281"/>
      <c r="P1286" s="281"/>
      <c r="Q1286" s="281"/>
      <c r="R1286" s="281"/>
      <c r="S1286" s="281"/>
      <c r="T1286" s="282"/>
      <c r="U1286" s="16"/>
      <c r="V1286" s="16"/>
      <c r="W1286" s="16"/>
      <c r="X1286" s="16"/>
      <c r="Y1286" s="16"/>
      <c r="Z1286" s="16"/>
      <c r="AA1286" s="16"/>
      <c r="AB1286" s="16"/>
      <c r="AC1286" s="16"/>
      <c r="AD1286" s="16"/>
      <c r="AE1286" s="16"/>
      <c r="AT1286" s="283" t="s">
        <v>372</v>
      </c>
      <c r="AU1286" s="283" t="s">
        <v>81</v>
      </c>
      <c r="AV1286" s="16" t="s">
        <v>95</v>
      </c>
      <c r="AW1286" s="16" t="s">
        <v>34</v>
      </c>
      <c r="AX1286" s="16" t="s">
        <v>72</v>
      </c>
      <c r="AY1286" s="283" t="s">
        <v>178</v>
      </c>
    </row>
    <row r="1287" s="14" customFormat="1">
      <c r="A1287" s="14"/>
      <c r="B1287" s="251"/>
      <c r="C1287" s="252"/>
      <c r="D1287" s="242" t="s">
        <v>372</v>
      </c>
      <c r="E1287" s="253" t="s">
        <v>21</v>
      </c>
      <c r="F1287" s="254" t="s">
        <v>1711</v>
      </c>
      <c r="G1287" s="252"/>
      <c r="H1287" s="255">
        <v>41.215000000000003</v>
      </c>
      <c r="I1287" s="256"/>
      <c r="J1287" s="252"/>
      <c r="K1287" s="252"/>
      <c r="L1287" s="257"/>
      <c r="M1287" s="258"/>
      <c r="N1287" s="259"/>
      <c r="O1287" s="259"/>
      <c r="P1287" s="259"/>
      <c r="Q1287" s="259"/>
      <c r="R1287" s="259"/>
      <c r="S1287" s="259"/>
      <c r="T1287" s="260"/>
      <c r="U1287" s="14"/>
      <c r="V1287" s="14"/>
      <c r="W1287" s="14"/>
      <c r="X1287" s="14"/>
      <c r="Y1287" s="14"/>
      <c r="Z1287" s="14"/>
      <c r="AA1287" s="14"/>
      <c r="AB1287" s="14"/>
      <c r="AC1287" s="14"/>
      <c r="AD1287" s="14"/>
      <c r="AE1287" s="14"/>
      <c r="AT1287" s="261" t="s">
        <v>372</v>
      </c>
      <c r="AU1287" s="261" t="s">
        <v>81</v>
      </c>
      <c r="AV1287" s="14" t="s">
        <v>81</v>
      </c>
      <c r="AW1287" s="14" t="s">
        <v>34</v>
      </c>
      <c r="AX1287" s="14" t="s">
        <v>72</v>
      </c>
      <c r="AY1287" s="261" t="s">
        <v>178</v>
      </c>
    </row>
    <row r="1288" s="16" customFormat="1">
      <c r="A1288" s="16"/>
      <c r="B1288" s="273"/>
      <c r="C1288" s="274"/>
      <c r="D1288" s="242" t="s">
        <v>372</v>
      </c>
      <c r="E1288" s="275" t="s">
        <v>21</v>
      </c>
      <c r="F1288" s="276" t="s">
        <v>407</v>
      </c>
      <c r="G1288" s="274"/>
      <c r="H1288" s="277">
        <v>41.215000000000003</v>
      </c>
      <c r="I1288" s="278"/>
      <c r="J1288" s="274"/>
      <c r="K1288" s="274"/>
      <c r="L1288" s="279"/>
      <c r="M1288" s="280"/>
      <c r="N1288" s="281"/>
      <c r="O1288" s="281"/>
      <c r="P1288" s="281"/>
      <c r="Q1288" s="281"/>
      <c r="R1288" s="281"/>
      <c r="S1288" s="281"/>
      <c r="T1288" s="282"/>
      <c r="U1288" s="16"/>
      <c r="V1288" s="16"/>
      <c r="W1288" s="16"/>
      <c r="X1288" s="16"/>
      <c r="Y1288" s="16"/>
      <c r="Z1288" s="16"/>
      <c r="AA1288" s="16"/>
      <c r="AB1288" s="16"/>
      <c r="AC1288" s="16"/>
      <c r="AD1288" s="16"/>
      <c r="AE1288" s="16"/>
      <c r="AT1288" s="283" t="s">
        <v>372</v>
      </c>
      <c r="AU1288" s="283" t="s">
        <v>81</v>
      </c>
      <c r="AV1288" s="16" t="s">
        <v>95</v>
      </c>
      <c r="AW1288" s="16" t="s">
        <v>34</v>
      </c>
      <c r="AX1288" s="16" t="s">
        <v>72</v>
      </c>
      <c r="AY1288" s="283" t="s">
        <v>178</v>
      </c>
    </row>
    <row r="1289" s="15" customFormat="1">
      <c r="A1289" s="15"/>
      <c r="B1289" s="262"/>
      <c r="C1289" s="263"/>
      <c r="D1289" s="242" t="s">
        <v>372</v>
      </c>
      <c r="E1289" s="264" t="s">
        <v>21</v>
      </c>
      <c r="F1289" s="265" t="s">
        <v>399</v>
      </c>
      <c r="G1289" s="263"/>
      <c r="H1289" s="266">
        <v>571.30700000000002</v>
      </c>
      <c r="I1289" s="267"/>
      <c r="J1289" s="263"/>
      <c r="K1289" s="263"/>
      <c r="L1289" s="268"/>
      <c r="M1289" s="269"/>
      <c r="N1289" s="270"/>
      <c r="O1289" s="270"/>
      <c r="P1289" s="270"/>
      <c r="Q1289" s="270"/>
      <c r="R1289" s="270"/>
      <c r="S1289" s="270"/>
      <c r="T1289" s="271"/>
      <c r="U1289" s="15"/>
      <c r="V1289" s="15"/>
      <c r="W1289" s="15"/>
      <c r="X1289" s="15"/>
      <c r="Y1289" s="15"/>
      <c r="Z1289" s="15"/>
      <c r="AA1289" s="15"/>
      <c r="AB1289" s="15"/>
      <c r="AC1289" s="15"/>
      <c r="AD1289" s="15"/>
      <c r="AE1289" s="15"/>
      <c r="AT1289" s="272" t="s">
        <v>372</v>
      </c>
      <c r="AU1289" s="272" t="s">
        <v>81</v>
      </c>
      <c r="AV1289" s="15" t="s">
        <v>97</v>
      </c>
      <c r="AW1289" s="15" t="s">
        <v>34</v>
      </c>
      <c r="AX1289" s="15" t="s">
        <v>79</v>
      </c>
      <c r="AY1289" s="272" t="s">
        <v>178</v>
      </c>
    </row>
    <row r="1290" s="2" customFormat="1" ht="16.5" customHeight="1">
      <c r="A1290" s="41"/>
      <c r="B1290" s="42"/>
      <c r="C1290" s="284" t="s">
        <v>1712</v>
      </c>
      <c r="D1290" s="284" t="s">
        <v>543</v>
      </c>
      <c r="E1290" s="285" t="s">
        <v>1713</v>
      </c>
      <c r="F1290" s="286" t="s">
        <v>1714</v>
      </c>
      <c r="G1290" s="287" t="s">
        <v>384</v>
      </c>
      <c r="H1290" s="288">
        <v>659.86000000000001</v>
      </c>
      <c r="I1290" s="289"/>
      <c r="J1290" s="290">
        <f>ROUND(I1290*H1290,2)</f>
        <v>0</v>
      </c>
      <c r="K1290" s="286" t="s">
        <v>368</v>
      </c>
      <c r="L1290" s="291"/>
      <c r="M1290" s="292" t="s">
        <v>21</v>
      </c>
      <c r="N1290" s="293" t="s">
        <v>43</v>
      </c>
      <c r="O1290" s="87"/>
      <c r="P1290" s="223">
        <f>O1290*H1290</f>
        <v>0</v>
      </c>
      <c r="Q1290" s="223">
        <v>0.00029999999999999997</v>
      </c>
      <c r="R1290" s="223">
        <f>Q1290*H1290</f>
        <v>0.197958</v>
      </c>
      <c r="S1290" s="223">
        <v>0</v>
      </c>
      <c r="T1290" s="224">
        <f>S1290*H1290</f>
        <v>0</v>
      </c>
      <c r="U1290" s="41"/>
      <c r="V1290" s="41"/>
      <c r="W1290" s="41"/>
      <c r="X1290" s="41"/>
      <c r="Y1290" s="41"/>
      <c r="Z1290" s="41"/>
      <c r="AA1290" s="41"/>
      <c r="AB1290" s="41"/>
      <c r="AC1290" s="41"/>
      <c r="AD1290" s="41"/>
      <c r="AE1290" s="41"/>
      <c r="AR1290" s="225" t="s">
        <v>306</v>
      </c>
      <c r="AT1290" s="225" t="s">
        <v>543</v>
      </c>
      <c r="AU1290" s="225" t="s">
        <v>81</v>
      </c>
      <c r="AY1290" s="20" t="s">
        <v>178</v>
      </c>
      <c r="BE1290" s="226">
        <f>IF(N1290="základní",J1290,0)</f>
        <v>0</v>
      </c>
      <c r="BF1290" s="226">
        <f>IF(N1290="snížená",J1290,0)</f>
        <v>0</v>
      </c>
      <c r="BG1290" s="226">
        <f>IF(N1290="zákl. přenesená",J1290,0)</f>
        <v>0</v>
      </c>
      <c r="BH1290" s="226">
        <f>IF(N1290="sníž. přenesená",J1290,0)</f>
        <v>0</v>
      </c>
      <c r="BI1290" s="226">
        <f>IF(N1290="nulová",J1290,0)</f>
        <v>0</v>
      </c>
      <c r="BJ1290" s="20" t="s">
        <v>79</v>
      </c>
      <c r="BK1290" s="226">
        <f>ROUND(I1290*H1290,2)</f>
        <v>0</v>
      </c>
      <c r="BL1290" s="20" t="s">
        <v>242</v>
      </c>
      <c r="BM1290" s="225" t="s">
        <v>1715</v>
      </c>
    </row>
    <row r="1291" s="13" customFormat="1">
      <c r="A1291" s="13"/>
      <c r="B1291" s="240"/>
      <c r="C1291" s="241"/>
      <c r="D1291" s="242" t="s">
        <v>372</v>
      </c>
      <c r="E1291" s="243" t="s">
        <v>21</v>
      </c>
      <c r="F1291" s="244" t="s">
        <v>1716</v>
      </c>
      <c r="G1291" s="241"/>
      <c r="H1291" s="243" t="s">
        <v>21</v>
      </c>
      <c r="I1291" s="245"/>
      <c r="J1291" s="241"/>
      <c r="K1291" s="241"/>
      <c r="L1291" s="246"/>
      <c r="M1291" s="247"/>
      <c r="N1291" s="248"/>
      <c r="O1291" s="248"/>
      <c r="P1291" s="248"/>
      <c r="Q1291" s="248"/>
      <c r="R1291" s="248"/>
      <c r="S1291" s="248"/>
      <c r="T1291" s="249"/>
      <c r="U1291" s="13"/>
      <c r="V1291" s="13"/>
      <c r="W1291" s="13"/>
      <c r="X1291" s="13"/>
      <c r="Y1291" s="13"/>
      <c r="Z1291" s="13"/>
      <c r="AA1291" s="13"/>
      <c r="AB1291" s="13"/>
      <c r="AC1291" s="13"/>
      <c r="AD1291" s="13"/>
      <c r="AE1291" s="13"/>
      <c r="AT1291" s="250" t="s">
        <v>372</v>
      </c>
      <c r="AU1291" s="250" t="s">
        <v>81</v>
      </c>
      <c r="AV1291" s="13" t="s">
        <v>79</v>
      </c>
      <c r="AW1291" s="13" t="s">
        <v>34</v>
      </c>
      <c r="AX1291" s="13" t="s">
        <v>72</v>
      </c>
      <c r="AY1291" s="250" t="s">
        <v>178</v>
      </c>
    </row>
    <row r="1292" s="14" customFormat="1">
      <c r="A1292" s="14"/>
      <c r="B1292" s="251"/>
      <c r="C1292" s="252"/>
      <c r="D1292" s="242" t="s">
        <v>372</v>
      </c>
      <c r="E1292" s="253" t="s">
        <v>21</v>
      </c>
      <c r="F1292" s="254" t="s">
        <v>1717</v>
      </c>
      <c r="G1292" s="252"/>
      <c r="H1292" s="255">
        <v>571.30700000000002</v>
      </c>
      <c r="I1292" s="256"/>
      <c r="J1292" s="252"/>
      <c r="K1292" s="252"/>
      <c r="L1292" s="257"/>
      <c r="M1292" s="258"/>
      <c r="N1292" s="259"/>
      <c r="O1292" s="259"/>
      <c r="P1292" s="259"/>
      <c r="Q1292" s="259"/>
      <c r="R1292" s="259"/>
      <c r="S1292" s="259"/>
      <c r="T1292" s="260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T1292" s="261" t="s">
        <v>372</v>
      </c>
      <c r="AU1292" s="261" t="s">
        <v>81</v>
      </c>
      <c r="AV1292" s="14" t="s">
        <v>81</v>
      </c>
      <c r="AW1292" s="14" t="s">
        <v>34</v>
      </c>
      <c r="AX1292" s="14" t="s">
        <v>79</v>
      </c>
      <c r="AY1292" s="261" t="s">
        <v>178</v>
      </c>
    </row>
    <row r="1293" s="14" customFormat="1">
      <c r="A1293" s="14"/>
      <c r="B1293" s="251"/>
      <c r="C1293" s="252"/>
      <c r="D1293" s="242" t="s">
        <v>372</v>
      </c>
      <c r="E1293" s="252"/>
      <c r="F1293" s="254" t="s">
        <v>1718</v>
      </c>
      <c r="G1293" s="252"/>
      <c r="H1293" s="255">
        <v>659.86000000000001</v>
      </c>
      <c r="I1293" s="256"/>
      <c r="J1293" s="252"/>
      <c r="K1293" s="252"/>
      <c r="L1293" s="257"/>
      <c r="M1293" s="258"/>
      <c r="N1293" s="259"/>
      <c r="O1293" s="259"/>
      <c r="P1293" s="259"/>
      <c r="Q1293" s="259"/>
      <c r="R1293" s="259"/>
      <c r="S1293" s="259"/>
      <c r="T1293" s="260"/>
      <c r="U1293" s="14"/>
      <c r="V1293" s="14"/>
      <c r="W1293" s="14"/>
      <c r="X1293" s="14"/>
      <c r="Y1293" s="14"/>
      <c r="Z1293" s="14"/>
      <c r="AA1293" s="14"/>
      <c r="AB1293" s="14"/>
      <c r="AC1293" s="14"/>
      <c r="AD1293" s="14"/>
      <c r="AE1293" s="14"/>
      <c r="AT1293" s="261" t="s">
        <v>372</v>
      </c>
      <c r="AU1293" s="261" t="s">
        <v>81</v>
      </c>
      <c r="AV1293" s="14" t="s">
        <v>81</v>
      </c>
      <c r="AW1293" s="14" t="s">
        <v>4</v>
      </c>
      <c r="AX1293" s="14" t="s">
        <v>79</v>
      </c>
      <c r="AY1293" s="261" t="s">
        <v>178</v>
      </c>
    </row>
    <row r="1294" s="2" customFormat="1" ht="37.8" customHeight="1">
      <c r="A1294" s="41"/>
      <c r="B1294" s="42"/>
      <c r="C1294" s="214" t="s">
        <v>1719</v>
      </c>
      <c r="D1294" s="214" t="s">
        <v>179</v>
      </c>
      <c r="E1294" s="215" t="s">
        <v>1720</v>
      </c>
      <c r="F1294" s="216" t="s">
        <v>1721</v>
      </c>
      <c r="G1294" s="217" t="s">
        <v>384</v>
      </c>
      <c r="H1294" s="218">
        <v>436.65499999999997</v>
      </c>
      <c r="I1294" s="219"/>
      <c r="J1294" s="220">
        <f>ROUND(I1294*H1294,2)</f>
        <v>0</v>
      </c>
      <c r="K1294" s="216" t="s">
        <v>368</v>
      </c>
      <c r="L1294" s="47"/>
      <c r="M1294" s="221" t="s">
        <v>21</v>
      </c>
      <c r="N1294" s="222" t="s">
        <v>43</v>
      </c>
      <c r="O1294" s="87"/>
      <c r="P1294" s="223">
        <f>O1294*H1294</f>
        <v>0</v>
      </c>
      <c r="Q1294" s="223">
        <v>0</v>
      </c>
      <c r="R1294" s="223">
        <f>Q1294*H1294</f>
        <v>0</v>
      </c>
      <c r="S1294" s="223">
        <v>0</v>
      </c>
      <c r="T1294" s="224">
        <f>S1294*H1294</f>
        <v>0</v>
      </c>
      <c r="U1294" s="41"/>
      <c r="V1294" s="41"/>
      <c r="W1294" s="41"/>
      <c r="X1294" s="41"/>
      <c r="Y1294" s="41"/>
      <c r="Z1294" s="41"/>
      <c r="AA1294" s="41"/>
      <c r="AB1294" s="41"/>
      <c r="AC1294" s="41"/>
      <c r="AD1294" s="41"/>
      <c r="AE1294" s="41"/>
      <c r="AR1294" s="225" t="s">
        <v>242</v>
      </c>
      <c r="AT1294" s="225" t="s">
        <v>179</v>
      </c>
      <c r="AU1294" s="225" t="s">
        <v>81</v>
      </c>
      <c r="AY1294" s="20" t="s">
        <v>178</v>
      </c>
      <c r="BE1294" s="226">
        <f>IF(N1294="základní",J1294,0)</f>
        <v>0</v>
      </c>
      <c r="BF1294" s="226">
        <f>IF(N1294="snížená",J1294,0)</f>
        <v>0</v>
      </c>
      <c r="BG1294" s="226">
        <f>IF(N1294="zákl. přenesená",J1294,0)</f>
        <v>0</v>
      </c>
      <c r="BH1294" s="226">
        <f>IF(N1294="sníž. přenesená",J1294,0)</f>
        <v>0</v>
      </c>
      <c r="BI1294" s="226">
        <f>IF(N1294="nulová",J1294,0)</f>
        <v>0</v>
      </c>
      <c r="BJ1294" s="20" t="s">
        <v>79</v>
      </c>
      <c r="BK1294" s="226">
        <f>ROUND(I1294*H1294,2)</f>
        <v>0</v>
      </c>
      <c r="BL1294" s="20" t="s">
        <v>242</v>
      </c>
      <c r="BM1294" s="225" t="s">
        <v>1722</v>
      </c>
    </row>
    <row r="1295" s="2" customFormat="1">
      <c r="A1295" s="41"/>
      <c r="B1295" s="42"/>
      <c r="C1295" s="43"/>
      <c r="D1295" s="235" t="s">
        <v>370</v>
      </c>
      <c r="E1295" s="43"/>
      <c r="F1295" s="236" t="s">
        <v>1723</v>
      </c>
      <c r="G1295" s="43"/>
      <c r="H1295" s="43"/>
      <c r="I1295" s="237"/>
      <c r="J1295" s="43"/>
      <c r="K1295" s="43"/>
      <c r="L1295" s="47"/>
      <c r="M1295" s="238"/>
      <c r="N1295" s="239"/>
      <c r="O1295" s="87"/>
      <c r="P1295" s="87"/>
      <c r="Q1295" s="87"/>
      <c r="R1295" s="87"/>
      <c r="S1295" s="87"/>
      <c r="T1295" s="88"/>
      <c r="U1295" s="41"/>
      <c r="V1295" s="41"/>
      <c r="W1295" s="41"/>
      <c r="X1295" s="41"/>
      <c r="Y1295" s="41"/>
      <c r="Z1295" s="41"/>
      <c r="AA1295" s="41"/>
      <c r="AB1295" s="41"/>
      <c r="AC1295" s="41"/>
      <c r="AD1295" s="41"/>
      <c r="AE1295" s="41"/>
      <c r="AT1295" s="20" t="s">
        <v>370</v>
      </c>
      <c r="AU1295" s="20" t="s">
        <v>81</v>
      </c>
    </row>
    <row r="1296" s="13" customFormat="1">
      <c r="A1296" s="13"/>
      <c r="B1296" s="240"/>
      <c r="C1296" s="241"/>
      <c r="D1296" s="242" t="s">
        <v>372</v>
      </c>
      <c r="E1296" s="243" t="s">
        <v>21</v>
      </c>
      <c r="F1296" s="244" t="s">
        <v>1496</v>
      </c>
      <c r="G1296" s="241"/>
      <c r="H1296" s="243" t="s">
        <v>21</v>
      </c>
      <c r="I1296" s="245"/>
      <c r="J1296" s="241"/>
      <c r="K1296" s="241"/>
      <c r="L1296" s="246"/>
      <c r="M1296" s="247"/>
      <c r="N1296" s="248"/>
      <c r="O1296" s="248"/>
      <c r="P1296" s="248"/>
      <c r="Q1296" s="248"/>
      <c r="R1296" s="248"/>
      <c r="S1296" s="248"/>
      <c r="T1296" s="249"/>
      <c r="U1296" s="13"/>
      <c r="V1296" s="13"/>
      <c r="W1296" s="13"/>
      <c r="X1296" s="13"/>
      <c r="Y1296" s="13"/>
      <c r="Z1296" s="13"/>
      <c r="AA1296" s="13"/>
      <c r="AB1296" s="13"/>
      <c r="AC1296" s="13"/>
      <c r="AD1296" s="13"/>
      <c r="AE1296" s="13"/>
      <c r="AT1296" s="250" t="s">
        <v>372</v>
      </c>
      <c r="AU1296" s="250" t="s">
        <v>81</v>
      </c>
      <c r="AV1296" s="13" t="s">
        <v>79</v>
      </c>
      <c r="AW1296" s="13" t="s">
        <v>34</v>
      </c>
      <c r="AX1296" s="13" t="s">
        <v>72</v>
      </c>
      <c r="AY1296" s="250" t="s">
        <v>178</v>
      </c>
    </row>
    <row r="1297" s="13" customFormat="1">
      <c r="A1297" s="13"/>
      <c r="B1297" s="240"/>
      <c r="C1297" s="241"/>
      <c r="D1297" s="242" t="s">
        <v>372</v>
      </c>
      <c r="E1297" s="243" t="s">
        <v>21</v>
      </c>
      <c r="F1297" s="244" t="s">
        <v>1497</v>
      </c>
      <c r="G1297" s="241"/>
      <c r="H1297" s="243" t="s">
        <v>21</v>
      </c>
      <c r="I1297" s="245"/>
      <c r="J1297" s="241"/>
      <c r="K1297" s="241"/>
      <c r="L1297" s="246"/>
      <c r="M1297" s="247"/>
      <c r="N1297" s="248"/>
      <c r="O1297" s="248"/>
      <c r="P1297" s="248"/>
      <c r="Q1297" s="248"/>
      <c r="R1297" s="248"/>
      <c r="S1297" s="248"/>
      <c r="T1297" s="249"/>
      <c r="U1297" s="13"/>
      <c r="V1297" s="13"/>
      <c r="W1297" s="13"/>
      <c r="X1297" s="13"/>
      <c r="Y1297" s="13"/>
      <c r="Z1297" s="13"/>
      <c r="AA1297" s="13"/>
      <c r="AB1297" s="13"/>
      <c r="AC1297" s="13"/>
      <c r="AD1297" s="13"/>
      <c r="AE1297" s="13"/>
      <c r="AT1297" s="250" t="s">
        <v>372</v>
      </c>
      <c r="AU1297" s="250" t="s">
        <v>81</v>
      </c>
      <c r="AV1297" s="13" t="s">
        <v>79</v>
      </c>
      <c r="AW1297" s="13" t="s">
        <v>34</v>
      </c>
      <c r="AX1297" s="13" t="s">
        <v>72</v>
      </c>
      <c r="AY1297" s="250" t="s">
        <v>178</v>
      </c>
    </row>
    <row r="1298" s="14" customFormat="1">
      <c r="A1298" s="14"/>
      <c r="B1298" s="251"/>
      <c r="C1298" s="252"/>
      <c r="D1298" s="242" t="s">
        <v>372</v>
      </c>
      <c r="E1298" s="253" t="s">
        <v>21</v>
      </c>
      <c r="F1298" s="254" t="s">
        <v>1724</v>
      </c>
      <c r="G1298" s="252"/>
      <c r="H1298" s="255">
        <v>102.04000000000001</v>
      </c>
      <c r="I1298" s="256"/>
      <c r="J1298" s="252"/>
      <c r="K1298" s="252"/>
      <c r="L1298" s="257"/>
      <c r="M1298" s="258"/>
      <c r="N1298" s="259"/>
      <c r="O1298" s="259"/>
      <c r="P1298" s="259"/>
      <c r="Q1298" s="259"/>
      <c r="R1298" s="259"/>
      <c r="S1298" s="259"/>
      <c r="T1298" s="260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4"/>
      <c r="AT1298" s="261" t="s">
        <v>372</v>
      </c>
      <c r="AU1298" s="261" t="s">
        <v>81</v>
      </c>
      <c r="AV1298" s="14" t="s">
        <v>81</v>
      </c>
      <c r="AW1298" s="14" t="s">
        <v>34</v>
      </c>
      <c r="AX1298" s="14" t="s">
        <v>72</v>
      </c>
      <c r="AY1298" s="261" t="s">
        <v>178</v>
      </c>
    </row>
    <row r="1299" s="14" customFormat="1">
      <c r="A1299" s="14"/>
      <c r="B1299" s="251"/>
      <c r="C1299" s="252"/>
      <c r="D1299" s="242" t="s">
        <v>372</v>
      </c>
      <c r="E1299" s="253" t="s">
        <v>21</v>
      </c>
      <c r="F1299" s="254" t="s">
        <v>1725</v>
      </c>
      <c r="G1299" s="252"/>
      <c r="H1299" s="255">
        <v>363.065</v>
      </c>
      <c r="I1299" s="256"/>
      <c r="J1299" s="252"/>
      <c r="K1299" s="252"/>
      <c r="L1299" s="257"/>
      <c r="M1299" s="258"/>
      <c r="N1299" s="259"/>
      <c r="O1299" s="259"/>
      <c r="P1299" s="259"/>
      <c r="Q1299" s="259"/>
      <c r="R1299" s="259"/>
      <c r="S1299" s="259"/>
      <c r="T1299" s="260"/>
      <c r="U1299" s="14"/>
      <c r="V1299" s="14"/>
      <c r="W1299" s="14"/>
      <c r="X1299" s="14"/>
      <c r="Y1299" s="14"/>
      <c r="Z1299" s="14"/>
      <c r="AA1299" s="14"/>
      <c r="AB1299" s="14"/>
      <c r="AC1299" s="14"/>
      <c r="AD1299" s="14"/>
      <c r="AE1299" s="14"/>
      <c r="AT1299" s="261" t="s">
        <v>372</v>
      </c>
      <c r="AU1299" s="261" t="s">
        <v>81</v>
      </c>
      <c r="AV1299" s="14" t="s">
        <v>81</v>
      </c>
      <c r="AW1299" s="14" t="s">
        <v>34</v>
      </c>
      <c r="AX1299" s="14" t="s">
        <v>72</v>
      </c>
      <c r="AY1299" s="261" t="s">
        <v>178</v>
      </c>
    </row>
    <row r="1300" s="14" customFormat="1">
      <c r="A1300" s="14"/>
      <c r="B1300" s="251"/>
      <c r="C1300" s="252"/>
      <c r="D1300" s="242" t="s">
        <v>372</v>
      </c>
      <c r="E1300" s="253" t="s">
        <v>21</v>
      </c>
      <c r="F1300" s="254" t="s">
        <v>1726</v>
      </c>
      <c r="G1300" s="252"/>
      <c r="H1300" s="255">
        <v>-28.449999999999999</v>
      </c>
      <c r="I1300" s="256"/>
      <c r="J1300" s="252"/>
      <c r="K1300" s="252"/>
      <c r="L1300" s="257"/>
      <c r="M1300" s="258"/>
      <c r="N1300" s="259"/>
      <c r="O1300" s="259"/>
      <c r="P1300" s="259"/>
      <c r="Q1300" s="259"/>
      <c r="R1300" s="259"/>
      <c r="S1300" s="259"/>
      <c r="T1300" s="260"/>
      <c r="U1300" s="14"/>
      <c r="V1300" s="14"/>
      <c r="W1300" s="14"/>
      <c r="X1300" s="14"/>
      <c r="Y1300" s="14"/>
      <c r="Z1300" s="14"/>
      <c r="AA1300" s="14"/>
      <c r="AB1300" s="14"/>
      <c r="AC1300" s="14"/>
      <c r="AD1300" s="14"/>
      <c r="AE1300" s="14"/>
      <c r="AT1300" s="261" t="s">
        <v>372</v>
      </c>
      <c r="AU1300" s="261" t="s">
        <v>81</v>
      </c>
      <c r="AV1300" s="14" t="s">
        <v>81</v>
      </c>
      <c r="AW1300" s="14" t="s">
        <v>34</v>
      </c>
      <c r="AX1300" s="14" t="s">
        <v>72</v>
      </c>
      <c r="AY1300" s="261" t="s">
        <v>178</v>
      </c>
    </row>
    <row r="1301" s="15" customFormat="1">
      <c r="A1301" s="15"/>
      <c r="B1301" s="262"/>
      <c r="C1301" s="263"/>
      <c r="D1301" s="242" t="s">
        <v>372</v>
      </c>
      <c r="E1301" s="264" t="s">
        <v>21</v>
      </c>
      <c r="F1301" s="265" t="s">
        <v>399</v>
      </c>
      <c r="G1301" s="263"/>
      <c r="H1301" s="266">
        <v>436.65499999999997</v>
      </c>
      <c r="I1301" s="267"/>
      <c r="J1301" s="263"/>
      <c r="K1301" s="263"/>
      <c r="L1301" s="268"/>
      <c r="M1301" s="269"/>
      <c r="N1301" s="270"/>
      <c r="O1301" s="270"/>
      <c r="P1301" s="270"/>
      <c r="Q1301" s="270"/>
      <c r="R1301" s="270"/>
      <c r="S1301" s="270"/>
      <c r="T1301" s="271"/>
      <c r="U1301" s="15"/>
      <c r="V1301" s="15"/>
      <c r="W1301" s="15"/>
      <c r="X1301" s="15"/>
      <c r="Y1301" s="15"/>
      <c r="Z1301" s="15"/>
      <c r="AA1301" s="15"/>
      <c r="AB1301" s="15"/>
      <c r="AC1301" s="15"/>
      <c r="AD1301" s="15"/>
      <c r="AE1301" s="15"/>
      <c r="AT1301" s="272" t="s">
        <v>372</v>
      </c>
      <c r="AU1301" s="272" t="s">
        <v>81</v>
      </c>
      <c r="AV1301" s="15" t="s">
        <v>97</v>
      </c>
      <c r="AW1301" s="15" t="s">
        <v>34</v>
      </c>
      <c r="AX1301" s="15" t="s">
        <v>79</v>
      </c>
      <c r="AY1301" s="272" t="s">
        <v>178</v>
      </c>
    </row>
    <row r="1302" s="2" customFormat="1" ht="44.25" customHeight="1">
      <c r="A1302" s="41"/>
      <c r="B1302" s="42"/>
      <c r="C1302" s="214" t="s">
        <v>1727</v>
      </c>
      <c r="D1302" s="214" t="s">
        <v>179</v>
      </c>
      <c r="E1302" s="215" t="s">
        <v>1728</v>
      </c>
      <c r="F1302" s="216" t="s">
        <v>1729</v>
      </c>
      <c r="G1302" s="217" t="s">
        <v>384</v>
      </c>
      <c r="H1302" s="218">
        <v>69.296999999999997</v>
      </c>
      <c r="I1302" s="219"/>
      <c r="J1302" s="220">
        <f>ROUND(I1302*H1302,2)</f>
        <v>0</v>
      </c>
      <c r="K1302" s="216" t="s">
        <v>368</v>
      </c>
      <c r="L1302" s="47"/>
      <c r="M1302" s="221" t="s">
        <v>21</v>
      </c>
      <c r="N1302" s="222" t="s">
        <v>43</v>
      </c>
      <c r="O1302" s="87"/>
      <c r="P1302" s="223">
        <f>O1302*H1302</f>
        <v>0</v>
      </c>
      <c r="Q1302" s="223">
        <v>0</v>
      </c>
      <c r="R1302" s="223">
        <f>Q1302*H1302</f>
        <v>0</v>
      </c>
      <c r="S1302" s="223">
        <v>0</v>
      </c>
      <c r="T1302" s="224">
        <f>S1302*H1302</f>
        <v>0</v>
      </c>
      <c r="U1302" s="41"/>
      <c r="V1302" s="41"/>
      <c r="W1302" s="41"/>
      <c r="X1302" s="41"/>
      <c r="Y1302" s="41"/>
      <c r="Z1302" s="41"/>
      <c r="AA1302" s="41"/>
      <c r="AB1302" s="41"/>
      <c r="AC1302" s="41"/>
      <c r="AD1302" s="41"/>
      <c r="AE1302" s="41"/>
      <c r="AR1302" s="225" t="s">
        <v>242</v>
      </c>
      <c r="AT1302" s="225" t="s">
        <v>179</v>
      </c>
      <c r="AU1302" s="225" t="s">
        <v>81</v>
      </c>
      <c r="AY1302" s="20" t="s">
        <v>178</v>
      </c>
      <c r="BE1302" s="226">
        <f>IF(N1302="základní",J1302,0)</f>
        <v>0</v>
      </c>
      <c r="BF1302" s="226">
        <f>IF(N1302="snížená",J1302,0)</f>
        <v>0</v>
      </c>
      <c r="BG1302" s="226">
        <f>IF(N1302="zákl. přenesená",J1302,0)</f>
        <v>0</v>
      </c>
      <c r="BH1302" s="226">
        <f>IF(N1302="sníž. přenesená",J1302,0)</f>
        <v>0</v>
      </c>
      <c r="BI1302" s="226">
        <f>IF(N1302="nulová",J1302,0)</f>
        <v>0</v>
      </c>
      <c r="BJ1302" s="20" t="s">
        <v>79</v>
      </c>
      <c r="BK1302" s="226">
        <f>ROUND(I1302*H1302,2)</f>
        <v>0</v>
      </c>
      <c r="BL1302" s="20" t="s">
        <v>242</v>
      </c>
      <c r="BM1302" s="225" t="s">
        <v>1730</v>
      </c>
    </row>
    <row r="1303" s="2" customFormat="1">
      <c r="A1303" s="41"/>
      <c r="B1303" s="42"/>
      <c r="C1303" s="43"/>
      <c r="D1303" s="235" t="s">
        <v>370</v>
      </c>
      <c r="E1303" s="43"/>
      <c r="F1303" s="236" t="s">
        <v>1731</v>
      </c>
      <c r="G1303" s="43"/>
      <c r="H1303" s="43"/>
      <c r="I1303" s="237"/>
      <c r="J1303" s="43"/>
      <c r="K1303" s="43"/>
      <c r="L1303" s="47"/>
      <c r="M1303" s="238"/>
      <c r="N1303" s="239"/>
      <c r="O1303" s="87"/>
      <c r="P1303" s="87"/>
      <c r="Q1303" s="87"/>
      <c r="R1303" s="87"/>
      <c r="S1303" s="87"/>
      <c r="T1303" s="88"/>
      <c r="U1303" s="41"/>
      <c r="V1303" s="41"/>
      <c r="W1303" s="41"/>
      <c r="X1303" s="41"/>
      <c r="Y1303" s="41"/>
      <c r="Z1303" s="41"/>
      <c r="AA1303" s="41"/>
      <c r="AB1303" s="41"/>
      <c r="AC1303" s="41"/>
      <c r="AD1303" s="41"/>
      <c r="AE1303" s="41"/>
      <c r="AT1303" s="20" t="s">
        <v>370</v>
      </c>
      <c r="AU1303" s="20" t="s">
        <v>81</v>
      </c>
    </row>
    <row r="1304" s="13" customFormat="1">
      <c r="A1304" s="13"/>
      <c r="B1304" s="240"/>
      <c r="C1304" s="241"/>
      <c r="D1304" s="242" t="s">
        <v>372</v>
      </c>
      <c r="E1304" s="243" t="s">
        <v>21</v>
      </c>
      <c r="F1304" s="244" t="s">
        <v>1496</v>
      </c>
      <c r="G1304" s="241"/>
      <c r="H1304" s="243" t="s">
        <v>21</v>
      </c>
      <c r="I1304" s="245"/>
      <c r="J1304" s="241"/>
      <c r="K1304" s="241"/>
      <c r="L1304" s="246"/>
      <c r="M1304" s="247"/>
      <c r="N1304" s="248"/>
      <c r="O1304" s="248"/>
      <c r="P1304" s="248"/>
      <c r="Q1304" s="248"/>
      <c r="R1304" s="248"/>
      <c r="S1304" s="248"/>
      <c r="T1304" s="249"/>
      <c r="U1304" s="13"/>
      <c r="V1304" s="13"/>
      <c r="W1304" s="13"/>
      <c r="X1304" s="13"/>
      <c r="Y1304" s="13"/>
      <c r="Z1304" s="13"/>
      <c r="AA1304" s="13"/>
      <c r="AB1304" s="13"/>
      <c r="AC1304" s="13"/>
      <c r="AD1304" s="13"/>
      <c r="AE1304" s="13"/>
      <c r="AT1304" s="250" t="s">
        <v>372</v>
      </c>
      <c r="AU1304" s="250" t="s">
        <v>81</v>
      </c>
      <c r="AV1304" s="13" t="s">
        <v>79</v>
      </c>
      <c r="AW1304" s="13" t="s">
        <v>34</v>
      </c>
      <c r="AX1304" s="13" t="s">
        <v>72</v>
      </c>
      <c r="AY1304" s="250" t="s">
        <v>178</v>
      </c>
    </row>
    <row r="1305" s="13" customFormat="1">
      <c r="A1305" s="13"/>
      <c r="B1305" s="240"/>
      <c r="C1305" s="241"/>
      <c r="D1305" s="242" t="s">
        <v>372</v>
      </c>
      <c r="E1305" s="243" t="s">
        <v>21</v>
      </c>
      <c r="F1305" s="244" t="s">
        <v>1497</v>
      </c>
      <c r="G1305" s="241"/>
      <c r="H1305" s="243" t="s">
        <v>21</v>
      </c>
      <c r="I1305" s="245"/>
      <c r="J1305" s="241"/>
      <c r="K1305" s="241"/>
      <c r="L1305" s="246"/>
      <c r="M1305" s="247"/>
      <c r="N1305" s="248"/>
      <c r="O1305" s="248"/>
      <c r="P1305" s="248"/>
      <c r="Q1305" s="248"/>
      <c r="R1305" s="248"/>
      <c r="S1305" s="248"/>
      <c r="T1305" s="249"/>
      <c r="U1305" s="13"/>
      <c r="V1305" s="13"/>
      <c r="W1305" s="13"/>
      <c r="X1305" s="13"/>
      <c r="Y1305" s="13"/>
      <c r="Z1305" s="13"/>
      <c r="AA1305" s="13"/>
      <c r="AB1305" s="13"/>
      <c r="AC1305" s="13"/>
      <c r="AD1305" s="13"/>
      <c r="AE1305" s="13"/>
      <c r="AT1305" s="250" t="s">
        <v>372</v>
      </c>
      <c r="AU1305" s="250" t="s">
        <v>81</v>
      </c>
      <c r="AV1305" s="13" t="s">
        <v>79</v>
      </c>
      <c r="AW1305" s="13" t="s">
        <v>34</v>
      </c>
      <c r="AX1305" s="13" t="s">
        <v>72</v>
      </c>
      <c r="AY1305" s="250" t="s">
        <v>178</v>
      </c>
    </row>
    <row r="1306" s="14" customFormat="1">
      <c r="A1306" s="14"/>
      <c r="B1306" s="251"/>
      <c r="C1306" s="252"/>
      <c r="D1306" s="242" t="s">
        <v>372</v>
      </c>
      <c r="E1306" s="253" t="s">
        <v>21</v>
      </c>
      <c r="F1306" s="254" t="s">
        <v>1732</v>
      </c>
      <c r="G1306" s="252"/>
      <c r="H1306" s="255">
        <v>69.296999999999997</v>
      </c>
      <c r="I1306" s="256"/>
      <c r="J1306" s="252"/>
      <c r="K1306" s="252"/>
      <c r="L1306" s="257"/>
      <c r="M1306" s="258"/>
      <c r="N1306" s="259"/>
      <c r="O1306" s="259"/>
      <c r="P1306" s="259"/>
      <c r="Q1306" s="259"/>
      <c r="R1306" s="259"/>
      <c r="S1306" s="259"/>
      <c r="T1306" s="260"/>
      <c r="U1306" s="14"/>
      <c r="V1306" s="14"/>
      <c r="W1306" s="14"/>
      <c r="X1306" s="14"/>
      <c r="Y1306" s="14"/>
      <c r="Z1306" s="14"/>
      <c r="AA1306" s="14"/>
      <c r="AB1306" s="14"/>
      <c r="AC1306" s="14"/>
      <c r="AD1306" s="14"/>
      <c r="AE1306" s="14"/>
      <c r="AT1306" s="261" t="s">
        <v>372</v>
      </c>
      <c r="AU1306" s="261" t="s">
        <v>81</v>
      </c>
      <c r="AV1306" s="14" t="s">
        <v>81</v>
      </c>
      <c r="AW1306" s="14" t="s">
        <v>34</v>
      </c>
      <c r="AX1306" s="14" t="s">
        <v>79</v>
      </c>
      <c r="AY1306" s="261" t="s">
        <v>178</v>
      </c>
    </row>
    <row r="1307" s="2" customFormat="1" ht="16.5" customHeight="1">
      <c r="A1307" s="41"/>
      <c r="B1307" s="42"/>
      <c r="C1307" s="284" t="s">
        <v>1733</v>
      </c>
      <c r="D1307" s="284" t="s">
        <v>543</v>
      </c>
      <c r="E1307" s="285" t="s">
        <v>1647</v>
      </c>
      <c r="F1307" s="286" t="s">
        <v>1648</v>
      </c>
      <c r="G1307" s="287" t="s">
        <v>692</v>
      </c>
      <c r="H1307" s="288">
        <v>0.155</v>
      </c>
      <c r="I1307" s="289"/>
      <c r="J1307" s="290">
        <f>ROUND(I1307*H1307,2)</f>
        <v>0</v>
      </c>
      <c r="K1307" s="286" t="s">
        <v>368</v>
      </c>
      <c r="L1307" s="291"/>
      <c r="M1307" s="292" t="s">
        <v>21</v>
      </c>
      <c r="N1307" s="293" t="s">
        <v>43</v>
      </c>
      <c r="O1307" s="87"/>
      <c r="P1307" s="223">
        <f>O1307*H1307</f>
        <v>0</v>
      </c>
      <c r="Q1307" s="223">
        <v>1</v>
      </c>
      <c r="R1307" s="223">
        <f>Q1307*H1307</f>
        <v>0.155</v>
      </c>
      <c r="S1307" s="223">
        <v>0</v>
      </c>
      <c r="T1307" s="224">
        <f>S1307*H1307</f>
        <v>0</v>
      </c>
      <c r="U1307" s="41"/>
      <c r="V1307" s="41"/>
      <c r="W1307" s="41"/>
      <c r="X1307" s="41"/>
      <c r="Y1307" s="41"/>
      <c r="Z1307" s="41"/>
      <c r="AA1307" s="41"/>
      <c r="AB1307" s="41"/>
      <c r="AC1307" s="41"/>
      <c r="AD1307" s="41"/>
      <c r="AE1307" s="41"/>
      <c r="AR1307" s="225" t="s">
        <v>306</v>
      </c>
      <c r="AT1307" s="225" t="s">
        <v>543</v>
      </c>
      <c r="AU1307" s="225" t="s">
        <v>81</v>
      </c>
      <c r="AY1307" s="20" t="s">
        <v>178</v>
      </c>
      <c r="BE1307" s="226">
        <f>IF(N1307="základní",J1307,0)</f>
        <v>0</v>
      </c>
      <c r="BF1307" s="226">
        <f>IF(N1307="snížená",J1307,0)</f>
        <v>0</v>
      </c>
      <c r="BG1307" s="226">
        <f>IF(N1307="zákl. přenesená",J1307,0)</f>
        <v>0</v>
      </c>
      <c r="BH1307" s="226">
        <f>IF(N1307="sníž. přenesená",J1307,0)</f>
        <v>0</v>
      </c>
      <c r="BI1307" s="226">
        <f>IF(N1307="nulová",J1307,0)</f>
        <v>0</v>
      </c>
      <c r="BJ1307" s="20" t="s">
        <v>79</v>
      </c>
      <c r="BK1307" s="226">
        <f>ROUND(I1307*H1307,2)</f>
        <v>0</v>
      </c>
      <c r="BL1307" s="20" t="s">
        <v>242</v>
      </c>
      <c r="BM1307" s="225" t="s">
        <v>1734</v>
      </c>
    </row>
    <row r="1308" s="13" customFormat="1">
      <c r="A1308" s="13"/>
      <c r="B1308" s="240"/>
      <c r="C1308" s="241"/>
      <c r="D1308" s="242" t="s">
        <v>372</v>
      </c>
      <c r="E1308" s="243" t="s">
        <v>21</v>
      </c>
      <c r="F1308" s="244" t="s">
        <v>1716</v>
      </c>
      <c r="G1308" s="241"/>
      <c r="H1308" s="243" t="s">
        <v>21</v>
      </c>
      <c r="I1308" s="245"/>
      <c r="J1308" s="241"/>
      <c r="K1308" s="241"/>
      <c r="L1308" s="246"/>
      <c r="M1308" s="247"/>
      <c r="N1308" s="248"/>
      <c r="O1308" s="248"/>
      <c r="P1308" s="248"/>
      <c r="Q1308" s="248"/>
      <c r="R1308" s="248"/>
      <c r="S1308" s="248"/>
      <c r="T1308" s="249"/>
      <c r="U1308" s="13"/>
      <c r="V1308" s="13"/>
      <c r="W1308" s="13"/>
      <c r="X1308" s="13"/>
      <c r="Y1308" s="13"/>
      <c r="Z1308" s="13"/>
      <c r="AA1308" s="13"/>
      <c r="AB1308" s="13"/>
      <c r="AC1308" s="13"/>
      <c r="AD1308" s="13"/>
      <c r="AE1308" s="13"/>
      <c r="AT1308" s="250" t="s">
        <v>372</v>
      </c>
      <c r="AU1308" s="250" t="s">
        <v>81</v>
      </c>
      <c r="AV1308" s="13" t="s">
        <v>79</v>
      </c>
      <c r="AW1308" s="13" t="s">
        <v>34</v>
      </c>
      <c r="AX1308" s="13" t="s">
        <v>72</v>
      </c>
      <c r="AY1308" s="250" t="s">
        <v>178</v>
      </c>
    </row>
    <row r="1309" s="14" customFormat="1">
      <c r="A1309" s="14"/>
      <c r="B1309" s="251"/>
      <c r="C1309" s="252"/>
      <c r="D1309" s="242" t="s">
        <v>372</v>
      </c>
      <c r="E1309" s="253" t="s">
        <v>21</v>
      </c>
      <c r="F1309" s="254" t="s">
        <v>1735</v>
      </c>
      <c r="G1309" s="252"/>
      <c r="H1309" s="255">
        <v>0.13100000000000001</v>
      </c>
      <c r="I1309" s="256"/>
      <c r="J1309" s="252"/>
      <c r="K1309" s="252"/>
      <c r="L1309" s="257"/>
      <c r="M1309" s="258"/>
      <c r="N1309" s="259"/>
      <c r="O1309" s="259"/>
      <c r="P1309" s="259"/>
      <c r="Q1309" s="259"/>
      <c r="R1309" s="259"/>
      <c r="S1309" s="259"/>
      <c r="T1309" s="260"/>
      <c r="U1309" s="14"/>
      <c r="V1309" s="14"/>
      <c r="W1309" s="14"/>
      <c r="X1309" s="14"/>
      <c r="Y1309" s="14"/>
      <c r="Z1309" s="14"/>
      <c r="AA1309" s="14"/>
      <c r="AB1309" s="14"/>
      <c r="AC1309" s="14"/>
      <c r="AD1309" s="14"/>
      <c r="AE1309" s="14"/>
      <c r="AT1309" s="261" t="s">
        <v>372</v>
      </c>
      <c r="AU1309" s="261" t="s">
        <v>81</v>
      </c>
      <c r="AV1309" s="14" t="s">
        <v>81</v>
      </c>
      <c r="AW1309" s="14" t="s">
        <v>34</v>
      </c>
      <c r="AX1309" s="14" t="s">
        <v>72</v>
      </c>
      <c r="AY1309" s="261" t="s">
        <v>178</v>
      </c>
    </row>
    <row r="1310" s="14" customFormat="1">
      <c r="A1310" s="14"/>
      <c r="B1310" s="251"/>
      <c r="C1310" s="252"/>
      <c r="D1310" s="242" t="s">
        <v>372</v>
      </c>
      <c r="E1310" s="253" t="s">
        <v>21</v>
      </c>
      <c r="F1310" s="254" t="s">
        <v>1736</v>
      </c>
      <c r="G1310" s="252"/>
      <c r="H1310" s="255">
        <v>0.024</v>
      </c>
      <c r="I1310" s="256"/>
      <c r="J1310" s="252"/>
      <c r="K1310" s="252"/>
      <c r="L1310" s="257"/>
      <c r="M1310" s="258"/>
      <c r="N1310" s="259"/>
      <c r="O1310" s="259"/>
      <c r="P1310" s="259"/>
      <c r="Q1310" s="259"/>
      <c r="R1310" s="259"/>
      <c r="S1310" s="259"/>
      <c r="T1310" s="260"/>
      <c r="U1310" s="14"/>
      <c r="V1310" s="14"/>
      <c r="W1310" s="14"/>
      <c r="X1310" s="14"/>
      <c r="Y1310" s="14"/>
      <c r="Z1310" s="14"/>
      <c r="AA1310" s="14"/>
      <c r="AB1310" s="14"/>
      <c r="AC1310" s="14"/>
      <c r="AD1310" s="14"/>
      <c r="AE1310" s="14"/>
      <c r="AT1310" s="261" t="s">
        <v>372</v>
      </c>
      <c r="AU1310" s="261" t="s">
        <v>81</v>
      </c>
      <c r="AV1310" s="14" t="s">
        <v>81</v>
      </c>
      <c r="AW1310" s="14" t="s">
        <v>34</v>
      </c>
      <c r="AX1310" s="14" t="s">
        <v>72</v>
      </c>
      <c r="AY1310" s="261" t="s">
        <v>178</v>
      </c>
    </row>
    <row r="1311" s="15" customFormat="1">
      <c r="A1311" s="15"/>
      <c r="B1311" s="262"/>
      <c r="C1311" s="263"/>
      <c r="D1311" s="242" t="s">
        <v>372</v>
      </c>
      <c r="E1311" s="264" t="s">
        <v>21</v>
      </c>
      <c r="F1311" s="265" t="s">
        <v>399</v>
      </c>
      <c r="G1311" s="263"/>
      <c r="H1311" s="266">
        <v>0.155</v>
      </c>
      <c r="I1311" s="267"/>
      <c r="J1311" s="263"/>
      <c r="K1311" s="263"/>
      <c r="L1311" s="268"/>
      <c r="M1311" s="269"/>
      <c r="N1311" s="270"/>
      <c r="O1311" s="270"/>
      <c r="P1311" s="270"/>
      <c r="Q1311" s="270"/>
      <c r="R1311" s="270"/>
      <c r="S1311" s="270"/>
      <c r="T1311" s="271"/>
      <c r="U1311" s="15"/>
      <c r="V1311" s="15"/>
      <c r="W1311" s="15"/>
      <c r="X1311" s="15"/>
      <c r="Y1311" s="15"/>
      <c r="Z1311" s="15"/>
      <c r="AA1311" s="15"/>
      <c r="AB1311" s="15"/>
      <c r="AC1311" s="15"/>
      <c r="AD1311" s="15"/>
      <c r="AE1311" s="15"/>
      <c r="AT1311" s="272" t="s">
        <v>372</v>
      </c>
      <c r="AU1311" s="272" t="s">
        <v>81</v>
      </c>
      <c r="AV1311" s="15" t="s">
        <v>97</v>
      </c>
      <c r="AW1311" s="15" t="s">
        <v>34</v>
      </c>
      <c r="AX1311" s="15" t="s">
        <v>79</v>
      </c>
      <c r="AY1311" s="272" t="s">
        <v>178</v>
      </c>
    </row>
    <row r="1312" s="2" customFormat="1" ht="24.15" customHeight="1">
      <c r="A1312" s="41"/>
      <c r="B1312" s="42"/>
      <c r="C1312" s="214" t="s">
        <v>1737</v>
      </c>
      <c r="D1312" s="214" t="s">
        <v>179</v>
      </c>
      <c r="E1312" s="215" t="s">
        <v>1738</v>
      </c>
      <c r="F1312" s="216" t="s">
        <v>1739</v>
      </c>
      <c r="G1312" s="217" t="s">
        <v>384</v>
      </c>
      <c r="H1312" s="218">
        <v>43.896000000000001</v>
      </c>
      <c r="I1312" s="219"/>
      <c r="J1312" s="220">
        <f>ROUND(I1312*H1312,2)</f>
        <v>0</v>
      </c>
      <c r="K1312" s="216" t="s">
        <v>368</v>
      </c>
      <c r="L1312" s="47"/>
      <c r="M1312" s="221" t="s">
        <v>21</v>
      </c>
      <c r="N1312" s="222" t="s">
        <v>43</v>
      </c>
      <c r="O1312" s="87"/>
      <c r="P1312" s="223">
        <f>O1312*H1312</f>
        <v>0</v>
      </c>
      <c r="Q1312" s="223">
        <v>0.00072000000000000005</v>
      </c>
      <c r="R1312" s="223">
        <f>Q1312*H1312</f>
        <v>0.03160512</v>
      </c>
      <c r="S1312" s="223">
        <v>0</v>
      </c>
      <c r="T1312" s="224">
        <f>S1312*H1312</f>
        <v>0</v>
      </c>
      <c r="U1312" s="41"/>
      <c r="V1312" s="41"/>
      <c r="W1312" s="41"/>
      <c r="X1312" s="41"/>
      <c r="Y1312" s="41"/>
      <c r="Z1312" s="41"/>
      <c r="AA1312" s="41"/>
      <c r="AB1312" s="41"/>
      <c r="AC1312" s="41"/>
      <c r="AD1312" s="41"/>
      <c r="AE1312" s="41"/>
      <c r="AR1312" s="225" t="s">
        <v>242</v>
      </c>
      <c r="AT1312" s="225" t="s">
        <v>179</v>
      </c>
      <c r="AU1312" s="225" t="s">
        <v>81</v>
      </c>
      <c r="AY1312" s="20" t="s">
        <v>178</v>
      </c>
      <c r="BE1312" s="226">
        <f>IF(N1312="základní",J1312,0)</f>
        <v>0</v>
      </c>
      <c r="BF1312" s="226">
        <f>IF(N1312="snížená",J1312,0)</f>
        <v>0</v>
      </c>
      <c r="BG1312" s="226">
        <f>IF(N1312="zákl. přenesená",J1312,0)</f>
        <v>0</v>
      </c>
      <c r="BH1312" s="226">
        <f>IF(N1312="sníž. přenesená",J1312,0)</f>
        <v>0</v>
      </c>
      <c r="BI1312" s="226">
        <f>IF(N1312="nulová",J1312,0)</f>
        <v>0</v>
      </c>
      <c r="BJ1312" s="20" t="s">
        <v>79</v>
      </c>
      <c r="BK1312" s="226">
        <f>ROUND(I1312*H1312,2)</f>
        <v>0</v>
      </c>
      <c r="BL1312" s="20" t="s">
        <v>242</v>
      </c>
      <c r="BM1312" s="225" t="s">
        <v>1740</v>
      </c>
    </row>
    <row r="1313" s="2" customFormat="1">
      <c r="A1313" s="41"/>
      <c r="B1313" s="42"/>
      <c r="C1313" s="43"/>
      <c r="D1313" s="235" t="s">
        <v>370</v>
      </c>
      <c r="E1313" s="43"/>
      <c r="F1313" s="236" t="s">
        <v>1741</v>
      </c>
      <c r="G1313" s="43"/>
      <c r="H1313" s="43"/>
      <c r="I1313" s="237"/>
      <c r="J1313" s="43"/>
      <c r="K1313" s="43"/>
      <c r="L1313" s="47"/>
      <c r="M1313" s="238"/>
      <c r="N1313" s="239"/>
      <c r="O1313" s="87"/>
      <c r="P1313" s="87"/>
      <c r="Q1313" s="87"/>
      <c r="R1313" s="87"/>
      <c r="S1313" s="87"/>
      <c r="T1313" s="88"/>
      <c r="U1313" s="41"/>
      <c r="V1313" s="41"/>
      <c r="W1313" s="41"/>
      <c r="X1313" s="41"/>
      <c r="Y1313" s="41"/>
      <c r="Z1313" s="41"/>
      <c r="AA1313" s="41"/>
      <c r="AB1313" s="41"/>
      <c r="AC1313" s="41"/>
      <c r="AD1313" s="41"/>
      <c r="AE1313" s="41"/>
      <c r="AT1313" s="20" t="s">
        <v>370</v>
      </c>
      <c r="AU1313" s="20" t="s">
        <v>81</v>
      </c>
    </row>
    <row r="1314" s="13" customFormat="1">
      <c r="A1314" s="13"/>
      <c r="B1314" s="240"/>
      <c r="C1314" s="241"/>
      <c r="D1314" s="242" t="s">
        <v>372</v>
      </c>
      <c r="E1314" s="243" t="s">
        <v>21</v>
      </c>
      <c r="F1314" s="244" t="s">
        <v>1742</v>
      </c>
      <c r="G1314" s="241"/>
      <c r="H1314" s="243" t="s">
        <v>21</v>
      </c>
      <c r="I1314" s="245"/>
      <c r="J1314" s="241"/>
      <c r="K1314" s="241"/>
      <c r="L1314" s="246"/>
      <c r="M1314" s="247"/>
      <c r="N1314" s="248"/>
      <c r="O1314" s="248"/>
      <c r="P1314" s="248"/>
      <c r="Q1314" s="248"/>
      <c r="R1314" s="248"/>
      <c r="S1314" s="248"/>
      <c r="T1314" s="249"/>
      <c r="U1314" s="13"/>
      <c r="V1314" s="13"/>
      <c r="W1314" s="13"/>
      <c r="X1314" s="13"/>
      <c r="Y1314" s="13"/>
      <c r="Z1314" s="13"/>
      <c r="AA1314" s="13"/>
      <c r="AB1314" s="13"/>
      <c r="AC1314" s="13"/>
      <c r="AD1314" s="13"/>
      <c r="AE1314" s="13"/>
      <c r="AT1314" s="250" t="s">
        <v>372</v>
      </c>
      <c r="AU1314" s="250" t="s">
        <v>81</v>
      </c>
      <c r="AV1314" s="13" t="s">
        <v>79</v>
      </c>
      <c r="AW1314" s="13" t="s">
        <v>34</v>
      </c>
      <c r="AX1314" s="13" t="s">
        <v>72</v>
      </c>
      <c r="AY1314" s="250" t="s">
        <v>178</v>
      </c>
    </row>
    <row r="1315" s="14" customFormat="1">
      <c r="A1315" s="14"/>
      <c r="B1315" s="251"/>
      <c r="C1315" s="252"/>
      <c r="D1315" s="242" t="s">
        <v>372</v>
      </c>
      <c r="E1315" s="253" t="s">
        <v>21</v>
      </c>
      <c r="F1315" s="254" t="s">
        <v>1743</v>
      </c>
      <c r="G1315" s="252"/>
      <c r="H1315" s="255">
        <v>43.896000000000001</v>
      </c>
      <c r="I1315" s="256"/>
      <c r="J1315" s="252"/>
      <c r="K1315" s="252"/>
      <c r="L1315" s="257"/>
      <c r="M1315" s="258"/>
      <c r="N1315" s="259"/>
      <c r="O1315" s="259"/>
      <c r="P1315" s="259"/>
      <c r="Q1315" s="259"/>
      <c r="R1315" s="259"/>
      <c r="S1315" s="259"/>
      <c r="T1315" s="260"/>
      <c r="U1315" s="14"/>
      <c r="V1315" s="14"/>
      <c r="W1315" s="14"/>
      <c r="X1315" s="14"/>
      <c r="Y1315" s="14"/>
      <c r="Z1315" s="14"/>
      <c r="AA1315" s="14"/>
      <c r="AB1315" s="14"/>
      <c r="AC1315" s="14"/>
      <c r="AD1315" s="14"/>
      <c r="AE1315" s="14"/>
      <c r="AT1315" s="261" t="s">
        <v>372</v>
      </c>
      <c r="AU1315" s="261" t="s">
        <v>81</v>
      </c>
      <c r="AV1315" s="14" t="s">
        <v>81</v>
      </c>
      <c r="AW1315" s="14" t="s">
        <v>34</v>
      </c>
      <c r="AX1315" s="14" t="s">
        <v>79</v>
      </c>
      <c r="AY1315" s="261" t="s">
        <v>178</v>
      </c>
    </row>
    <row r="1316" s="2" customFormat="1" ht="24.15" customHeight="1">
      <c r="A1316" s="41"/>
      <c r="B1316" s="42"/>
      <c r="C1316" s="284" t="s">
        <v>1744</v>
      </c>
      <c r="D1316" s="284" t="s">
        <v>543</v>
      </c>
      <c r="E1316" s="285" t="s">
        <v>1745</v>
      </c>
      <c r="F1316" s="286" t="s">
        <v>1746</v>
      </c>
      <c r="G1316" s="287" t="s">
        <v>384</v>
      </c>
      <c r="H1316" s="288">
        <v>50.479999999999997</v>
      </c>
      <c r="I1316" s="289"/>
      <c r="J1316" s="290">
        <f>ROUND(I1316*H1316,2)</f>
        <v>0</v>
      </c>
      <c r="K1316" s="286" t="s">
        <v>368</v>
      </c>
      <c r="L1316" s="291"/>
      <c r="M1316" s="292" t="s">
        <v>21</v>
      </c>
      <c r="N1316" s="293" t="s">
        <v>43</v>
      </c>
      <c r="O1316" s="87"/>
      <c r="P1316" s="223">
        <f>O1316*H1316</f>
        <v>0</v>
      </c>
      <c r="Q1316" s="223">
        <v>0.0020999999999999999</v>
      </c>
      <c r="R1316" s="223">
        <f>Q1316*H1316</f>
        <v>0.10600799999999999</v>
      </c>
      <c r="S1316" s="223">
        <v>0</v>
      </c>
      <c r="T1316" s="224">
        <f>S1316*H1316</f>
        <v>0</v>
      </c>
      <c r="U1316" s="41"/>
      <c r="V1316" s="41"/>
      <c r="W1316" s="41"/>
      <c r="X1316" s="41"/>
      <c r="Y1316" s="41"/>
      <c r="Z1316" s="41"/>
      <c r="AA1316" s="41"/>
      <c r="AB1316" s="41"/>
      <c r="AC1316" s="41"/>
      <c r="AD1316" s="41"/>
      <c r="AE1316" s="41"/>
      <c r="AR1316" s="225" t="s">
        <v>306</v>
      </c>
      <c r="AT1316" s="225" t="s">
        <v>543</v>
      </c>
      <c r="AU1316" s="225" t="s">
        <v>81</v>
      </c>
      <c r="AY1316" s="20" t="s">
        <v>178</v>
      </c>
      <c r="BE1316" s="226">
        <f>IF(N1316="základní",J1316,0)</f>
        <v>0</v>
      </c>
      <c r="BF1316" s="226">
        <f>IF(N1316="snížená",J1316,0)</f>
        <v>0</v>
      </c>
      <c r="BG1316" s="226">
        <f>IF(N1316="zákl. přenesená",J1316,0)</f>
        <v>0</v>
      </c>
      <c r="BH1316" s="226">
        <f>IF(N1316="sníž. přenesená",J1316,0)</f>
        <v>0</v>
      </c>
      <c r="BI1316" s="226">
        <f>IF(N1316="nulová",J1316,0)</f>
        <v>0</v>
      </c>
      <c r="BJ1316" s="20" t="s">
        <v>79</v>
      </c>
      <c r="BK1316" s="226">
        <f>ROUND(I1316*H1316,2)</f>
        <v>0</v>
      </c>
      <c r="BL1316" s="20" t="s">
        <v>242</v>
      </c>
      <c r="BM1316" s="225" t="s">
        <v>1747</v>
      </c>
    </row>
    <row r="1317" s="14" customFormat="1">
      <c r="A1317" s="14"/>
      <c r="B1317" s="251"/>
      <c r="C1317" s="252"/>
      <c r="D1317" s="242" t="s">
        <v>372</v>
      </c>
      <c r="E1317" s="253" t="s">
        <v>21</v>
      </c>
      <c r="F1317" s="254" t="s">
        <v>1748</v>
      </c>
      <c r="G1317" s="252"/>
      <c r="H1317" s="255">
        <v>43.896000000000001</v>
      </c>
      <c r="I1317" s="256"/>
      <c r="J1317" s="252"/>
      <c r="K1317" s="252"/>
      <c r="L1317" s="257"/>
      <c r="M1317" s="258"/>
      <c r="N1317" s="259"/>
      <c r="O1317" s="259"/>
      <c r="P1317" s="259"/>
      <c r="Q1317" s="259"/>
      <c r="R1317" s="259"/>
      <c r="S1317" s="259"/>
      <c r="T1317" s="260"/>
      <c r="U1317" s="14"/>
      <c r="V1317" s="14"/>
      <c r="W1317" s="14"/>
      <c r="X1317" s="14"/>
      <c r="Y1317" s="14"/>
      <c r="Z1317" s="14"/>
      <c r="AA1317" s="14"/>
      <c r="AB1317" s="14"/>
      <c r="AC1317" s="14"/>
      <c r="AD1317" s="14"/>
      <c r="AE1317" s="14"/>
      <c r="AT1317" s="261" t="s">
        <v>372</v>
      </c>
      <c r="AU1317" s="261" t="s">
        <v>81</v>
      </c>
      <c r="AV1317" s="14" t="s">
        <v>81</v>
      </c>
      <c r="AW1317" s="14" t="s">
        <v>34</v>
      </c>
      <c r="AX1317" s="14" t="s">
        <v>79</v>
      </c>
      <c r="AY1317" s="261" t="s">
        <v>178</v>
      </c>
    </row>
    <row r="1318" s="14" customFormat="1">
      <c r="A1318" s="14"/>
      <c r="B1318" s="251"/>
      <c r="C1318" s="252"/>
      <c r="D1318" s="242" t="s">
        <v>372</v>
      </c>
      <c r="E1318" s="252"/>
      <c r="F1318" s="254" t="s">
        <v>1749</v>
      </c>
      <c r="G1318" s="252"/>
      <c r="H1318" s="255">
        <v>50.479999999999997</v>
      </c>
      <c r="I1318" s="256"/>
      <c r="J1318" s="252"/>
      <c r="K1318" s="252"/>
      <c r="L1318" s="257"/>
      <c r="M1318" s="258"/>
      <c r="N1318" s="259"/>
      <c r="O1318" s="259"/>
      <c r="P1318" s="259"/>
      <c r="Q1318" s="259"/>
      <c r="R1318" s="259"/>
      <c r="S1318" s="259"/>
      <c r="T1318" s="260"/>
      <c r="U1318" s="14"/>
      <c r="V1318" s="14"/>
      <c r="W1318" s="14"/>
      <c r="X1318" s="14"/>
      <c r="Y1318" s="14"/>
      <c r="Z1318" s="14"/>
      <c r="AA1318" s="14"/>
      <c r="AB1318" s="14"/>
      <c r="AC1318" s="14"/>
      <c r="AD1318" s="14"/>
      <c r="AE1318" s="14"/>
      <c r="AT1318" s="261" t="s">
        <v>372</v>
      </c>
      <c r="AU1318" s="261" t="s">
        <v>81</v>
      </c>
      <c r="AV1318" s="14" t="s">
        <v>81</v>
      </c>
      <c r="AW1318" s="14" t="s">
        <v>4</v>
      </c>
      <c r="AX1318" s="14" t="s">
        <v>79</v>
      </c>
      <c r="AY1318" s="261" t="s">
        <v>178</v>
      </c>
    </row>
    <row r="1319" s="2" customFormat="1" ht="24.15" customHeight="1">
      <c r="A1319" s="41"/>
      <c r="B1319" s="42"/>
      <c r="C1319" s="214" t="s">
        <v>1750</v>
      </c>
      <c r="D1319" s="214" t="s">
        <v>179</v>
      </c>
      <c r="E1319" s="215" t="s">
        <v>1751</v>
      </c>
      <c r="F1319" s="216" t="s">
        <v>1752</v>
      </c>
      <c r="G1319" s="217" t="s">
        <v>384</v>
      </c>
      <c r="H1319" s="218">
        <v>505.952</v>
      </c>
      <c r="I1319" s="219"/>
      <c r="J1319" s="220">
        <f>ROUND(I1319*H1319,2)</f>
        <v>0</v>
      </c>
      <c r="K1319" s="216" t="s">
        <v>368</v>
      </c>
      <c r="L1319" s="47"/>
      <c r="M1319" s="221" t="s">
        <v>21</v>
      </c>
      <c r="N1319" s="222" t="s">
        <v>43</v>
      </c>
      <c r="O1319" s="87"/>
      <c r="P1319" s="223">
        <f>O1319*H1319</f>
        <v>0</v>
      </c>
      <c r="Q1319" s="223">
        <v>0.00088000000000000003</v>
      </c>
      <c r="R1319" s="223">
        <f>Q1319*H1319</f>
        <v>0.44523776000000004</v>
      </c>
      <c r="S1319" s="223">
        <v>0</v>
      </c>
      <c r="T1319" s="224">
        <f>S1319*H1319</f>
        <v>0</v>
      </c>
      <c r="U1319" s="41"/>
      <c r="V1319" s="41"/>
      <c r="W1319" s="41"/>
      <c r="X1319" s="41"/>
      <c r="Y1319" s="41"/>
      <c r="Z1319" s="41"/>
      <c r="AA1319" s="41"/>
      <c r="AB1319" s="41"/>
      <c r="AC1319" s="41"/>
      <c r="AD1319" s="41"/>
      <c r="AE1319" s="41"/>
      <c r="AR1319" s="225" t="s">
        <v>242</v>
      </c>
      <c r="AT1319" s="225" t="s">
        <v>179</v>
      </c>
      <c r="AU1319" s="225" t="s">
        <v>81</v>
      </c>
      <c r="AY1319" s="20" t="s">
        <v>178</v>
      </c>
      <c r="BE1319" s="226">
        <f>IF(N1319="základní",J1319,0)</f>
        <v>0</v>
      </c>
      <c r="BF1319" s="226">
        <f>IF(N1319="snížená",J1319,0)</f>
        <v>0</v>
      </c>
      <c r="BG1319" s="226">
        <f>IF(N1319="zákl. přenesená",J1319,0)</f>
        <v>0</v>
      </c>
      <c r="BH1319" s="226">
        <f>IF(N1319="sníž. přenesená",J1319,0)</f>
        <v>0</v>
      </c>
      <c r="BI1319" s="226">
        <f>IF(N1319="nulová",J1319,0)</f>
        <v>0</v>
      </c>
      <c r="BJ1319" s="20" t="s">
        <v>79</v>
      </c>
      <c r="BK1319" s="226">
        <f>ROUND(I1319*H1319,2)</f>
        <v>0</v>
      </c>
      <c r="BL1319" s="20" t="s">
        <v>242</v>
      </c>
      <c r="BM1319" s="225" t="s">
        <v>1753</v>
      </c>
    </row>
    <row r="1320" s="2" customFormat="1">
      <c r="A1320" s="41"/>
      <c r="B1320" s="42"/>
      <c r="C1320" s="43"/>
      <c r="D1320" s="235" t="s">
        <v>370</v>
      </c>
      <c r="E1320" s="43"/>
      <c r="F1320" s="236" t="s">
        <v>1754</v>
      </c>
      <c r="G1320" s="43"/>
      <c r="H1320" s="43"/>
      <c r="I1320" s="237"/>
      <c r="J1320" s="43"/>
      <c r="K1320" s="43"/>
      <c r="L1320" s="47"/>
      <c r="M1320" s="238"/>
      <c r="N1320" s="239"/>
      <c r="O1320" s="87"/>
      <c r="P1320" s="87"/>
      <c r="Q1320" s="87"/>
      <c r="R1320" s="87"/>
      <c r="S1320" s="87"/>
      <c r="T1320" s="88"/>
      <c r="U1320" s="41"/>
      <c r="V1320" s="41"/>
      <c r="W1320" s="41"/>
      <c r="X1320" s="41"/>
      <c r="Y1320" s="41"/>
      <c r="Z1320" s="41"/>
      <c r="AA1320" s="41"/>
      <c r="AB1320" s="41"/>
      <c r="AC1320" s="41"/>
      <c r="AD1320" s="41"/>
      <c r="AE1320" s="41"/>
      <c r="AT1320" s="20" t="s">
        <v>370</v>
      </c>
      <c r="AU1320" s="20" t="s">
        <v>81</v>
      </c>
    </row>
    <row r="1321" s="13" customFormat="1">
      <c r="A1321" s="13"/>
      <c r="B1321" s="240"/>
      <c r="C1321" s="241"/>
      <c r="D1321" s="242" t="s">
        <v>372</v>
      </c>
      <c r="E1321" s="243" t="s">
        <v>21</v>
      </c>
      <c r="F1321" s="244" t="s">
        <v>1496</v>
      </c>
      <c r="G1321" s="241"/>
      <c r="H1321" s="243" t="s">
        <v>21</v>
      </c>
      <c r="I1321" s="245"/>
      <c r="J1321" s="241"/>
      <c r="K1321" s="241"/>
      <c r="L1321" s="246"/>
      <c r="M1321" s="247"/>
      <c r="N1321" s="248"/>
      <c r="O1321" s="248"/>
      <c r="P1321" s="248"/>
      <c r="Q1321" s="248"/>
      <c r="R1321" s="248"/>
      <c r="S1321" s="248"/>
      <c r="T1321" s="249"/>
      <c r="U1321" s="13"/>
      <c r="V1321" s="13"/>
      <c r="W1321" s="13"/>
      <c r="X1321" s="13"/>
      <c r="Y1321" s="13"/>
      <c r="Z1321" s="13"/>
      <c r="AA1321" s="13"/>
      <c r="AB1321" s="13"/>
      <c r="AC1321" s="13"/>
      <c r="AD1321" s="13"/>
      <c r="AE1321" s="13"/>
      <c r="AT1321" s="250" t="s">
        <v>372</v>
      </c>
      <c r="AU1321" s="250" t="s">
        <v>81</v>
      </c>
      <c r="AV1321" s="13" t="s">
        <v>79</v>
      </c>
      <c r="AW1321" s="13" t="s">
        <v>34</v>
      </c>
      <c r="AX1321" s="13" t="s">
        <v>72</v>
      </c>
      <c r="AY1321" s="250" t="s">
        <v>178</v>
      </c>
    </row>
    <row r="1322" s="13" customFormat="1">
      <c r="A1322" s="13"/>
      <c r="B1322" s="240"/>
      <c r="C1322" s="241"/>
      <c r="D1322" s="242" t="s">
        <v>372</v>
      </c>
      <c r="E1322" s="243" t="s">
        <v>21</v>
      </c>
      <c r="F1322" s="244" t="s">
        <v>1755</v>
      </c>
      <c r="G1322" s="241"/>
      <c r="H1322" s="243" t="s">
        <v>21</v>
      </c>
      <c r="I1322" s="245"/>
      <c r="J1322" s="241"/>
      <c r="K1322" s="241"/>
      <c r="L1322" s="246"/>
      <c r="M1322" s="247"/>
      <c r="N1322" s="248"/>
      <c r="O1322" s="248"/>
      <c r="P1322" s="248"/>
      <c r="Q1322" s="248"/>
      <c r="R1322" s="248"/>
      <c r="S1322" s="248"/>
      <c r="T1322" s="249"/>
      <c r="U1322" s="13"/>
      <c r="V1322" s="13"/>
      <c r="W1322" s="13"/>
      <c r="X1322" s="13"/>
      <c r="Y1322" s="13"/>
      <c r="Z1322" s="13"/>
      <c r="AA1322" s="13"/>
      <c r="AB1322" s="13"/>
      <c r="AC1322" s="13"/>
      <c r="AD1322" s="13"/>
      <c r="AE1322" s="13"/>
      <c r="AT1322" s="250" t="s">
        <v>372</v>
      </c>
      <c r="AU1322" s="250" t="s">
        <v>81</v>
      </c>
      <c r="AV1322" s="13" t="s">
        <v>79</v>
      </c>
      <c r="AW1322" s="13" t="s">
        <v>34</v>
      </c>
      <c r="AX1322" s="13" t="s">
        <v>72</v>
      </c>
      <c r="AY1322" s="250" t="s">
        <v>178</v>
      </c>
    </row>
    <row r="1323" s="14" customFormat="1">
      <c r="A1323" s="14"/>
      <c r="B1323" s="251"/>
      <c r="C1323" s="252"/>
      <c r="D1323" s="242" t="s">
        <v>372</v>
      </c>
      <c r="E1323" s="253" t="s">
        <v>21</v>
      </c>
      <c r="F1323" s="254" t="s">
        <v>1756</v>
      </c>
      <c r="G1323" s="252"/>
      <c r="H1323" s="255">
        <v>505.952</v>
      </c>
      <c r="I1323" s="256"/>
      <c r="J1323" s="252"/>
      <c r="K1323" s="252"/>
      <c r="L1323" s="257"/>
      <c r="M1323" s="258"/>
      <c r="N1323" s="259"/>
      <c r="O1323" s="259"/>
      <c r="P1323" s="259"/>
      <c r="Q1323" s="259"/>
      <c r="R1323" s="259"/>
      <c r="S1323" s="259"/>
      <c r="T1323" s="260"/>
      <c r="U1323" s="14"/>
      <c r="V1323" s="14"/>
      <c r="W1323" s="14"/>
      <c r="X1323" s="14"/>
      <c r="Y1323" s="14"/>
      <c r="Z1323" s="14"/>
      <c r="AA1323" s="14"/>
      <c r="AB1323" s="14"/>
      <c r="AC1323" s="14"/>
      <c r="AD1323" s="14"/>
      <c r="AE1323" s="14"/>
      <c r="AT1323" s="261" t="s">
        <v>372</v>
      </c>
      <c r="AU1323" s="261" t="s">
        <v>81</v>
      </c>
      <c r="AV1323" s="14" t="s">
        <v>81</v>
      </c>
      <c r="AW1323" s="14" t="s">
        <v>34</v>
      </c>
      <c r="AX1323" s="14" t="s">
        <v>79</v>
      </c>
      <c r="AY1323" s="261" t="s">
        <v>178</v>
      </c>
    </row>
    <row r="1324" s="2" customFormat="1" ht="49.05" customHeight="1">
      <c r="A1324" s="41"/>
      <c r="B1324" s="42"/>
      <c r="C1324" s="284" t="s">
        <v>1757</v>
      </c>
      <c r="D1324" s="284" t="s">
        <v>543</v>
      </c>
      <c r="E1324" s="285" t="s">
        <v>1758</v>
      </c>
      <c r="F1324" s="286" t="s">
        <v>1759</v>
      </c>
      <c r="G1324" s="287" t="s">
        <v>384</v>
      </c>
      <c r="H1324" s="288">
        <v>585.30899999999997</v>
      </c>
      <c r="I1324" s="289"/>
      <c r="J1324" s="290">
        <f>ROUND(I1324*H1324,2)</f>
        <v>0</v>
      </c>
      <c r="K1324" s="286" t="s">
        <v>368</v>
      </c>
      <c r="L1324" s="291"/>
      <c r="M1324" s="292" t="s">
        <v>21</v>
      </c>
      <c r="N1324" s="293" t="s">
        <v>43</v>
      </c>
      <c r="O1324" s="87"/>
      <c r="P1324" s="223">
        <f>O1324*H1324</f>
        <v>0</v>
      </c>
      <c r="Q1324" s="223">
        <v>0.0047000000000000002</v>
      </c>
      <c r="R1324" s="223">
        <f>Q1324*H1324</f>
        <v>2.7509522999999998</v>
      </c>
      <c r="S1324" s="223">
        <v>0</v>
      </c>
      <c r="T1324" s="224">
        <f>S1324*H1324</f>
        <v>0</v>
      </c>
      <c r="U1324" s="41"/>
      <c r="V1324" s="41"/>
      <c r="W1324" s="41"/>
      <c r="X1324" s="41"/>
      <c r="Y1324" s="41"/>
      <c r="Z1324" s="41"/>
      <c r="AA1324" s="41"/>
      <c r="AB1324" s="41"/>
      <c r="AC1324" s="41"/>
      <c r="AD1324" s="41"/>
      <c r="AE1324" s="41"/>
      <c r="AR1324" s="225" t="s">
        <v>306</v>
      </c>
      <c r="AT1324" s="225" t="s">
        <v>543</v>
      </c>
      <c r="AU1324" s="225" t="s">
        <v>81</v>
      </c>
      <c r="AY1324" s="20" t="s">
        <v>178</v>
      </c>
      <c r="BE1324" s="226">
        <f>IF(N1324="základní",J1324,0)</f>
        <v>0</v>
      </c>
      <c r="BF1324" s="226">
        <f>IF(N1324="snížená",J1324,0)</f>
        <v>0</v>
      </c>
      <c r="BG1324" s="226">
        <f>IF(N1324="zákl. přenesená",J1324,0)</f>
        <v>0</v>
      </c>
      <c r="BH1324" s="226">
        <f>IF(N1324="sníž. přenesená",J1324,0)</f>
        <v>0</v>
      </c>
      <c r="BI1324" s="226">
        <f>IF(N1324="nulová",J1324,0)</f>
        <v>0</v>
      </c>
      <c r="BJ1324" s="20" t="s">
        <v>79</v>
      </c>
      <c r="BK1324" s="226">
        <f>ROUND(I1324*H1324,2)</f>
        <v>0</v>
      </c>
      <c r="BL1324" s="20" t="s">
        <v>242</v>
      </c>
      <c r="BM1324" s="225" t="s">
        <v>1760</v>
      </c>
    </row>
    <row r="1325" s="13" customFormat="1">
      <c r="A1325" s="13"/>
      <c r="B1325" s="240"/>
      <c r="C1325" s="241"/>
      <c r="D1325" s="242" t="s">
        <v>372</v>
      </c>
      <c r="E1325" s="243" t="s">
        <v>21</v>
      </c>
      <c r="F1325" s="244" t="s">
        <v>708</v>
      </c>
      <c r="G1325" s="241"/>
      <c r="H1325" s="243" t="s">
        <v>21</v>
      </c>
      <c r="I1325" s="245"/>
      <c r="J1325" s="241"/>
      <c r="K1325" s="241"/>
      <c r="L1325" s="246"/>
      <c r="M1325" s="247"/>
      <c r="N1325" s="248"/>
      <c r="O1325" s="248"/>
      <c r="P1325" s="248"/>
      <c r="Q1325" s="248"/>
      <c r="R1325" s="248"/>
      <c r="S1325" s="248"/>
      <c r="T1325" s="249"/>
      <c r="U1325" s="13"/>
      <c r="V1325" s="13"/>
      <c r="W1325" s="13"/>
      <c r="X1325" s="13"/>
      <c r="Y1325" s="13"/>
      <c r="Z1325" s="13"/>
      <c r="AA1325" s="13"/>
      <c r="AB1325" s="13"/>
      <c r="AC1325" s="13"/>
      <c r="AD1325" s="13"/>
      <c r="AE1325" s="13"/>
      <c r="AT1325" s="250" t="s">
        <v>372</v>
      </c>
      <c r="AU1325" s="250" t="s">
        <v>81</v>
      </c>
      <c r="AV1325" s="13" t="s">
        <v>79</v>
      </c>
      <c r="AW1325" s="13" t="s">
        <v>34</v>
      </c>
      <c r="AX1325" s="13" t="s">
        <v>72</v>
      </c>
      <c r="AY1325" s="250" t="s">
        <v>178</v>
      </c>
    </row>
    <row r="1326" s="13" customFormat="1">
      <c r="A1326" s="13"/>
      <c r="B1326" s="240"/>
      <c r="C1326" s="241"/>
      <c r="D1326" s="242" t="s">
        <v>372</v>
      </c>
      <c r="E1326" s="243" t="s">
        <v>21</v>
      </c>
      <c r="F1326" s="244" t="s">
        <v>1761</v>
      </c>
      <c r="G1326" s="241"/>
      <c r="H1326" s="243" t="s">
        <v>21</v>
      </c>
      <c r="I1326" s="245"/>
      <c r="J1326" s="241"/>
      <c r="K1326" s="241"/>
      <c r="L1326" s="246"/>
      <c r="M1326" s="247"/>
      <c r="N1326" s="248"/>
      <c r="O1326" s="248"/>
      <c r="P1326" s="248"/>
      <c r="Q1326" s="248"/>
      <c r="R1326" s="248"/>
      <c r="S1326" s="248"/>
      <c r="T1326" s="249"/>
      <c r="U1326" s="13"/>
      <c r="V1326" s="13"/>
      <c r="W1326" s="13"/>
      <c r="X1326" s="13"/>
      <c r="Y1326" s="13"/>
      <c r="Z1326" s="13"/>
      <c r="AA1326" s="13"/>
      <c r="AB1326" s="13"/>
      <c r="AC1326" s="13"/>
      <c r="AD1326" s="13"/>
      <c r="AE1326" s="13"/>
      <c r="AT1326" s="250" t="s">
        <v>372</v>
      </c>
      <c r="AU1326" s="250" t="s">
        <v>81</v>
      </c>
      <c r="AV1326" s="13" t="s">
        <v>79</v>
      </c>
      <c r="AW1326" s="13" t="s">
        <v>34</v>
      </c>
      <c r="AX1326" s="13" t="s">
        <v>72</v>
      </c>
      <c r="AY1326" s="250" t="s">
        <v>178</v>
      </c>
    </row>
    <row r="1327" s="14" customFormat="1">
      <c r="A1327" s="14"/>
      <c r="B1327" s="251"/>
      <c r="C1327" s="252"/>
      <c r="D1327" s="242" t="s">
        <v>372</v>
      </c>
      <c r="E1327" s="253" t="s">
        <v>21</v>
      </c>
      <c r="F1327" s="254" t="s">
        <v>1762</v>
      </c>
      <c r="G1327" s="252"/>
      <c r="H1327" s="255">
        <v>502.15300000000002</v>
      </c>
      <c r="I1327" s="256"/>
      <c r="J1327" s="252"/>
      <c r="K1327" s="252"/>
      <c r="L1327" s="257"/>
      <c r="M1327" s="258"/>
      <c r="N1327" s="259"/>
      <c r="O1327" s="259"/>
      <c r="P1327" s="259"/>
      <c r="Q1327" s="259"/>
      <c r="R1327" s="259"/>
      <c r="S1327" s="259"/>
      <c r="T1327" s="260"/>
      <c r="U1327" s="14"/>
      <c r="V1327" s="14"/>
      <c r="W1327" s="14"/>
      <c r="X1327" s="14"/>
      <c r="Y1327" s="14"/>
      <c r="Z1327" s="14"/>
      <c r="AA1327" s="14"/>
      <c r="AB1327" s="14"/>
      <c r="AC1327" s="14"/>
      <c r="AD1327" s="14"/>
      <c r="AE1327" s="14"/>
      <c r="AT1327" s="261" t="s">
        <v>372</v>
      </c>
      <c r="AU1327" s="261" t="s">
        <v>81</v>
      </c>
      <c r="AV1327" s="14" t="s">
        <v>81</v>
      </c>
      <c r="AW1327" s="14" t="s">
        <v>34</v>
      </c>
      <c r="AX1327" s="14" t="s">
        <v>72</v>
      </c>
      <c r="AY1327" s="261" t="s">
        <v>178</v>
      </c>
    </row>
    <row r="1328" s="14" customFormat="1">
      <c r="A1328" s="14"/>
      <c r="B1328" s="251"/>
      <c r="C1328" s="252"/>
      <c r="D1328" s="242" t="s">
        <v>372</v>
      </c>
      <c r="E1328" s="253" t="s">
        <v>21</v>
      </c>
      <c r="F1328" s="254" t="s">
        <v>1763</v>
      </c>
      <c r="G1328" s="252"/>
      <c r="H1328" s="255">
        <v>83.156000000000006</v>
      </c>
      <c r="I1328" s="256"/>
      <c r="J1328" s="252"/>
      <c r="K1328" s="252"/>
      <c r="L1328" s="257"/>
      <c r="M1328" s="258"/>
      <c r="N1328" s="259"/>
      <c r="O1328" s="259"/>
      <c r="P1328" s="259"/>
      <c r="Q1328" s="259"/>
      <c r="R1328" s="259"/>
      <c r="S1328" s="259"/>
      <c r="T1328" s="260"/>
      <c r="U1328" s="14"/>
      <c r="V1328" s="14"/>
      <c r="W1328" s="14"/>
      <c r="X1328" s="14"/>
      <c r="Y1328" s="14"/>
      <c r="Z1328" s="14"/>
      <c r="AA1328" s="14"/>
      <c r="AB1328" s="14"/>
      <c r="AC1328" s="14"/>
      <c r="AD1328" s="14"/>
      <c r="AE1328" s="14"/>
      <c r="AT1328" s="261" t="s">
        <v>372</v>
      </c>
      <c r="AU1328" s="261" t="s">
        <v>81</v>
      </c>
      <c r="AV1328" s="14" t="s">
        <v>81</v>
      </c>
      <c r="AW1328" s="14" t="s">
        <v>34</v>
      </c>
      <c r="AX1328" s="14" t="s">
        <v>72</v>
      </c>
      <c r="AY1328" s="261" t="s">
        <v>178</v>
      </c>
    </row>
    <row r="1329" s="15" customFormat="1">
      <c r="A1329" s="15"/>
      <c r="B1329" s="262"/>
      <c r="C1329" s="263"/>
      <c r="D1329" s="242" t="s">
        <v>372</v>
      </c>
      <c r="E1329" s="264" t="s">
        <v>21</v>
      </c>
      <c r="F1329" s="265" t="s">
        <v>399</v>
      </c>
      <c r="G1329" s="263"/>
      <c r="H1329" s="266">
        <v>585.30899999999997</v>
      </c>
      <c r="I1329" s="267"/>
      <c r="J1329" s="263"/>
      <c r="K1329" s="263"/>
      <c r="L1329" s="268"/>
      <c r="M1329" s="269"/>
      <c r="N1329" s="270"/>
      <c r="O1329" s="270"/>
      <c r="P1329" s="270"/>
      <c r="Q1329" s="270"/>
      <c r="R1329" s="270"/>
      <c r="S1329" s="270"/>
      <c r="T1329" s="271"/>
      <c r="U1329" s="15"/>
      <c r="V1329" s="15"/>
      <c r="W1329" s="15"/>
      <c r="X1329" s="15"/>
      <c r="Y1329" s="15"/>
      <c r="Z1329" s="15"/>
      <c r="AA1329" s="15"/>
      <c r="AB1329" s="15"/>
      <c r="AC1329" s="15"/>
      <c r="AD1329" s="15"/>
      <c r="AE1329" s="15"/>
      <c r="AT1329" s="272" t="s">
        <v>372</v>
      </c>
      <c r="AU1329" s="272" t="s">
        <v>81</v>
      </c>
      <c r="AV1329" s="15" t="s">
        <v>97</v>
      </c>
      <c r="AW1329" s="15" t="s">
        <v>34</v>
      </c>
      <c r="AX1329" s="15" t="s">
        <v>79</v>
      </c>
      <c r="AY1329" s="272" t="s">
        <v>178</v>
      </c>
    </row>
    <row r="1330" s="2" customFormat="1" ht="37.8" customHeight="1">
      <c r="A1330" s="41"/>
      <c r="B1330" s="42"/>
      <c r="C1330" s="214" t="s">
        <v>1764</v>
      </c>
      <c r="D1330" s="214" t="s">
        <v>179</v>
      </c>
      <c r="E1330" s="215" t="s">
        <v>1765</v>
      </c>
      <c r="F1330" s="216" t="s">
        <v>1766</v>
      </c>
      <c r="G1330" s="217" t="s">
        <v>384</v>
      </c>
      <c r="H1330" s="218">
        <v>374.09300000000002</v>
      </c>
      <c r="I1330" s="219"/>
      <c r="J1330" s="220">
        <f>ROUND(I1330*H1330,2)</f>
        <v>0</v>
      </c>
      <c r="K1330" s="216" t="s">
        <v>368</v>
      </c>
      <c r="L1330" s="47"/>
      <c r="M1330" s="221" t="s">
        <v>21</v>
      </c>
      <c r="N1330" s="222" t="s">
        <v>43</v>
      </c>
      <c r="O1330" s="87"/>
      <c r="P1330" s="223">
        <f>O1330*H1330</f>
        <v>0</v>
      </c>
      <c r="Q1330" s="223">
        <v>0</v>
      </c>
      <c r="R1330" s="223">
        <f>Q1330*H1330</f>
        <v>0</v>
      </c>
      <c r="S1330" s="223">
        <v>0</v>
      </c>
      <c r="T1330" s="224">
        <f>S1330*H1330</f>
        <v>0</v>
      </c>
      <c r="U1330" s="41"/>
      <c r="V1330" s="41"/>
      <c r="W1330" s="41"/>
      <c r="X1330" s="41"/>
      <c r="Y1330" s="41"/>
      <c r="Z1330" s="41"/>
      <c r="AA1330" s="41"/>
      <c r="AB1330" s="41"/>
      <c r="AC1330" s="41"/>
      <c r="AD1330" s="41"/>
      <c r="AE1330" s="41"/>
      <c r="AR1330" s="225" t="s">
        <v>242</v>
      </c>
      <c r="AT1330" s="225" t="s">
        <v>179</v>
      </c>
      <c r="AU1330" s="225" t="s">
        <v>81</v>
      </c>
      <c r="AY1330" s="20" t="s">
        <v>178</v>
      </c>
      <c r="BE1330" s="226">
        <f>IF(N1330="základní",J1330,0)</f>
        <v>0</v>
      </c>
      <c r="BF1330" s="226">
        <f>IF(N1330="snížená",J1330,0)</f>
        <v>0</v>
      </c>
      <c r="BG1330" s="226">
        <f>IF(N1330="zákl. přenesená",J1330,0)</f>
        <v>0</v>
      </c>
      <c r="BH1330" s="226">
        <f>IF(N1330="sníž. přenesená",J1330,0)</f>
        <v>0</v>
      </c>
      <c r="BI1330" s="226">
        <f>IF(N1330="nulová",J1330,0)</f>
        <v>0</v>
      </c>
      <c r="BJ1330" s="20" t="s">
        <v>79</v>
      </c>
      <c r="BK1330" s="226">
        <f>ROUND(I1330*H1330,2)</f>
        <v>0</v>
      </c>
      <c r="BL1330" s="20" t="s">
        <v>242</v>
      </c>
      <c r="BM1330" s="225" t="s">
        <v>1767</v>
      </c>
    </row>
    <row r="1331" s="2" customFormat="1">
      <c r="A1331" s="41"/>
      <c r="B1331" s="42"/>
      <c r="C1331" s="43"/>
      <c r="D1331" s="235" t="s">
        <v>370</v>
      </c>
      <c r="E1331" s="43"/>
      <c r="F1331" s="236" t="s">
        <v>1768</v>
      </c>
      <c r="G1331" s="43"/>
      <c r="H1331" s="43"/>
      <c r="I1331" s="237"/>
      <c r="J1331" s="43"/>
      <c r="K1331" s="43"/>
      <c r="L1331" s="47"/>
      <c r="M1331" s="238"/>
      <c r="N1331" s="239"/>
      <c r="O1331" s="87"/>
      <c r="P1331" s="87"/>
      <c r="Q1331" s="87"/>
      <c r="R1331" s="87"/>
      <c r="S1331" s="87"/>
      <c r="T1331" s="88"/>
      <c r="U1331" s="41"/>
      <c r="V1331" s="41"/>
      <c r="W1331" s="41"/>
      <c r="X1331" s="41"/>
      <c r="Y1331" s="41"/>
      <c r="Z1331" s="41"/>
      <c r="AA1331" s="41"/>
      <c r="AB1331" s="41"/>
      <c r="AC1331" s="41"/>
      <c r="AD1331" s="41"/>
      <c r="AE1331" s="41"/>
      <c r="AT1331" s="20" t="s">
        <v>370</v>
      </c>
      <c r="AU1331" s="20" t="s">
        <v>81</v>
      </c>
    </row>
    <row r="1332" s="13" customFormat="1">
      <c r="A1332" s="13"/>
      <c r="B1332" s="240"/>
      <c r="C1332" s="241"/>
      <c r="D1332" s="242" t="s">
        <v>372</v>
      </c>
      <c r="E1332" s="243" t="s">
        <v>21</v>
      </c>
      <c r="F1332" s="244" t="s">
        <v>1496</v>
      </c>
      <c r="G1332" s="241"/>
      <c r="H1332" s="243" t="s">
        <v>21</v>
      </c>
      <c r="I1332" s="245"/>
      <c r="J1332" s="241"/>
      <c r="K1332" s="241"/>
      <c r="L1332" s="246"/>
      <c r="M1332" s="247"/>
      <c r="N1332" s="248"/>
      <c r="O1332" s="248"/>
      <c r="P1332" s="248"/>
      <c r="Q1332" s="248"/>
      <c r="R1332" s="248"/>
      <c r="S1332" s="248"/>
      <c r="T1332" s="249"/>
      <c r="U1332" s="13"/>
      <c r="V1332" s="13"/>
      <c r="W1332" s="13"/>
      <c r="X1332" s="13"/>
      <c r="Y1332" s="13"/>
      <c r="Z1332" s="13"/>
      <c r="AA1332" s="13"/>
      <c r="AB1332" s="13"/>
      <c r="AC1332" s="13"/>
      <c r="AD1332" s="13"/>
      <c r="AE1332" s="13"/>
      <c r="AT1332" s="250" t="s">
        <v>372</v>
      </c>
      <c r="AU1332" s="250" t="s">
        <v>81</v>
      </c>
      <c r="AV1332" s="13" t="s">
        <v>79</v>
      </c>
      <c r="AW1332" s="13" t="s">
        <v>34</v>
      </c>
      <c r="AX1332" s="13" t="s">
        <v>72</v>
      </c>
      <c r="AY1332" s="250" t="s">
        <v>178</v>
      </c>
    </row>
    <row r="1333" s="13" customFormat="1">
      <c r="A1333" s="13"/>
      <c r="B1333" s="240"/>
      <c r="C1333" s="241"/>
      <c r="D1333" s="242" t="s">
        <v>372</v>
      </c>
      <c r="E1333" s="243" t="s">
        <v>21</v>
      </c>
      <c r="F1333" s="244" t="s">
        <v>1497</v>
      </c>
      <c r="G1333" s="241"/>
      <c r="H1333" s="243" t="s">
        <v>21</v>
      </c>
      <c r="I1333" s="245"/>
      <c r="J1333" s="241"/>
      <c r="K1333" s="241"/>
      <c r="L1333" s="246"/>
      <c r="M1333" s="247"/>
      <c r="N1333" s="248"/>
      <c r="O1333" s="248"/>
      <c r="P1333" s="248"/>
      <c r="Q1333" s="248"/>
      <c r="R1333" s="248"/>
      <c r="S1333" s="248"/>
      <c r="T1333" s="249"/>
      <c r="U1333" s="13"/>
      <c r="V1333" s="13"/>
      <c r="W1333" s="13"/>
      <c r="X1333" s="13"/>
      <c r="Y1333" s="13"/>
      <c r="Z1333" s="13"/>
      <c r="AA1333" s="13"/>
      <c r="AB1333" s="13"/>
      <c r="AC1333" s="13"/>
      <c r="AD1333" s="13"/>
      <c r="AE1333" s="13"/>
      <c r="AT1333" s="250" t="s">
        <v>372</v>
      </c>
      <c r="AU1333" s="250" t="s">
        <v>81</v>
      </c>
      <c r="AV1333" s="13" t="s">
        <v>79</v>
      </c>
      <c r="AW1333" s="13" t="s">
        <v>34</v>
      </c>
      <c r="AX1333" s="13" t="s">
        <v>72</v>
      </c>
      <c r="AY1333" s="250" t="s">
        <v>178</v>
      </c>
    </row>
    <row r="1334" s="14" customFormat="1">
      <c r="A1334" s="14"/>
      <c r="B1334" s="251"/>
      <c r="C1334" s="252"/>
      <c r="D1334" s="242" t="s">
        <v>372</v>
      </c>
      <c r="E1334" s="253" t="s">
        <v>21</v>
      </c>
      <c r="F1334" s="254" t="s">
        <v>1769</v>
      </c>
      <c r="G1334" s="252"/>
      <c r="H1334" s="255">
        <v>86.111999999999995</v>
      </c>
      <c r="I1334" s="256"/>
      <c r="J1334" s="252"/>
      <c r="K1334" s="252"/>
      <c r="L1334" s="257"/>
      <c r="M1334" s="258"/>
      <c r="N1334" s="259"/>
      <c r="O1334" s="259"/>
      <c r="P1334" s="259"/>
      <c r="Q1334" s="259"/>
      <c r="R1334" s="259"/>
      <c r="S1334" s="259"/>
      <c r="T1334" s="260"/>
      <c r="U1334" s="14"/>
      <c r="V1334" s="14"/>
      <c r="W1334" s="14"/>
      <c r="X1334" s="14"/>
      <c r="Y1334" s="14"/>
      <c r="Z1334" s="14"/>
      <c r="AA1334" s="14"/>
      <c r="AB1334" s="14"/>
      <c r="AC1334" s="14"/>
      <c r="AD1334" s="14"/>
      <c r="AE1334" s="14"/>
      <c r="AT1334" s="261" t="s">
        <v>372</v>
      </c>
      <c r="AU1334" s="261" t="s">
        <v>81</v>
      </c>
      <c r="AV1334" s="14" t="s">
        <v>81</v>
      </c>
      <c r="AW1334" s="14" t="s">
        <v>34</v>
      </c>
      <c r="AX1334" s="14" t="s">
        <v>72</v>
      </c>
      <c r="AY1334" s="261" t="s">
        <v>178</v>
      </c>
    </row>
    <row r="1335" s="14" customFormat="1">
      <c r="A1335" s="14"/>
      <c r="B1335" s="251"/>
      <c r="C1335" s="252"/>
      <c r="D1335" s="242" t="s">
        <v>372</v>
      </c>
      <c r="E1335" s="253" t="s">
        <v>21</v>
      </c>
      <c r="F1335" s="254" t="s">
        <v>1770</v>
      </c>
      <c r="G1335" s="252"/>
      <c r="H1335" s="255">
        <v>328.87799999999999</v>
      </c>
      <c r="I1335" s="256"/>
      <c r="J1335" s="252"/>
      <c r="K1335" s="252"/>
      <c r="L1335" s="257"/>
      <c r="M1335" s="258"/>
      <c r="N1335" s="259"/>
      <c r="O1335" s="259"/>
      <c r="P1335" s="259"/>
      <c r="Q1335" s="259"/>
      <c r="R1335" s="259"/>
      <c r="S1335" s="259"/>
      <c r="T1335" s="260"/>
      <c r="U1335" s="14"/>
      <c r="V1335" s="14"/>
      <c r="W1335" s="14"/>
      <c r="X1335" s="14"/>
      <c r="Y1335" s="14"/>
      <c r="Z1335" s="14"/>
      <c r="AA1335" s="14"/>
      <c r="AB1335" s="14"/>
      <c r="AC1335" s="14"/>
      <c r="AD1335" s="14"/>
      <c r="AE1335" s="14"/>
      <c r="AT1335" s="261" t="s">
        <v>372</v>
      </c>
      <c r="AU1335" s="261" t="s">
        <v>81</v>
      </c>
      <c r="AV1335" s="14" t="s">
        <v>81</v>
      </c>
      <c r="AW1335" s="14" t="s">
        <v>34</v>
      </c>
      <c r="AX1335" s="14" t="s">
        <v>72</v>
      </c>
      <c r="AY1335" s="261" t="s">
        <v>178</v>
      </c>
    </row>
    <row r="1336" s="14" customFormat="1">
      <c r="A1336" s="14"/>
      <c r="B1336" s="251"/>
      <c r="C1336" s="252"/>
      <c r="D1336" s="242" t="s">
        <v>372</v>
      </c>
      <c r="E1336" s="253" t="s">
        <v>21</v>
      </c>
      <c r="F1336" s="254" t="s">
        <v>1698</v>
      </c>
      <c r="G1336" s="252"/>
      <c r="H1336" s="255">
        <v>-28.896999999999998</v>
      </c>
      <c r="I1336" s="256"/>
      <c r="J1336" s="252"/>
      <c r="K1336" s="252"/>
      <c r="L1336" s="257"/>
      <c r="M1336" s="258"/>
      <c r="N1336" s="259"/>
      <c r="O1336" s="259"/>
      <c r="P1336" s="259"/>
      <c r="Q1336" s="259"/>
      <c r="R1336" s="259"/>
      <c r="S1336" s="259"/>
      <c r="T1336" s="260"/>
      <c r="U1336" s="14"/>
      <c r="V1336" s="14"/>
      <c r="W1336" s="14"/>
      <c r="X1336" s="14"/>
      <c r="Y1336" s="14"/>
      <c r="Z1336" s="14"/>
      <c r="AA1336" s="14"/>
      <c r="AB1336" s="14"/>
      <c r="AC1336" s="14"/>
      <c r="AD1336" s="14"/>
      <c r="AE1336" s="14"/>
      <c r="AT1336" s="261" t="s">
        <v>372</v>
      </c>
      <c r="AU1336" s="261" t="s">
        <v>81</v>
      </c>
      <c r="AV1336" s="14" t="s">
        <v>81</v>
      </c>
      <c r="AW1336" s="14" t="s">
        <v>34</v>
      </c>
      <c r="AX1336" s="14" t="s">
        <v>72</v>
      </c>
      <c r="AY1336" s="261" t="s">
        <v>178</v>
      </c>
    </row>
    <row r="1337" s="14" customFormat="1">
      <c r="A1337" s="14"/>
      <c r="B1337" s="251"/>
      <c r="C1337" s="252"/>
      <c r="D1337" s="242" t="s">
        <v>372</v>
      </c>
      <c r="E1337" s="253" t="s">
        <v>21</v>
      </c>
      <c r="F1337" s="254" t="s">
        <v>1771</v>
      </c>
      <c r="G1337" s="252"/>
      <c r="H1337" s="255">
        <v>-12</v>
      </c>
      <c r="I1337" s="256"/>
      <c r="J1337" s="252"/>
      <c r="K1337" s="252"/>
      <c r="L1337" s="257"/>
      <c r="M1337" s="258"/>
      <c r="N1337" s="259"/>
      <c r="O1337" s="259"/>
      <c r="P1337" s="259"/>
      <c r="Q1337" s="259"/>
      <c r="R1337" s="259"/>
      <c r="S1337" s="259"/>
      <c r="T1337" s="260"/>
      <c r="U1337" s="14"/>
      <c r="V1337" s="14"/>
      <c r="W1337" s="14"/>
      <c r="X1337" s="14"/>
      <c r="Y1337" s="14"/>
      <c r="Z1337" s="14"/>
      <c r="AA1337" s="14"/>
      <c r="AB1337" s="14"/>
      <c r="AC1337" s="14"/>
      <c r="AD1337" s="14"/>
      <c r="AE1337" s="14"/>
      <c r="AT1337" s="261" t="s">
        <v>372</v>
      </c>
      <c r="AU1337" s="261" t="s">
        <v>81</v>
      </c>
      <c r="AV1337" s="14" t="s">
        <v>81</v>
      </c>
      <c r="AW1337" s="14" t="s">
        <v>34</v>
      </c>
      <c r="AX1337" s="14" t="s">
        <v>72</v>
      </c>
      <c r="AY1337" s="261" t="s">
        <v>178</v>
      </c>
    </row>
    <row r="1338" s="15" customFormat="1">
      <c r="A1338" s="15"/>
      <c r="B1338" s="262"/>
      <c r="C1338" s="263"/>
      <c r="D1338" s="242" t="s">
        <v>372</v>
      </c>
      <c r="E1338" s="264" t="s">
        <v>21</v>
      </c>
      <c r="F1338" s="265" t="s">
        <v>399</v>
      </c>
      <c r="G1338" s="263"/>
      <c r="H1338" s="266">
        <v>374.09300000000002</v>
      </c>
      <c r="I1338" s="267"/>
      <c r="J1338" s="263"/>
      <c r="K1338" s="263"/>
      <c r="L1338" s="268"/>
      <c r="M1338" s="269"/>
      <c r="N1338" s="270"/>
      <c r="O1338" s="270"/>
      <c r="P1338" s="270"/>
      <c r="Q1338" s="270"/>
      <c r="R1338" s="270"/>
      <c r="S1338" s="270"/>
      <c r="T1338" s="271"/>
      <c r="U1338" s="15"/>
      <c r="V1338" s="15"/>
      <c r="W1338" s="15"/>
      <c r="X1338" s="15"/>
      <c r="Y1338" s="15"/>
      <c r="Z1338" s="15"/>
      <c r="AA1338" s="15"/>
      <c r="AB1338" s="15"/>
      <c r="AC1338" s="15"/>
      <c r="AD1338" s="15"/>
      <c r="AE1338" s="15"/>
      <c r="AT1338" s="272" t="s">
        <v>372</v>
      </c>
      <c r="AU1338" s="272" t="s">
        <v>81</v>
      </c>
      <c r="AV1338" s="15" t="s">
        <v>97</v>
      </c>
      <c r="AW1338" s="15" t="s">
        <v>34</v>
      </c>
      <c r="AX1338" s="15" t="s">
        <v>79</v>
      </c>
      <c r="AY1338" s="272" t="s">
        <v>178</v>
      </c>
    </row>
    <row r="1339" s="2" customFormat="1" ht="16.5" customHeight="1">
      <c r="A1339" s="41"/>
      <c r="B1339" s="42"/>
      <c r="C1339" s="284" t="s">
        <v>1772</v>
      </c>
      <c r="D1339" s="284" t="s">
        <v>543</v>
      </c>
      <c r="E1339" s="285" t="s">
        <v>1773</v>
      </c>
      <c r="F1339" s="286" t="s">
        <v>1774</v>
      </c>
      <c r="G1339" s="287" t="s">
        <v>692</v>
      </c>
      <c r="H1339" s="288">
        <v>76.314999999999998</v>
      </c>
      <c r="I1339" s="289"/>
      <c r="J1339" s="290">
        <f>ROUND(I1339*H1339,2)</f>
        <v>0</v>
      </c>
      <c r="K1339" s="286" t="s">
        <v>393</v>
      </c>
      <c r="L1339" s="291"/>
      <c r="M1339" s="292" t="s">
        <v>21</v>
      </c>
      <c r="N1339" s="293" t="s">
        <v>43</v>
      </c>
      <c r="O1339" s="87"/>
      <c r="P1339" s="223">
        <f>O1339*H1339</f>
        <v>0</v>
      </c>
      <c r="Q1339" s="223">
        <v>1</v>
      </c>
      <c r="R1339" s="223">
        <f>Q1339*H1339</f>
        <v>76.314999999999998</v>
      </c>
      <c r="S1339" s="223">
        <v>0</v>
      </c>
      <c r="T1339" s="224">
        <f>S1339*H1339</f>
        <v>0</v>
      </c>
      <c r="U1339" s="41"/>
      <c r="V1339" s="41"/>
      <c r="W1339" s="41"/>
      <c r="X1339" s="41"/>
      <c r="Y1339" s="41"/>
      <c r="Z1339" s="41"/>
      <c r="AA1339" s="41"/>
      <c r="AB1339" s="41"/>
      <c r="AC1339" s="41"/>
      <c r="AD1339" s="41"/>
      <c r="AE1339" s="41"/>
      <c r="AR1339" s="225" t="s">
        <v>306</v>
      </c>
      <c r="AT1339" s="225" t="s">
        <v>543</v>
      </c>
      <c r="AU1339" s="225" t="s">
        <v>81</v>
      </c>
      <c r="AY1339" s="20" t="s">
        <v>178</v>
      </c>
      <c r="BE1339" s="226">
        <f>IF(N1339="základní",J1339,0)</f>
        <v>0</v>
      </c>
      <c r="BF1339" s="226">
        <f>IF(N1339="snížená",J1339,0)</f>
        <v>0</v>
      </c>
      <c r="BG1339" s="226">
        <f>IF(N1339="zákl. přenesená",J1339,0)</f>
        <v>0</v>
      </c>
      <c r="BH1339" s="226">
        <f>IF(N1339="sníž. přenesená",J1339,0)</f>
        <v>0</v>
      </c>
      <c r="BI1339" s="226">
        <f>IF(N1339="nulová",J1339,0)</f>
        <v>0</v>
      </c>
      <c r="BJ1339" s="20" t="s">
        <v>79</v>
      </c>
      <c r="BK1339" s="226">
        <f>ROUND(I1339*H1339,2)</f>
        <v>0</v>
      </c>
      <c r="BL1339" s="20" t="s">
        <v>242</v>
      </c>
      <c r="BM1339" s="225" t="s">
        <v>1775</v>
      </c>
    </row>
    <row r="1340" s="14" customFormat="1">
      <c r="A1340" s="14"/>
      <c r="B1340" s="251"/>
      <c r="C1340" s="252"/>
      <c r="D1340" s="242" t="s">
        <v>372</v>
      </c>
      <c r="E1340" s="253" t="s">
        <v>21</v>
      </c>
      <c r="F1340" s="254" t="s">
        <v>1776</v>
      </c>
      <c r="G1340" s="252"/>
      <c r="H1340" s="255">
        <v>76.314999999999998</v>
      </c>
      <c r="I1340" s="256"/>
      <c r="J1340" s="252"/>
      <c r="K1340" s="252"/>
      <c r="L1340" s="257"/>
      <c r="M1340" s="258"/>
      <c r="N1340" s="259"/>
      <c r="O1340" s="259"/>
      <c r="P1340" s="259"/>
      <c r="Q1340" s="259"/>
      <c r="R1340" s="259"/>
      <c r="S1340" s="259"/>
      <c r="T1340" s="260"/>
      <c r="U1340" s="14"/>
      <c r="V1340" s="14"/>
      <c r="W1340" s="14"/>
      <c r="X1340" s="14"/>
      <c r="Y1340" s="14"/>
      <c r="Z1340" s="14"/>
      <c r="AA1340" s="14"/>
      <c r="AB1340" s="14"/>
      <c r="AC1340" s="14"/>
      <c r="AD1340" s="14"/>
      <c r="AE1340" s="14"/>
      <c r="AT1340" s="261" t="s">
        <v>372</v>
      </c>
      <c r="AU1340" s="261" t="s">
        <v>81</v>
      </c>
      <c r="AV1340" s="14" t="s">
        <v>81</v>
      </c>
      <c r="AW1340" s="14" t="s">
        <v>34</v>
      </c>
      <c r="AX1340" s="14" t="s">
        <v>79</v>
      </c>
      <c r="AY1340" s="261" t="s">
        <v>178</v>
      </c>
    </row>
    <row r="1341" s="2" customFormat="1" ht="33" customHeight="1">
      <c r="A1341" s="41"/>
      <c r="B1341" s="42"/>
      <c r="C1341" s="214" t="s">
        <v>1777</v>
      </c>
      <c r="D1341" s="214" t="s">
        <v>179</v>
      </c>
      <c r="E1341" s="215" t="s">
        <v>1778</v>
      </c>
      <c r="F1341" s="216" t="s">
        <v>1779</v>
      </c>
      <c r="G1341" s="217" t="s">
        <v>209</v>
      </c>
      <c r="H1341" s="218">
        <v>28</v>
      </c>
      <c r="I1341" s="219"/>
      <c r="J1341" s="220">
        <f>ROUND(I1341*H1341,2)</f>
        <v>0</v>
      </c>
      <c r="K1341" s="216" t="s">
        <v>368</v>
      </c>
      <c r="L1341" s="47"/>
      <c r="M1341" s="221" t="s">
        <v>21</v>
      </c>
      <c r="N1341" s="222" t="s">
        <v>43</v>
      </c>
      <c r="O1341" s="87"/>
      <c r="P1341" s="223">
        <f>O1341*H1341</f>
        <v>0</v>
      </c>
      <c r="Q1341" s="223">
        <v>2.0000000000000002E-05</v>
      </c>
      <c r="R1341" s="223">
        <f>Q1341*H1341</f>
        <v>0.00056000000000000006</v>
      </c>
      <c r="S1341" s="223">
        <v>0</v>
      </c>
      <c r="T1341" s="224">
        <f>S1341*H1341</f>
        <v>0</v>
      </c>
      <c r="U1341" s="41"/>
      <c r="V1341" s="41"/>
      <c r="W1341" s="41"/>
      <c r="X1341" s="41"/>
      <c r="Y1341" s="41"/>
      <c r="Z1341" s="41"/>
      <c r="AA1341" s="41"/>
      <c r="AB1341" s="41"/>
      <c r="AC1341" s="41"/>
      <c r="AD1341" s="41"/>
      <c r="AE1341" s="41"/>
      <c r="AR1341" s="225" t="s">
        <v>242</v>
      </c>
      <c r="AT1341" s="225" t="s">
        <v>179</v>
      </c>
      <c r="AU1341" s="225" t="s">
        <v>81</v>
      </c>
      <c r="AY1341" s="20" t="s">
        <v>178</v>
      </c>
      <c r="BE1341" s="226">
        <f>IF(N1341="základní",J1341,0)</f>
        <v>0</v>
      </c>
      <c r="BF1341" s="226">
        <f>IF(N1341="snížená",J1341,0)</f>
        <v>0</v>
      </c>
      <c r="BG1341" s="226">
        <f>IF(N1341="zákl. přenesená",J1341,0)</f>
        <v>0</v>
      </c>
      <c r="BH1341" s="226">
        <f>IF(N1341="sníž. přenesená",J1341,0)</f>
        <v>0</v>
      </c>
      <c r="BI1341" s="226">
        <f>IF(N1341="nulová",J1341,0)</f>
        <v>0</v>
      </c>
      <c r="BJ1341" s="20" t="s">
        <v>79</v>
      </c>
      <c r="BK1341" s="226">
        <f>ROUND(I1341*H1341,2)</f>
        <v>0</v>
      </c>
      <c r="BL1341" s="20" t="s">
        <v>242</v>
      </c>
      <c r="BM1341" s="225" t="s">
        <v>1780</v>
      </c>
    </row>
    <row r="1342" s="2" customFormat="1">
      <c r="A1342" s="41"/>
      <c r="B1342" s="42"/>
      <c r="C1342" s="43"/>
      <c r="D1342" s="235" t="s">
        <v>370</v>
      </c>
      <c r="E1342" s="43"/>
      <c r="F1342" s="236" t="s">
        <v>1781</v>
      </c>
      <c r="G1342" s="43"/>
      <c r="H1342" s="43"/>
      <c r="I1342" s="237"/>
      <c r="J1342" s="43"/>
      <c r="K1342" s="43"/>
      <c r="L1342" s="47"/>
      <c r="M1342" s="238"/>
      <c r="N1342" s="239"/>
      <c r="O1342" s="87"/>
      <c r="P1342" s="87"/>
      <c r="Q1342" s="87"/>
      <c r="R1342" s="87"/>
      <c r="S1342" s="87"/>
      <c r="T1342" s="88"/>
      <c r="U1342" s="41"/>
      <c r="V1342" s="41"/>
      <c r="W1342" s="41"/>
      <c r="X1342" s="41"/>
      <c r="Y1342" s="41"/>
      <c r="Z1342" s="41"/>
      <c r="AA1342" s="41"/>
      <c r="AB1342" s="41"/>
      <c r="AC1342" s="41"/>
      <c r="AD1342" s="41"/>
      <c r="AE1342" s="41"/>
      <c r="AT1342" s="20" t="s">
        <v>370</v>
      </c>
      <c r="AU1342" s="20" t="s">
        <v>81</v>
      </c>
    </row>
    <row r="1343" s="13" customFormat="1">
      <c r="A1343" s="13"/>
      <c r="B1343" s="240"/>
      <c r="C1343" s="241"/>
      <c r="D1343" s="242" t="s">
        <v>372</v>
      </c>
      <c r="E1343" s="243" t="s">
        <v>21</v>
      </c>
      <c r="F1343" s="244" t="s">
        <v>1782</v>
      </c>
      <c r="G1343" s="241"/>
      <c r="H1343" s="243" t="s">
        <v>21</v>
      </c>
      <c r="I1343" s="245"/>
      <c r="J1343" s="241"/>
      <c r="K1343" s="241"/>
      <c r="L1343" s="246"/>
      <c r="M1343" s="247"/>
      <c r="N1343" s="248"/>
      <c r="O1343" s="248"/>
      <c r="P1343" s="248"/>
      <c r="Q1343" s="248"/>
      <c r="R1343" s="248"/>
      <c r="S1343" s="248"/>
      <c r="T1343" s="249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T1343" s="250" t="s">
        <v>372</v>
      </c>
      <c r="AU1343" s="250" t="s">
        <v>81</v>
      </c>
      <c r="AV1343" s="13" t="s">
        <v>79</v>
      </c>
      <c r="AW1343" s="13" t="s">
        <v>34</v>
      </c>
      <c r="AX1343" s="13" t="s">
        <v>72</v>
      </c>
      <c r="AY1343" s="250" t="s">
        <v>178</v>
      </c>
    </row>
    <row r="1344" s="14" customFormat="1">
      <c r="A1344" s="14"/>
      <c r="B1344" s="251"/>
      <c r="C1344" s="252"/>
      <c r="D1344" s="242" t="s">
        <v>372</v>
      </c>
      <c r="E1344" s="253" t="s">
        <v>21</v>
      </c>
      <c r="F1344" s="254" t="s">
        <v>1783</v>
      </c>
      <c r="G1344" s="252"/>
      <c r="H1344" s="255">
        <v>28</v>
      </c>
      <c r="I1344" s="256"/>
      <c r="J1344" s="252"/>
      <c r="K1344" s="252"/>
      <c r="L1344" s="257"/>
      <c r="M1344" s="258"/>
      <c r="N1344" s="259"/>
      <c r="O1344" s="259"/>
      <c r="P1344" s="259"/>
      <c r="Q1344" s="259"/>
      <c r="R1344" s="259"/>
      <c r="S1344" s="259"/>
      <c r="T1344" s="260"/>
      <c r="U1344" s="14"/>
      <c r="V1344" s="14"/>
      <c r="W1344" s="14"/>
      <c r="X1344" s="14"/>
      <c r="Y1344" s="14"/>
      <c r="Z1344" s="14"/>
      <c r="AA1344" s="14"/>
      <c r="AB1344" s="14"/>
      <c r="AC1344" s="14"/>
      <c r="AD1344" s="14"/>
      <c r="AE1344" s="14"/>
      <c r="AT1344" s="261" t="s">
        <v>372</v>
      </c>
      <c r="AU1344" s="261" t="s">
        <v>81</v>
      </c>
      <c r="AV1344" s="14" t="s">
        <v>81</v>
      </c>
      <c r="AW1344" s="14" t="s">
        <v>34</v>
      </c>
      <c r="AX1344" s="14" t="s">
        <v>79</v>
      </c>
      <c r="AY1344" s="261" t="s">
        <v>178</v>
      </c>
    </row>
    <row r="1345" s="2" customFormat="1" ht="16.5" customHeight="1">
      <c r="A1345" s="41"/>
      <c r="B1345" s="42"/>
      <c r="C1345" s="284" t="s">
        <v>1784</v>
      </c>
      <c r="D1345" s="284" t="s">
        <v>543</v>
      </c>
      <c r="E1345" s="285" t="s">
        <v>1785</v>
      </c>
      <c r="F1345" s="286" t="s">
        <v>1786</v>
      </c>
      <c r="G1345" s="287" t="s">
        <v>209</v>
      </c>
      <c r="H1345" s="288">
        <v>28.559999999999999</v>
      </c>
      <c r="I1345" s="289"/>
      <c r="J1345" s="290">
        <f>ROUND(I1345*H1345,2)</f>
        <v>0</v>
      </c>
      <c r="K1345" s="286" t="s">
        <v>368</v>
      </c>
      <c r="L1345" s="291"/>
      <c r="M1345" s="292" t="s">
        <v>21</v>
      </c>
      <c r="N1345" s="293" t="s">
        <v>43</v>
      </c>
      <c r="O1345" s="87"/>
      <c r="P1345" s="223">
        <f>O1345*H1345</f>
        <v>0</v>
      </c>
      <c r="Q1345" s="223">
        <v>0.00050000000000000001</v>
      </c>
      <c r="R1345" s="223">
        <f>Q1345*H1345</f>
        <v>0.014279999999999999</v>
      </c>
      <c r="S1345" s="223">
        <v>0</v>
      </c>
      <c r="T1345" s="224">
        <f>S1345*H1345</f>
        <v>0</v>
      </c>
      <c r="U1345" s="41"/>
      <c r="V1345" s="41"/>
      <c r="W1345" s="41"/>
      <c r="X1345" s="41"/>
      <c r="Y1345" s="41"/>
      <c r="Z1345" s="41"/>
      <c r="AA1345" s="41"/>
      <c r="AB1345" s="41"/>
      <c r="AC1345" s="41"/>
      <c r="AD1345" s="41"/>
      <c r="AE1345" s="41"/>
      <c r="AR1345" s="225" t="s">
        <v>306</v>
      </c>
      <c r="AT1345" s="225" t="s">
        <v>543</v>
      </c>
      <c r="AU1345" s="225" t="s">
        <v>81</v>
      </c>
      <c r="AY1345" s="20" t="s">
        <v>178</v>
      </c>
      <c r="BE1345" s="226">
        <f>IF(N1345="základní",J1345,0)</f>
        <v>0</v>
      </c>
      <c r="BF1345" s="226">
        <f>IF(N1345="snížená",J1345,0)</f>
        <v>0</v>
      </c>
      <c r="BG1345" s="226">
        <f>IF(N1345="zákl. přenesená",J1345,0)</f>
        <v>0</v>
      </c>
      <c r="BH1345" s="226">
        <f>IF(N1345="sníž. přenesená",J1345,0)</f>
        <v>0</v>
      </c>
      <c r="BI1345" s="226">
        <f>IF(N1345="nulová",J1345,0)</f>
        <v>0</v>
      </c>
      <c r="BJ1345" s="20" t="s">
        <v>79</v>
      </c>
      <c r="BK1345" s="226">
        <f>ROUND(I1345*H1345,2)</f>
        <v>0</v>
      </c>
      <c r="BL1345" s="20" t="s">
        <v>242</v>
      </c>
      <c r="BM1345" s="225" t="s">
        <v>1787</v>
      </c>
    </row>
    <row r="1346" s="14" customFormat="1">
      <c r="A1346" s="14"/>
      <c r="B1346" s="251"/>
      <c r="C1346" s="252"/>
      <c r="D1346" s="242" t="s">
        <v>372</v>
      </c>
      <c r="E1346" s="253" t="s">
        <v>21</v>
      </c>
      <c r="F1346" s="254" t="s">
        <v>1788</v>
      </c>
      <c r="G1346" s="252"/>
      <c r="H1346" s="255">
        <v>28</v>
      </c>
      <c r="I1346" s="256"/>
      <c r="J1346" s="252"/>
      <c r="K1346" s="252"/>
      <c r="L1346" s="257"/>
      <c r="M1346" s="258"/>
      <c r="N1346" s="259"/>
      <c r="O1346" s="259"/>
      <c r="P1346" s="259"/>
      <c r="Q1346" s="259"/>
      <c r="R1346" s="259"/>
      <c r="S1346" s="259"/>
      <c r="T1346" s="260"/>
      <c r="U1346" s="14"/>
      <c r="V1346" s="14"/>
      <c r="W1346" s="14"/>
      <c r="X1346" s="14"/>
      <c r="Y1346" s="14"/>
      <c r="Z1346" s="14"/>
      <c r="AA1346" s="14"/>
      <c r="AB1346" s="14"/>
      <c r="AC1346" s="14"/>
      <c r="AD1346" s="14"/>
      <c r="AE1346" s="14"/>
      <c r="AT1346" s="261" t="s">
        <v>372</v>
      </c>
      <c r="AU1346" s="261" t="s">
        <v>81</v>
      </c>
      <c r="AV1346" s="14" t="s">
        <v>81</v>
      </c>
      <c r="AW1346" s="14" t="s">
        <v>34</v>
      </c>
      <c r="AX1346" s="14" t="s">
        <v>72</v>
      </c>
      <c r="AY1346" s="261" t="s">
        <v>178</v>
      </c>
    </row>
    <row r="1347" s="14" customFormat="1">
      <c r="A1347" s="14"/>
      <c r="B1347" s="251"/>
      <c r="C1347" s="252"/>
      <c r="D1347" s="242" t="s">
        <v>372</v>
      </c>
      <c r="E1347" s="253" t="s">
        <v>21</v>
      </c>
      <c r="F1347" s="254" t="s">
        <v>1789</v>
      </c>
      <c r="G1347" s="252"/>
      <c r="H1347" s="255">
        <v>28.559999999999999</v>
      </c>
      <c r="I1347" s="256"/>
      <c r="J1347" s="252"/>
      <c r="K1347" s="252"/>
      <c r="L1347" s="257"/>
      <c r="M1347" s="258"/>
      <c r="N1347" s="259"/>
      <c r="O1347" s="259"/>
      <c r="P1347" s="259"/>
      <c r="Q1347" s="259"/>
      <c r="R1347" s="259"/>
      <c r="S1347" s="259"/>
      <c r="T1347" s="260"/>
      <c r="U1347" s="14"/>
      <c r="V1347" s="14"/>
      <c r="W1347" s="14"/>
      <c r="X1347" s="14"/>
      <c r="Y1347" s="14"/>
      <c r="Z1347" s="14"/>
      <c r="AA1347" s="14"/>
      <c r="AB1347" s="14"/>
      <c r="AC1347" s="14"/>
      <c r="AD1347" s="14"/>
      <c r="AE1347" s="14"/>
      <c r="AT1347" s="261" t="s">
        <v>372</v>
      </c>
      <c r="AU1347" s="261" t="s">
        <v>81</v>
      </c>
      <c r="AV1347" s="14" t="s">
        <v>81</v>
      </c>
      <c r="AW1347" s="14" t="s">
        <v>34</v>
      </c>
      <c r="AX1347" s="14" t="s">
        <v>79</v>
      </c>
      <c r="AY1347" s="261" t="s">
        <v>178</v>
      </c>
    </row>
    <row r="1348" s="2" customFormat="1" ht="24.15" customHeight="1">
      <c r="A1348" s="41"/>
      <c r="B1348" s="42"/>
      <c r="C1348" s="214" t="s">
        <v>1790</v>
      </c>
      <c r="D1348" s="214" t="s">
        <v>179</v>
      </c>
      <c r="E1348" s="215" t="s">
        <v>1791</v>
      </c>
      <c r="F1348" s="216" t="s">
        <v>1792</v>
      </c>
      <c r="G1348" s="217" t="s">
        <v>209</v>
      </c>
      <c r="H1348" s="218">
        <v>81.525999999999996</v>
      </c>
      <c r="I1348" s="219"/>
      <c r="J1348" s="220">
        <f>ROUND(I1348*H1348,2)</f>
        <v>0</v>
      </c>
      <c r="K1348" s="216" t="s">
        <v>368</v>
      </c>
      <c r="L1348" s="47"/>
      <c r="M1348" s="221" t="s">
        <v>21</v>
      </c>
      <c r="N1348" s="222" t="s">
        <v>43</v>
      </c>
      <c r="O1348" s="87"/>
      <c r="P1348" s="223">
        <f>O1348*H1348</f>
        <v>0</v>
      </c>
      <c r="Q1348" s="223">
        <v>0.00031</v>
      </c>
      <c r="R1348" s="223">
        <f>Q1348*H1348</f>
        <v>0.02527306</v>
      </c>
      <c r="S1348" s="223">
        <v>0</v>
      </c>
      <c r="T1348" s="224">
        <f>S1348*H1348</f>
        <v>0</v>
      </c>
      <c r="U1348" s="41"/>
      <c r="V1348" s="41"/>
      <c r="W1348" s="41"/>
      <c r="X1348" s="41"/>
      <c r="Y1348" s="41"/>
      <c r="Z1348" s="41"/>
      <c r="AA1348" s="41"/>
      <c r="AB1348" s="41"/>
      <c r="AC1348" s="41"/>
      <c r="AD1348" s="41"/>
      <c r="AE1348" s="41"/>
      <c r="AR1348" s="225" t="s">
        <v>242</v>
      </c>
      <c r="AT1348" s="225" t="s">
        <v>179</v>
      </c>
      <c r="AU1348" s="225" t="s">
        <v>81</v>
      </c>
      <c r="AY1348" s="20" t="s">
        <v>178</v>
      </c>
      <c r="BE1348" s="226">
        <f>IF(N1348="základní",J1348,0)</f>
        <v>0</v>
      </c>
      <c r="BF1348" s="226">
        <f>IF(N1348="snížená",J1348,0)</f>
        <v>0</v>
      </c>
      <c r="BG1348" s="226">
        <f>IF(N1348="zákl. přenesená",J1348,0)</f>
        <v>0</v>
      </c>
      <c r="BH1348" s="226">
        <f>IF(N1348="sníž. přenesená",J1348,0)</f>
        <v>0</v>
      </c>
      <c r="BI1348" s="226">
        <f>IF(N1348="nulová",J1348,0)</f>
        <v>0</v>
      </c>
      <c r="BJ1348" s="20" t="s">
        <v>79</v>
      </c>
      <c r="BK1348" s="226">
        <f>ROUND(I1348*H1348,2)</f>
        <v>0</v>
      </c>
      <c r="BL1348" s="20" t="s">
        <v>242</v>
      </c>
      <c r="BM1348" s="225" t="s">
        <v>1793</v>
      </c>
    </row>
    <row r="1349" s="2" customFormat="1">
      <c r="A1349" s="41"/>
      <c r="B1349" s="42"/>
      <c r="C1349" s="43"/>
      <c r="D1349" s="235" t="s">
        <v>370</v>
      </c>
      <c r="E1349" s="43"/>
      <c r="F1349" s="236" t="s">
        <v>1794</v>
      </c>
      <c r="G1349" s="43"/>
      <c r="H1349" s="43"/>
      <c r="I1349" s="237"/>
      <c r="J1349" s="43"/>
      <c r="K1349" s="43"/>
      <c r="L1349" s="47"/>
      <c r="M1349" s="238"/>
      <c r="N1349" s="239"/>
      <c r="O1349" s="87"/>
      <c r="P1349" s="87"/>
      <c r="Q1349" s="87"/>
      <c r="R1349" s="87"/>
      <c r="S1349" s="87"/>
      <c r="T1349" s="88"/>
      <c r="U1349" s="41"/>
      <c r="V1349" s="41"/>
      <c r="W1349" s="41"/>
      <c r="X1349" s="41"/>
      <c r="Y1349" s="41"/>
      <c r="Z1349" s="41"/>
      <c r="AA1349" s="41"/>
      <c r="AB1349" s="41"/>
      <c r="AC1349" s="41"/>
      <c r="AD1349" s="41"/>
      <c r="AE1349" s="41"/>
      <c r="AT1349" s="20" t="s">
        <v>370</v>
      </c>
      <c r="AU1349" s="20" t="s">
        <v>81</v>
      </c>
    </row>
    <row r="1350" s="13" customFormat="1">
      <c r="A1350" s="13"/>
      <c r="B1350" s="240"/>
      <c r="C1350" s="241"/>
      <c r="D1350" s="242" t="s">
        <v>372</v>
      </c>
      <c r="E1350" s="243" t="s">
        <v>21</v>
      </c>
      <c r="F1350" s="244" t="s">
        <v>1496</v>
      </c>
      <c r="G1350" s="241"/>
      <c r="H1350" s="243" t="s">
        <v>21</v>
      </c>
      <c r="I1350" s="245"/>
      <c r="J1350" s="241"/>
      <c r="K1350" s="241"/>
      <c r="L1350" s="246"/>
      <c r="M1350" s="247"/>
      <c r="N1350" s="248"/>
      <c r="O1350" s="248"/>
      <c r="P1350" s="248"/>
      <c r="Q1350" s="248"/>
      <c r="R1350" s="248"/>
      <c r="S1350" s="248"/>
      <c r="T1350" s="249"/>
      <c r="U1350" s="13"/>
      <c r="V1350" s="13"/>
      <c r="W1350" s="13"/>
      <c r="X1350" s="13"/>
      <c r="Y1350" s="13"/>
      <c r="Z1350" s="13"/>
      <c r="AA1350" s="13"/>
      <c r="AB1350" s="13"/>
      <c r="AC1350" s="13"/>
      <c r="AD1350" s="13"/>
      <c r="AE1350" s="13"/>
      <c r="AT1350" s="250" t="s">
        <v>372</v>
      </c>
      <c r="AU1350" s="250" t="s">
        <v>81</v>
      </c>
      <c r="AV1350" s="13" t="s">
        <v>79</v>
      </c>
      <c r="AW1350" s="13" t="s">
        <v>34</v>
      </c>
      <c r="AX1350" s="13" t="s">
        <v>72</v>
      </c>
      <c r="AY1350" s="250" t="s">
        <v>178</v>
      </c>
    </row>
    <row r="1351" s="13" customFormat="1">
      <c r="A1351" s="13"/>
      <c r="B1351" s="240"/>
      <c r="C1351" s="241"/>
      <c r="D1351" s="242" t="s">
        <v>372</v>
      </c>
      <c r="E1351" s="243" t="s">
        <v>21</v>
      </c>
      <c r="F1351" s="244" t="s">
        <v>1497</v>
      </c>
      <c r="G1351" s="241"/>
      <c r="H1351" s="243" t="s">
        <v>21</v>
      </c>
      <c r="I1351" s="245"/>
      <c r="J1351" s="241"/>
      <c r="K1351" s="241"/>
      <c r="L1351" s="246"/>
      <c r="M1351" s="247"/>
      <c r="N1351" s="248"/>
      <c r="O1351" s="248"/>
      <c r="P1351" s="248"/>
      <c r="Q1351" s="248"/>
      <c r="R1351" s="248"/>
      <c r="S1351" s="248"/>
      <c r="T1351" s="249"/>
      <c r="U1351" s="13"/>
      <c r="V1351" s="13"/>
      <c r="W1351" s="13"/>
      <c r="X1351" s="13"/>
      <c r="Y1351" s="13"/>
      <c r="Z1351" s="13"/>
      <c r="AA1351" s="13"/>
      <c r="AB1351" s="13"/>
      <c r="AC1351" s="13"/>
      <c r="AD1351" s="13"/>
      <c r="AE1351" s="13"/>
      <c r="AT1351" s="250" t="s">
        <v>372</v>
      </c>
      <c r="AU1351" s="250" t="s">
        <v>81</v>
      </c>
      <c r="AV1351" s="13" t="s">
        <v>79</v>
      </c>
      <c r="AW1351" s="13" t="s">
        <v>34</v>
      </c>
      <c r="AX1351" s="13" t="s">
        <v>72</v>
      </c>
      <c r="AY1351" s="250" t="s">
        <v>178</v>
      </c>
    </row>
    <row r="1352" s="14" customFormat="1">
      <c r="A1352" s="14"/>
      <c r="B1352" s="251"/>
      <c r="C1352" s="252"/>
      <c r="D1352" s="242" t="s">
        <v>372</v>
      </c>
      <c r="E1352" s="253" t="s">
        <v>21</v>
      </c>
      <c r="F1352" s="254" t="s">
        <v>1795</v>
      </c>
      <c r="G1352" s="252"/>
      <c r="H1352" s="255">
        <v>81.525999999999996</v>
      </c>
      <c r="I1352" s="256"/>
      <c r="J1352" s="252"/>
      <c r="K1352" s="252"/>
      <c r="L1352" s="257"/>
      <c r="M1352" s="258"/>
      <c r="N1352" s="259"/>
      <c r="O1352" s="259"/>
      <c r="P1352" s="259"/>
      <c r="Q1352" s="259"/>
      <c r="R1352" s="259"/>
      <c r="S1352" s="259"/>
      <c r="T1352" s="260"/>
      <c r="U1352" s="14"/>
      <c r="V1352" s="14"/>
      <c r="W1352" s="14"/>
      <c r="X1352" s="14"/>
      <c r="Y1352" s="14"/>
      <c r="Z1352" s="14"/>
      <c r="AA1352" s="14"/>
      <c r="AB1352" s="14"/>
      <c r="AC1352" s="14"/>
      <c r="AD1352" s="14"/>
      <c r="AE1352" s="14"/>
      <c r="AT1352" s="261" t="s">
        <v>372</v>
      </c>
      <c r="AU1352" s="261" t="s">
        <v>81</v>
      </c>
      <c r="AV1352" s="14" t="s">
        <v>81</v>
      </c>
      <c r="AW1352" s="14" t="s">
        <v>34</v>
      </c>
      <c r="AX1352" s="14" t="s">
        <v>79</v>
      </c>
      <c r="AY1352" s="261" t="s">
        <v>178</v>
      </c>
    </row>
    <row r="1353" s="2" customFormat="1" ht="24.15" customHeight="1">
      <c r="A1353" s="41"/>
      <c r="B1353" s="42"/>
      <c r="C1353" s="284" t="s">
        <v>1796</v>
      </c>
      <c r="D1353" s="284" t="s">
        <v>543</v>
      </c>
      <c r="E1353" s="285" t="s">
        <v>1797</v>
      </c>
      <c r="F1353" s="286" t="s">
        <v>1798</v>
      </c>
      <c r="G1353" s="287" t="s">
        <v>209</v>
      </c>
      <c r="H1353" s="288">
        <v>93.754999999999995</v>
      </c>
      <c r="I1353" s="289"/>
      <c r="J1353" s="290">
        <f>ROUND(I1353*H1353,2)</f>
        <v>0</v>
      </c>
      <c r="K1353" s="286" t="s">
        <v>368</v>
      </c>
      <c r="L1353" s="291"/>
      <c r="M1353" s="292" t="s">
        <v>21</v>
      </c>
      <c r="N1353" s="293" t="s">
        <v>43</v>
      </c>
      <c r="O1353" s="87"/>
      <c r="P1353" s="223">
        <f>O1353*H1353</f>
        <v>0</v>
      </c>
      <c r="Q1353" s="223">
        <v>0.0015</v>
      </c>
      <c r="R1353" s="223">
        <f>Q1353*H1353</f>
        <v>0.14063249999999999</v>
      </c>
      <c r="S1353" s="223">
        <v>0</v>
      </c>
      <c r="T1353" s="224">
        <f>S1353*H1353</f>
        <v>0</v>
      </c>
      <c r="U1353" s="41"/>
      <c r="V1353" s="41"/>
      <c r="W1353" s="41"/>
      <c r="X1353" s="41"/>
      <c r="Y1353" s="41"/>
      <c r="Z1353" s="41"/>
      <c r="AA1353" s="41"/>
      <c r="AB1353" s="41"/>
      <c r="AC1353" s="41"/>
      <c r="AD1353" s="41"/>
      <c r="AE1353" s="41"/>
      <c r="AR1353" s="225" t="s">
        <v>306</v>
      </c>
      <c r="AT1353" s="225" t="s">
        <v>543</v>
      </c>
      <c r="AU1353" s="225" t="s">
        <v>81</v>
      </c>
      <c r="AY1353" s="20" t="s">
        <v>178</v>
      </c>
      <c r="BE1353" s="226">
        <f>IF(N1353="základní",J1353,0)</f>
        <v>0</v>
      </c>
      <c r="BF1353" s="226">
        <f>IF(N1353="snížená",J1353,0)</f>
        <v>0</v>
      </c>
      <c r="BG1353" s="226">
        <f>IF(N1353="zákl. přenesená",J1353,0)</f>
        <v>0</v>
      </c>
      <c r="BH1353" s="226">
        <f>IF(N1353="sníž. přenesená",J1353,0)</f>
        <v>0</v>
      </c>
      <c r="BI1353" s="226">
        <f>IF(N1353="nulová",J1353,0)</f>
        <v>0</v>
      </c>
      <c r="BJ1353" s="20" t="s">
        <v>79</v>
      </c>
      <c r="BK1353" s="226">
        <f>ROUND(I1353*H1353,2)</f>
        <v>0</v>
      </c>
      <c r="BL1353" s="20" t="s">
        <v>242</v>
      </c>
      <c r="BM1353" s="225" t="s">
        <v>1799</v>
      </c>
    </row>
    <row r="1354" s="13" customFormat="1">
      <c r="A1354" s="13"/>
      <c r="B1354" s="240"/>
      <c r="C1354" s="241"/>
      <c r="D1354" s="242" t="s">
        <v>372</v>
      </c>
      <c r="E1354" s="243" t="s">
        <v>21</v>
      </c>
      <c r="F1354" s="244" t="s">
        <v>708</v>
      </c>
      <c r="G1354" s="241"/>
      <c r="H1354" s="243" t="s">
        <v>21</v>
      </c>
      <c r="I1354" s="245"/>
      <c r="J1354" s="241"/>
      <c r="K1354" s="241"/>
      <c r="L1354" s="246"/>
      <c r="M1354" s="247"/>
      <c r="N1354" s="248"/>
      <c r="O1354" s="248"/>
      <c r="P1354" s="248"/>
      <c r="Q1354" s="248"/>
      <c r="R1354" s="248"/>
      <c r="S1354" s="248"/>
      <c r="T1354" s="249"/>
      <c r="U1354" s="13"/>
      <c r="V1354" s="13"/>
      <c r="W1354" s="13"/>
      <c r="X1354" s="13"/>
      <c r="Y1354" s="13"/>
      <c r="Z1354" s="13"/>
      <c r="AA1354" s="13"/>
      <c r="AB1354" s="13"/>
      <c r="AC1354" s="13"/>
      <c r="AD1354" s="13"/>
      <c r="AE1354" s="13"/>
      <c r="AT1354" s="250" t="s">
        <v>372</v>
      </c>
      <c r="AU1354" s="250" t="s">
        <v>81</v>
      </c>
      <c r="AV1354" s="13" t="s">
        <v>79</v>
      </c>
      <c r="AW1354" s="13" t="s">
        <v>34</v>
      </c>
      <c r="AX1354" s="13" t="s">
        <v>72</v>
      </c>
      <c r="AY1354" s="250" t="s">
        <v>178</v>
      </c>
    </row>
    <row r="1355" s="14" customFormat="1">
      <c r="A1355" s="14"/>
      <c r="B1355" s="251"/>
      <c r="C1355" s="252"/>
      <c r="D1355" s="242" t="s">
        <v>372</v>
      </c>
      <c r="E1355" s="253" t="s">
        <v>21</v>
      </c>
      <c r="F1355" s="254" t="s">
        <v>1800</v>
      </c>
      <c r="G1355" s="252"/>
      <c r="H1355" s="255">
        <v>93.754999999999995</v>
      </c>
      <c r="I1355" s="256"/>
      <c r="J1355" s="252"/>
      <c r="K1355" s="252"/>
      <c r="L1355" s="257"/>
      <c r="M1355" s="258"/>
      <c r="N1355" s="259"/>
      <c r="O1355" s="259"/>
      <c r="P1355" s="259"/>
      <c r="Q1355" s="259"/>
      <c r="R1355" s="259"/>
      <c r="S1355" s="259"/>
      <c r="T1355" s="260"/>
      <c r="U1355" s="14"/>
      <c r="V1355" s="14"/>
      <c r="W1355" s="14"/>
      <c r="X1355" s="14"/>
      <c r="Y1355" s="14"/>
      <c r="Z1355" s="14"/>
      <c r="AA1355" s="14"/>
      <c r="AB1355" s="14"/>
      <c r="AC1355" s="14"/>
      <c r="AD1355" s="14"/>
      <c r="AE1355" s="14"/>
      <c r="AT1355" s="261" t="s">
        <v>372</v>
      </c>
      <c r="AU1355" s="261" t="s">
        <v>81</v>
      </c>
      <c r="AV1355" s="14" t="s">
        <v>81</v>
      </c>
      <c r="AW1355" s="14" t="s">
        <v>34</v>
      </c>
      <c r="AX1355" s="14" t="s">
        <v>79</v>
      </c>
      <c r="AY1355" s="261" t="s">
        <v>178</v>
      </c>
    </row>
    <row r="1356" s="2" customFormat="1" ht="44.25" customHeight="1">
      <c r="A1356" s="41"/>
      <c r="B1356" s="42"/>
      <c r="C1356" s="214" t="s">
        <v>1801</v>
      </c>
      <c r="D1356" s="214" t="s">
        <v>179</v>
      </c>
      <c r="E1356" s="215" t="s">
        <v>1802</v>
      </c>
      <c r="F1356" s="216" t="s">
        <v>1803</v>
      </c>
      <c r="G1356" s="217" t="s">
        <v>546</v>
      </c>
      <c r="H1356" s="218">
        <v>3</v>
      </c>
      <c r="I1356" s="219"/>
      <c r="J1356" s="220">
        <f>ROUND(I1356*H1356,2)</f>
        <v>0</v>
      </c>
      <c r="K1356" s="216" t="s">
        <v>368</v>
      </c>
      <c r="L1356" s="47"/>
      <c r="M1356" s="221" t="s">
        <v>21</v>
      </c>
      <c r="N1356" s="222" t="s">
        <v>43</v>
      </c>
      <c r="O1356" s="87"/>
      <c r="P1356" s="223">
        <f>O1356*H1356</f>
        <v>0</v>
      </c>
      <c r="Q1356" s="223">
        <v>0.00010000000000000001</v>
      </c>
      <c r="R1356" s="223">
        <f>Q1356*H1356</f>
        <v>0.00030000000000000003</v>
      </c>
      <c r="S1356" s="223">
        <v>0</v>
      </c>
      <c r="T1356" s="224">
        <f>S1356*H1356</f>
        <v>0</v>
      </c>
      <c r="U1356" s="41"/>
      <c r="V1356" s="41"/>
      <c r="W1356" s="41"/>
      <c r="X1356" s="41"/>
      <c r="Y1356" s="41"/>
      <c r="Z1356" s="41"/>
      <c r="AA1356" s="41"/>
      <c r="AB1356" s="41"/>
      <c r="AC1356" s="41"/>
      <c r="AD1356" s="41"/>
      <c r="AE1356" s="41"/>
      <c r="AR1356" s="225" t="s">
        <v>97</v>
      </c>
      <c r="AT1356" s="225" t="s">
        <v>179</v>
      </c>
      <c r="AU1356" s="225" t="s">
        <v>81</v>
      </c>
      <c r="AY1356" s="20" t="s">
        <v>178</v>
      </c>
      <c r="BE1356" s="226">
        <f>IF(N1356="základní",J1356,0)</f>
        <v>0</v>
      </c>
      <c r="BF1356" s="226">
        <f>IF(N1356="snížená",J1356,0)</f>
        <v>0</v>
      </c>
      <c r="BG1356" s="226">
        <f>IF(N1356="zákl. přenesená",J1356,0)</f>
        <v>0</v>
      </c>
      <c r="BH1356" s="226">
        <f>IF(N1356="sníž. přenesená",J1356,0)</f>
        <v>0</v>
      </c>
      <c r="BI1356" s="226">
        <f>IF(N1356="nulová",J1356,0)</f>
        <v>0</v>
      </c>
      <c r="BJ1356" s="20" t="s">
        <v>79</v>
      </c>
      <c r="BK1356" s="226">
        <f>ROUND(I1356*H1356,2)</f>
        <v>0</v>
      </c>
      <c r="BL1356" s="20" t="s">
        <v>97</v>
      </c>
      <c r="BM1356" s="225" t="s">
        <v>1804</v>
      </c>
    </row>
    <row r="1357" s="2" customFormat="1">
      <c r="A1357" s="41"/>
      <c r="B1357" s="42"/>
      <c r="C1357" s="43"/>
      <c r="D1357" s="235" t="s">
        <v>370</v>
      </c>
      <c r="E1357" s="43"/>
      <c r="F1357" s="236" t="s">
        <v>1805</v>
      </c>
      <c r="G1357" s="43"/>
      <c r="H1357" s="43"/>
      <c r="I1357" s="237"/>
      <c r="J1357" s="43"/>
      <c r="K1357" s="43"/>
      <c r="L1357" s="47"/>
      <c r="M1357" s="238"/>
      <c r="N1357" s="239"/>
      <c r="O1357" s="87"/>
      <c r="P1357" s="87"/>
      <c r="Q1357" s="87"/>
      <c r="R1357" s="87"/>
      <c r="S1357" s="87"/>
      <c r="T1357" s="88"/>
      <c r="U1357" s="41"/>
      <c r="V1357" s="41"/>
      <c r="W1357" s="41"/>
      <c r="X1357" s="41"/>
      <c r="Y1357" s="41"/>
      <c r="Z1357" s="41"/>
      <c r="AA1357" s="41"/>
      <c r="AB1357" s="41"/>
      <c r="AC1357" s="41"/>
      <c r="AD1357" s="41"/>
      <c r="AE1357" s="41"/>
      <c r="AT1357" s="20" t="s">
        <v>370</v>
      </c>
      <c r="AU1357" s="20" t="s">
        <v>81</v>
      </c>
    </row>
    <row r="1358" s="14" customFormat="1">
      <c r="A1358" s="14"/>
      <c r="B1358" s="251"/>
      <c r="C1358" s="252"/>
      <c r="D1358" s="242" t="s">
        <v>372</v>
      </c>
      <c r="E1358" s="253" t="s">
        <v>21</v>
      </c>
      <c r="F1358" s="254" t="s">
        <v>1806</v>
      </c>
      <c r="G1358" s="252"/>
      <c r="H1358" s="255">
        <v>3</v>
      </c>
      <c r="I1358" s="256"/>
      <c r="J1358" s="252"/>
      <c r="K1358" s="252"/>
      <c r="L1358" s="257"/>
      <c r="M1358" s="258"/>
      <c r="N1358" s="259"/>
      <c r="O1358" s="259"/>
      <c r="P1358" s="259"/>
      <c r="Q1358" s="259"/>
      <c r="R1358" s="259"/>
      <c r="S1358" s="259"/>
      <c r="T1358" s="260"/>
      <c r="U1358" s="14"/>
      <c r="V1358" s="14"/>
      <c r="W1358" s="14"/>
      <c r="X1358" s="14"/>
      <c r="Y1358" s="14"/>
      <c r="Z1358" s="14"/>
      <c r="AA1358" s="14"/>
      <c r="AB1358" s="14"/>
      <c r="AC1358" s="14"/>
      <c r="AD1358" s="14"/>
      <c r="AE1358" s="14"/>
      <c r="AT1358" s="261" t="s">
        <v>372</v>
      </c>
      <c r="AU1358" s="261" t="s">
        <v>81</v>
      </c>
      <c r="AV1358" s="14" t="s">
        <v>81</v>
      </c>
      <c r="AW1358" s="14" t="s">
        <v>34</v>
      </c>
      <c r="AX1358" s="14" t="s">
        <v>79</v>
      </c>
      <c r="AY1358" s="261" t="s">
        <v>178</v>
      </c>
    </row>
    <row r="1359" s="2" customFormat="1" ht="37.8" customHeight="1">
      <c r="A1359" s="41"/>
      <c r="B1359" s="42"/>
      <c r="C1359" s="284" t="s">
        <v>1807</v>
      </c>
      <c r="D1359" s="284" t="s">
        <v>543</v>
      </c>
      <c r="E1359" s="285" t="s">
        <v>1808</v>
      </c>
      <c r="F1359" s="286" t="s">
        <v>1809</v>
      </c>
      <c r="G1359" s="287" t="s">
        <v>546</v>
      </c>
      <c r="H1359" s="288">
        <v>3</v>
      </c>
      <c r="I1359" s="289"/>
      <c r="J1359" s="290">
        <f>ROUND(I1359*H1359,2)</f>
        <v>0</v>
      </c>
      <c r="K1359" s="286" t="s">
        <v>393</v>
      </c>
      <c r="L1359" s="291"/>
      <c r="M1359" s="292" t="s">
        <v>21</v>
      </c>
      <c r="N1359" s="293" t="s">
        <v>43</v>
      </c>
      <c r="O1359" s="87"/>
      <c r="P1359" s="223">
        <f>O1359*H1359</f>
        <v>0</v>
      </c>
      <c r="Q1359" s="223">
        <v>0.001</v>
      </c>
      <c r="R1359" s="223">
        <f>Q1359*H1359</f>
        <v>0.0030000000000000001</v>
      </c>
      <c r="S1359" s="223">
        <v>0</v>
      </c>
      <c r="T1359" s="224">
        <f>S1359*H1359</f>
        <v>0</v>
      </c>
      <c r="U1359" s="41"/>
      <c r="V1359" s="41"/>
      <c r="W1359" s="41"/>
      <c r="X1359" s="41"/>
      <c r="Y1359" s="41"/>
      <c r="Z1359" s="41"/>
      <c r="AA1359" s="41"/>
      <c r="AB1359" s="41"/>
      <c r="AC1359" s="41"/>
      <c r="AD1359" s="41"/>
      <c r="AE1359" s="41"/>
      <c r="AR1359" s="225" t="s">
        <v>219</v>
      </c>
      <c r="AT1359" s="225" t="s">
        <v>543</v>
      </c>
      <c r="AU1359" s="225" t="s">
        <v>81</v>
      </c>
      <c r="AY1359" s="20" t="s">
        <v>178</v>
      </c>
      <c r="BE1359" s="226">
        <f>IF(N1359="základní",J1359,0)</f>
        <v>0</v>
      </c>
      <c r="BF1359" s="226">
        <f>IF(N1359="snížená",J1359,0)</f>
        <v>0</v>
      </c>
      <c r="BG1359" s="226">
        <f>IF(N1359="zákl. přenesená",J1359,0)</f>
        <v>0</v>
      </c>
      <c r="BH1359" s="226">
        <f>IF(N1359="sníž. přenesená",J1359,0)</f>
        <v>0</v>
      </c>
      <c r="BI1359" s="226">
        <f>IF(N1359="nulová",J1359,0)</f>
        <v>0</v>
      </c>
      <c r="BJ1359" s="20" t="s">
        <v>79</v>
      </c>
      <c r="BK1359" s="226">
        <f>ROUND(I1359*H1359,2)</f>
        <v>0</v>
      </c>
      <c r="BL1359" s="20" t="s">
        <v>97</v>
      </c>
      <c r="BM1359" s="225" t="s">
        <v>1810</v>
      </c>
    </row>
    <row r="1360" s="14" customFormat="1">
      <c r="A1360" s="14"/>
      <c r="B1360" s="251"/>
      <c r="C1360" s="252"/>
      <c r="D1360" s="242" t="s">
        <v>372</v>
      </c>
      <c r="E1360" s="253" t="s">
        <v>21</v>
      </c>
      <c r="F1360" s="254" t="s">
        <v>1811</v>
      </c>
      <c r="G1360" s="252"/>
      <c r="H1360" s="255">
        <v>3</v>
      </c>
      <c r="I1360" s="256"/>
      <c r="J1360" s="252"/>
      <c r="K1360" s="252"/>
      <c r="L1360" s="257"/>
      <c r="M1360" s="258"/>
      <c r="N1360" s="259"/>
      <c r="O1360" s="259"/>
      <c r="P1360" s="259"/>
      <c r="Q1360" s="259"/>
      <c r="R1360" s="259"/>
      <c r="S1360" s="259"/>
      <c r="T1360" s="260"/>
      <c r="U1360" s="14"/>
      <c r="V1360" s="14"/>
      <c r="W1360" s="14"/>
      <c r="X1360" s="14"/>
      <c r="Y1360" s="14"/>
      <c r="Z1360" s="14"/>
      <c r="AA1360" s="14"/>
      <c r="AB1360" s="14"/>
      <c r="AC1360" s="14"/>
      <c r="AD1360" s="14"/>
      <c r="AE1360" s="14"/>
      <c r="AT1360" s="261" t="s">
        <v>372</v>
      </c>
      <c r="AU1360" s="261" t="s">
        <v>81</v>
      </c>
      <c r="AV1360" s="14" t="s">
        <v>81</v>
      </c>
      <c r="AW1360" s="14" t="s">
        <v>34</v>
      </c>
      <c r="AX1360" s="14" t="s">
        <v>79</v>
      </c>
      <c r="AY1360" s="261" t="s">
        <v>178</v>
      </c>
    </row>
    <row r="1361" s="13" customFormat="1">
      <c r="A1361" s="13"/>
      <c r="B1361" s="240"/>
      <c r="C1361" s="241"/>
      <c r="D1361" s="242" t="s">
        <v>372</v>
      </c>
      <c r="E1361" s="243" t="s">
        <v>21</v>
      </c>
      <c r="F1361" s="244" t="s">
        <v>1812</v>
      </c>
      <c r="G1361" s="241"/>
      <c r="H1361" s="243" t="s">
        <v>21</v>
      </c>
      <c r="I1361" s="245"/>
      <c r="J1361" s="241"/>
      <c r="K1361" s="241"/>
      <c r="L1361" s="246"/>
      <c r="M1361" s="247"/>
      <c r="N1361" s="248"/>
      <c r="O1361" s="248"/>
      <c r="P1361" s="248"/>
      <c r="Q1361" s="248"/>
      <c r="R1361" s="248"/>
      <c r="S1361" s="248"/>
      <c r="T1361" s="249"/>
      <c r="U1361" s="13"/>
      <c r="V1361" s="13"/>
      <c r="W1361" s="13"/>
      <c r="X1361" s="13"/>
      <c r="Y1361" s="13"/>
      <c r="Z1361" s="13"/>
      <c r="AA1361" s="13"/>
      <c r="AB1361" s="13"/>
      <c r="AC1361" s="13"/>
      <c r="AD1361" s="13"/>
      <c r="AE1361" s="13"/>
      <c r="AT1361" s="250" t="s">
        <v>372</v>
      </c>
      <c r="AU1361" s="250" t="s">
        <v>81</v>
      </c>
      <c r="AV1361" s="13" t="s">
        <v>79</v>
      </c>
      <c r="AW1361" s="13" t="s">
        <v>34</v>
      </c>
      <c r="AX1361" s="13" t="s">
        <v>72</v>
      </c>
      <c r="AY1361" s="250" t="s">
        <v>178</v>
      </c>
    </row>
    <row r="1362" s="13" customFormat="1">
      <c r="A1362" s="13"/>
      <c r="B1362" s="240"/>
      <c r="C1362" s="241"/>
      <c r="D1362" s="242" t="s">
        <v>372</v>
      </c>
      <c r="E1362" s="243" t="s">
        <v>21</v>
      </c>
      <c r="F1362" s="244" t="s">
        <v>1813</v>
      </c>
      <c r="G1362" s="241"/>
      <c r="H1362" s="243" t="s">
        <v>21</v>
      </c>
      <c r="I1362" s="245"/>
      <c r="J1362" s="241"/>
      <c r="K1362" s="241"/>
      <c r="L1362" s="246"/>
      <c r="M1362" s="247"/>
      <c r="N1362" s="248"/>
      <c r="O1362" s="248"/>
      <c r="P1362" s="248"/>
      <c r="Q1362" s="248"/>
      <c r="R1362" s="248"/>
      <c r="S1362" s="248"/>
      <c r="T1362" s="249"/>
      <c r="U1362" s="13"/>
      <c r="V1362" s="13"/>
      <c r="W1362" s="13"/>
      <c r="X1362" s="13"/>
      <c r="Y1362" s="13"/>
      <c r="Z1362" s="13"/>
      <c r="AA1362" s="13"/>
      <c r="AB1362" s="13"/>
      <c r="AC1362" s="13"/>
      <c r="AD1362" s="13"/>
      <c r="AE1362" s="13"/>
      <c r="AT1362" s="250" t="s">
        <v>372</v>
      </c>
      <c r="AU1362" s="250" t="s">
        <v>81</v>
      </c>
      <c r="AV1362" s="13" t="s">
        <v>79</v>
      </c>
      <c r="AW1362" s="13" t="s">
        <v>34</v>
      </c>
      <c r="AX1362" s="13" t="s">
        <v>72</v>
      </c>
      <c r="AY1362" s="250" t="s">
        <v>178</v>
      </c>
    </row>
    <row r="1363" s="13" customFormat="1">
      <c r="A1363" s="13"/>
      <c r="B1363" s="240"/>
      <c r="C1363" s="241"/>
      <c r="D1363" s="242" t="s">
        <v>372</v>
      </c>
      <c r="E1363" s="243" t="s">
        <v>21</v>
      </c>
      <c r="F1363" s="244" t="s">
        <v>1814</v>
      </c>
      <c r="G1363" s="241"/>
      <c r="H1363" s="243" t="s">
        <v>21</v>
      </c>
      <c r="I1363" s="245"/>
      <c r="J1363" s="241"/>
      <c r="K1363" s="241"/>
      <c r="L1363" s="246"/>
      <c r="M1363" s="247"/>
      <c r="N1363" s="248"/>
      <c r="O1363" s="248"/>
      <c r="P1363" s="248"/>
      <c r="Q1363" s="248"/>
      <c r="R1363" s="248"/>
      <c r="S1363" s="248"/>
      <c r="T1363" s="249"/>
      <c r="U1363" s="13"/>
      <c r="V1363" s="13"/>
      <c r="W1363" s="13"/>
      <c r="X1363" s="13"/>
      <c r="Y1363" s="13"/>
      <c r="Z1363" s="13"/>
      <c r="AA1363" s="13"/>
      <c r="AB1363" s="13"/>
      <c r="AC1363" s="13"/>
      <c r="AD1363" s="13"/>
      <c r="AE1363" s="13"/>
      <c r="AT1363" s="250" t="s">
        <v>372</v>
      </c>
      <c r="AU1363" s="250" t="s">
        <v>81</v>
      </c>
      <c r="AV1363" s="13" t="s">
        <v>79</v>
      </c>
      <c r="AW1363" s="13" t="s">
        <v>34</v>
      </c>
      <c r="AX1363" s="13" t="s">
        <v>72</v>
      </c>
      <c r="AY1363" s="250" t="s">
        <v>178</v>
      </c>
    </row>
    <row r="1364" s="2" customFormat="1" ht="55.5" customHeight="1">
      <c r="A1364" s="41"/>
      <c r="B1364" s="42"/>
      <c r="C1364" s="214" t="s">
        <v>1815</v>
      </c>
      <c r="D1364" s="214" t="s">
        <v>179</v>
      </c>
      <c r="E1364" s="215" t="s">
        <v>1816</v>
      </c>
      <c r="F1364" s="216" t="s">
        <v>1817</v>
      </c>
      <c r="G1364" s="217" t="s">
        <v>546</v>
      </c>
      <c r="H1364" s="218">
        <v>10</v>
      </c>
      <c r="I1364" s="219"/>
      <c r="J1364" s="220">
        <f>ROUND(I1364*H1364,2)</f>
        <v>0</v>
      </c>
      <c r="K1364" s="216" t="s">
        <v>393</v>
      </c>
      <c r="L1364" s="47"/>
      <c r="M1364" s="221" t="s">
        <v>21</v>
      </c>
      <c r="N1364" s="222" t="s">
        <v>43</v>
      </c>
      <c r="O1364" s="87"/>
      <c r="P1364" s="223">
        <f>O1364*H1364</f>
        <v>0</v>
      </c>
      <c r="Q1364" s="223">
        <v>0</v>
      </c>
      <c r="R1364" s="223">
        <f>Q1364*H1364</f>
        <v>0</v>
      </c>
      <c r="S1364" s="223">
        <v>0</v>
      </c>
      <c r="T1364" s="224">
        <f>S1364*H1364</f>
        <v>0</v>
      </c>
      <c r="U1364" s="41"/>
      <c r="V1364" s="41"/>
      <c r="W1364" s="41"/>
      <c r="X1364" s="41"/>
      <c r="Y1364" s="41"/>
      <c r="Z1364" s="41"/>
      <c r="AA1364" s="41"/>
      <c r="AB1364" s="41"/>
      <c r="AC1364" s="41"/>
      <c r="AD1364" s="41"/>
      <c r="AE1364" s="41"/>
      <c r="AR1364" s="225" t="s">
        <v>242</v>
      </c>
      <c r="AT1364" s="225" t="s">
        <v>179</v>
      </c>
      <c r="AU1364" s="225" t="s">
        <v>81</v>
      </c>
      <c r="AY1364" s="20" t="s">
        <v>178</v>
      </c>
      <c r="BE1364" s="226">
        <f>IF(N1364="základní",J1364,0)</f>
        <v>0</v>
      </c>
      <c r="BF1364" s="226">
        <f>IF(N1364="snížená",J1364,0)</f>
        <v>0</v>
      </c>
      <c r="BG1364" s="226">
        <f>IF(N1364="zákl. přenesená",J1364,0)</f>
        <v>0</v>
      </c>
      <c r="BH1364" s="226">
        <f>IF(N1364="sníž. přenesená",J1364,0)</f>
        <v>0</v>
      </c>
      <c r="BI1364" s="226">
        <f>IF(N1364="nulová",J1364,0)</f>
        <v>0</v>
      </c>
      <c r="BJ1364" s="20" t="s">
        <v>79</v>
      </c>
      <c r="BK1364" s="226">
        <f>ROUND(I1364*H1364,2)</f>
        <v>0</v>
      </c>
      <c r="BL1364" s="20" t="s">
        <v>242</v>
      </c>
      <c r="BM1364" s="225" t="s">
        <v>1818</v>
      </c>
    </row>
    <row r="1365" s="13" customFormat="1">
      <c r="A1365" s="13"/>
      <c r="B1365" s="240"/>
      <c r="C1365" s="241"/>
      <c r="D1365" s="242" t="s">
        <v>372</v>
      </c>
      <c r="E1365" s="243" t="s">
        <v>21</v>
      </c>
      <c r="F1365" s="244" t="s">
        <v>1496</v>
      </c>
      <c r="G1365" s="241"/>
      <c r="H1365" s="243" t="s">
        <v>21</v>
      </c>
      <c r="I1365" s="245"/>
      <c r="J1365" s="241"/>
      <c r="K1365" s="241"/>
      <c r="L1365" s="246"/>
      <c r="M1365" s="247"/>
      <c r="N1365" s="248"/>
      <c r="O1365" s="248"/>
      <c r="P1365" s="248"/>
      <c r="Q1365" s="248"/>
      <c r="R1365" s="248"/>
      <c r="S1365" s="248"/>
      <c r="T1365" s="249"/>
      <c r="U1365" s="13"/>
      <c r="V1365" s="13"/>
      <c r="W1365" s="13"/>
      <c r="X1365" s="13"/>
      <c r="Y1365" s="13"/>
      <c r="Z1365" s="13"/>
      <c r="AA1365" s="13"/>
      <c r="AB1365" s="13"/>
      <c r="AC1365" s="13"/>
      <c r="AD1365" s="13"/>
      <c r="AE1365" s="13"/>
      <c r="AT1365" s="250" t="s">
        <v>372</v>
      </c>
      <c r="AU1365" s="250" t="s">
        <v>81</v>
      </c>
      <c r="AV1365" s="13" t="s">
        <v>79</v>
      </c>
      <c r="AW1365" s="13" t="s">
        <v>34</v>
      </c>
      <c r="AX1365" s="13" t="s">
        <v>72</v>
      </c>
      <c r="AY1365" s="250" t="s">
        <v>178</v>
      </c>
    </row>
    <row r="1366" s="14" customFormat="1">
      <c r="A1366" s="14"/>
      <c r="B1366" s="251"/>
      <c r="C1366" s="252"/>
      <c r="D1366" s="242" t="s">
        <v>372</v>
      </c>
      <c r="E1366" s="253" t="s">
        <v>21</v>
      </c>
      <c r="F1366" s="254" t="s">
        <v>1819</v>
      </c>
      <c r="G1366" s="252"/>
      <c r="H1366" s="255">
        <v>5</v>
      </c>
      <c r="I1366" s="256"/>
      <c r="J1366" s="252"/>
      <c r="K1366" s="252"/>
      <c r="L1366" s="257"/>
      <c r="M1366" s="258"/>
      <c r="N1366" s="259"/>
      <c r="O1366" s="259"/>
      <c r="P1366" s="259"/>
      <c r="Q1366" s="259"/>
      <c r="R1366" s="259"/>
      <c r="S1366" s="259"/>
      <c r="T1366" s="260"/>
      <c r="U1366" s="14"/>
      <c r="V1366" s="14"/>
      <c r="W1366" s="14"/>
      <c r="X1366" s="14"/>
      <c r="Y1366" s="14"/>
      <c r="Z1366" s="14"/>
      <c r="AA1366" s="14"/>
      <c r="AB1366" s="14"/>
      <c r="AC1366" s="14"/>
      <c r="AD1366" s="14"/>
      <c r="AE1366" s="14"/>
      <c r="AT1366" s="261" t="s">
        <v>372</v>
      </c>
      <c r="AU1366" s="261" t="s">
        <v>81</v>
      </c>
      <c r="AV1366" s="14" t="s">
        <v>81</v>
      </c>
      <c r="AW1366" s="14" t="s">
        <v>34</v>
      </c>
      <c r="AX1366" s="14" t="s">
        <v>72</v>
      </c>
      <c r="AY1366" s="261" t="s">
        <v>178</v>
      </c>
    </row>
    <row r="1367" s="14" customFormat="1">
      <c r="A1367" s="14"/>
      <c r="B1367" s="251"/>
      <c r="C1367" s="252"/>
      <c r="D1367" s="242" t="s">
        <v>372</v>
      </c>
      <c r="E1367" s="253" t="s">
        <v>21</v>
      </c>
      <c r="F1367" s="254" t="s">
        <v>1820</v>
      </c>
      <c r="G1367" s="252"/>
      <c r="H1367" s="255">
        <v>5</v>
      </c>
      <c r="I1367" s="256"/>
      <c r="J1367" s="252"/>
      <c r="K1367" s="252"/>
      <c r="L1367" s="257"/>
      <c r="M1367" s="258"/>
      <c r="N1367" s="259"/>
      <c r="O1367" s="259"/>
      <c r="P1367" s="259"/>
      <c r="Q1367" s="259"/>
      <c r="R1367" s="259"/>
      <c r="S1367" s="259"/>
      <c r="T1367" s="260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T1367" s="261" t="s">
        <v>372</v>
      </c>
      <c r="AU1367" s="261" t="s">
        <v>81</v>
      </c>
      <c r="AV1367" s="14" t="s">
        <v>81</v>
      </c>
      <c r="AW1367" s="14" t="s">
        <v>34</v>
      </c>
      <c r="AX1367" s="14" t="s">
        <v>72</v>
      </c>
      <c r="AY1367" s="261" t="s">
        <v>178</v>
      </c>
    </row>
    <row r="1368" s="15" customFormat="1">
      <c r="A1368" s="15"/>
      <c r="B1368" s="262"/>
      <c r="C1368" s="263"/>
      <c r="D1368" s="242" t="s">
        <v>372</v>
      </c>
      <c r="E1368" s="264" t="s">
        <v>21</v>
      </c>
      <c r="F1368" s="265" t="s">
        <v>399</v>
      </c>
      <c r="G1368" s="263"/>
      <c r="H1368" s="266">
        <v>10</v>
      </c>
      <c r="I1368" s="267"/>
      <c r="J1368" s="263"/>
      <c r="K1368" s="263"/>
      <c r="L1368" s="268"/>
      <c r="M1368" s="269"/>
      <c r="N1368" s="270"/>
      <c r="O1368" s="270"/>
      <c r="P1368" s="270"/>
      <c r="Q1368" s="270"/>
      <c r="R1368" s="270"/>
      <c r="S1368" s="270"/>
      <c r="T1368" s="271"/>
      <c r="U1368" s="15"/>
      <c r="V1368" s="15"/>
      <c r="W1368" s="15"/>
      <c r="X1368" s="15"/>
      <c r="Y1368" s="15"/>
      <c r="Z1368" s="15"/>
      <c r="AA1368" s="15"/>
      <c r="AB1368" s="15"/>
      <c r="AC1368" s="15"/>
      <c r="AD1368" s="15"/>
      <c r="AE1368" s="15"/>
      <c r="AT1368" s="272" t="s">
        <v>372</v>
      </c>
      <c r="AU1368" s="272" t="s">
        <v>81</v>
      </c>
      <c r="AV1368" s="15" t="s">
        <v>97</v>
      </c>
      <c r="AW1368" s="15" t="s">
        <v>34</v>
      </c>
      <c r="AX1368" s="15" t="s">
        <v>79</v>
      </c>
      <c r="AY1368" s="272" t="s">
        <v>178</v>
      </c>
    </row>
    <row r="1369" s="2" customFormat="1" ht="55.5" customHeight="1">
      <c r="A1369" s="41"/>
      <c r="B1369" s="42"/>
      <c r="C1369" s="214" t="s">
        <v>1821</v>
      </c>
      <c r="D1369" s="214" t="s">
        <v>179</v>
      </c>
      <c r="E1369" s="215" t="s">
        <v>1822</v>
      </c>
      <c r="F1369" s="216" t="s">
        <v>1823</v>
      </c>
      <c r="G1369" s="217" t="s">
        <v>546</v>
      </c>
      <c r="H1369" s="218">
        <v>4</v>
      </c>
      <c r="I1369" s="219"/>
      <c r="J1369" s="220">
        <f>ROUND(I1369*H1369,2)</f>
        <v>0</v>
      </c>
      <c r="K1369" s="216" t="s">
        <v>393</v>
      </c>
      <c r="L1369" s="47"/>
      <c r="M1369" s="221" t="s">
        <v>21</v>
      </c>
      <c r="N1369" s="222" t="s">
        <v>43</v>
      </c>
      <c r="O1369" s="87"/>
      <c r="P1369" s="223">
        <f>O1369*H1369</f>
        <v>0</v>
      </c>
      <c r="Q1369" s="223">
        <v>0</v>
      </c>
      <c r="R1369" s="223">
        <f>Q1369*H1369</f>
        <v>0</v>
      </c>
      <c r="S1369" s="223">
        <v>0</v>
      </c>
      <c r="T1369" s="224">
        <f>S1369*H1369</f>
        <v>0</v>
      </c>
      <c r="U1369" s="41"/>
      <c r="V1369" s="41"/>
      <c r="W1369" s="41"/>
      <c r="X1369" s="41"/>
      <c r="Y1369" s="41"/>
      <c r="Z1369" s="41"/>
      <c r="AA1369" s="41"/>
      <c r="AB1369" s="41"/>
      <c r="AC1369" s="41"/>
      <c r="AD1369" s="41"/>
      <c r="AE1369" s="41"/>
      <c r="AR1369" s="225" t="s">
        <v>242</v>
      </c>
      <c r="AT1369" s="225" t="s">
        <v>179</v>
      </c>
      <c r="AU1369" s="225" t="s">
        <v>81</v>
      </c>
      <c r="AY1369" s="20" t="s">
        <v>178</v>
      </c>
      <c r="BE1369" s="226">
        <f>IF(N1369="základní",J1369,0)</f>
        <v>0</v>
      </c>
      <c r="BF1369" s="226">
        <f>IF(N1369="snížená",J1369,0)</f>
        <v>0</v>
      </c>
      <c r="BG1369" s="226">
        <f>IF(N1369="zákl. přenesená",J1369,0)</f>
        <v>0</v>
      </c>
      <c r="BH1369" s="226">
        <f>IF(N1369="sníž. přenesená",J1369,0)</f>
        <v>0</v>
      </c>
      <c r="BI1369" s="226">
        <f>IF(N1369="nulová",J1369,0)</f>
        <v>0</v>
      </c>
      <c r="BJ1369" s="20" t="s">
        <v>79</v>
      </c>
      <c r="BK1369" s="226">
        <f>ROUND(I1369*H1369,2)</f>
        <v>0</v>
      </c>
      <c r="BL1369" s="20" t="s">
        <v>242</v>
      </c>
      <c r="BM1369" s="225" t="s">
        <v>1824</v>
      </c>
    </row>
    <row r="1370" s="13" customFormat="1">
      <c r="A1370" s="13"/>
      <c r="B1370" s="240"/>
      <c r="C1370" s="241"/>
      <c r="D1370" s="242" t="s">
        <v>372</v>
      </c>
      <c r="E1370" s="243" t="s">
        <v>21</v>
      </c>
      <c r="F1370" s="244" t="s">
        <v>1496</v>
      </c>
      <c r="G1370" s="241"/>
      <c r="H1370" s="243" t="s">
        <v>21</v>
      </c>
      <c r="I1370" s="245"/>
      <c r="J1370" s="241"/>
      <c r="K1370" s="241"/>
      <c r="L1370" s="246"/>
      <c r="M1370" s="247"/>
      <c r="N1370" s="248"/>
      <c r="O1370" s="248"/>
      <c r="P1370" s="248"/>
      <c r="Q1370" s="248"/>
      <c r="R1370" s="248"/>
      <c r="S1370" s="248"/>
      <c r="T1370" s="249"/>
      <c r="U1370" s="13"/>
      <c r="V1370" s="13"/>
      <c r="W1370" s="13"/>
      <c r="X1370" s="13"/>
      <c r="Y1370" s="13"/>
      <c r="Z1370" s="13"/>
      <c r="AA1370" s="13"/>
      <c r="AB1370" s="13"/>
      <c r="AC1370" s="13"/>
      <c r="AD1370" s="13"/>
      <c r="AE1370" s="13"/>
      <c r="AT1370" s="250" t="s">
        <v>372</v>
      </c>
      <c r="AU1370" s="250" t="s">
        <v>81</v>
      </c>
      <c r="AV1370" s="13" t="s">
        <v>79</v>
      </c>
      <c r="AW1370" s="13" t="s">
        <v>34</v>
      </c>
      <c r="AX1370" s="13" t="s">
        <v>72</v>
      </c>
      <c r="AY1370" s="250" t="s">
        <v>178</v>
      </c>
    </row>
    <row r="1371" s="14" customFormat="1">
      <c r="A1371" s="14"/>
      <c r="B1371" s="251"/>
      <c r="C1371" s="252"/>
      <c r="D1371" s="242" t="s">
        <v>372</v>
      </c>
      <c r="E1371" s="253" t="s">
        <v>21</v>
      </c>
      <c r="F1371" s="254" t="s">
        <v>1825</v>
      </c>
      <c r="G1371" s="252"/>
      <c r="H1371" s="255">
        <v>4</v>
      </c>
      <c r="I1371" s="256"/>
      <c r="J1371" s="252"/>
      <c r="K1371" s="252"/>
      <c r="L1371" s="257"/>
      <c r="M1371" s="258"/>
      <c r="N1371" s="259"/>
      <c r="O1371" s="259"/>
      <c r="P1371" s="259"/>
      <c r="Q1371" s="259"/>
      <c r="R1371" s="259"/>
      <c r="S1371" s="259"/>
      <c r="T1371" s="260"/>
      <c r="U1371" s="14"/>
      <c r="V1371" s="14"/>
      <c r="W1371" s="14"/>
      <c r="X1371" s="14"/>
      <c r="Y1371" s="14"/>
      <c r="Z1371" s="14"/>
      <c r="AA1371" s="14"/>
      <c r="AB1371" s="14"/>
      <c r="AC1371" s="14"/>
      <c r="AD1371" s="14"/>
      <c r="AE1371" s="14"/>
      <c r="AT1371" s="261" t="s">
        <v>372</v>
      </c>
      <c r="AU1371" s="261" t="s">
        <v>81</v>
      </c>
      <c r="AV1371" s="14" t="s">
        <v>81</v>
      </c>
      <c r="AW1371" s="14" t="s">
        <v>34</v>
      </c>
      <c r="AX1371" s="14" t="s">
        <v>79</v>
      </c>
      <c r="AY1371" s="261" t="s">
        <v>178</v>
      </c>
    </row>
    <row r="1372" s="2" customFormat="1" ht="49.05" customHeight="1">
      <c r="A1372" s="41"/>
      <c r="B1372" s="42"/>
      <c r="C1372" s="214" t="s">
        <v>1826</v>
      </c>
      <c r="D1372" s="214" t="s">
        <v>179</v>
      </c>
      <c r="E1372" s="215" t="s">
        <v>1827</v>
      </c>
      <c r="F1372" s="216" t="s">
        <v>1828</v>
      </c>
      <c r="G1372" s="217" t="s">
        <v>1686</v>
      </c>
      <c r="H1372" s="296"/>
      <c r="I1372" s="219"/>
      <c r="J1372" s="220">
        <f>ROUND(I1372*H1372,2)</f>
        <v>0</v>
      </c>
      <c r="K1372" s="216" t="s">
        <v>368</v>
      </c>
      <c r="L1372" s="47"/>
      <c r="M1372" s="221" t="s">
        <v>21</v>
      </c>
      <c r="N1372" s="222" t="s">
        <v>43</v>
      </c>
      <c r="O1372" s="87"/>
      <c r="P1372" s="223">
        <f>O1372*H1372</f>
        <v>0</v>
      </c>
      <c r="Q1372" s="223">
        <v>0</v>
      </c>
      <c r="R1372" s="223">
        <f>Q1372*H1372</f>
        <v>0</v>
      </c>
      <c r="S1372" s="223">
        <v>0</v>
      </c>
      <c r="T1372" s="224">
        <f>S1372*H1372</f>
        <v>0</v>
      </c>
      <c r="U1372" s="41"/>
      <c r="V1372" s="41"/>
      <c r="W1372" s="41"/>
      <c r="X1372" s="41"/>
      <c r="Y1372" s="41"/>
      <c r="Z1372" s="41"/>
      <c r="AA1372" s="41"/>
      <c r="AB1372" s="41"/>
      <c r="AC1372" s="41"/>
      <c r="AD1372" s="41"/>
      <c r="AE1372" s="41"/>
      <c r="AR1372" s="225" t="s">
        <v>242</v>
      </c>
      <c r="AT1372" s="225" t="s">
        <v>179</v>
      </c>
      <c r="AU1372" s="225" t="s">
        <v>81</v>
      </c>
      <c r="AY1372" s="20" t="s">
        <v>178</v>
      </c>
      <c r="BE1372" s="226">
        <f>IF(N1372="základní",J1372,0)</f>
        <v>0</v>
      </c>
      <c r="BF1372" s="226">
        <f>IF(N1372="snížená",J1372,0)</f>
        <v>0</v>
      </c>
      <c r="BG1372" s="226">
        <f>IF(N1372="zákl. přenesená",J1372,0)</f>
        <v>0</v>
      </c>
      <c r="BH1372" s="226">
        <f>IF(N1372="sníž. přenesená",J1372,0)</f>
        <v>0</v>
      </c>
      <c r="BI1372" s="226">
        <f>IF(N1372="nulová",J1372,0)</f>
        <v>0</v>
      </c>
      <c r="BJ1372" s="20" t="s">
        <v>79</v>
      </c>
      <c r="BK1372" s="226">
        <f>ROUND(I1372*H1372,2)</f>
        <v>0</v>
      </c>
      <c r="BL1372" s="20" t="s">
        <v>242</v>
      </c>
      <c r="BM1372" s="225" t="s">
        <v>1829</v>
      </c>
    </row>
    <row r="1373" s="2" customFormat="1">
      <c r="A1373" s="41"/>
      <c r="B1373" s="42"/>
      <c r="C1373" s="43"/>
      <c r="D1373" s="235" t="s">
        <v>370</v>
      </c>
      <c r="E1373" s="43"/>
      <c r="F1373" s="236" t="s">
        <v>1830</v>
      </c>
      <c r="G1373" s="43"/>
      <c r="H1373" s="43"/>
      <c r="I1373" s="237"/>
      <c r="J1373" s="43"/>
      <c r="K1373" s="43"/>
      <c r="L1373" s="47"/>
      <c r="M1373" s="238"/>
      <c r="N1373" s="239"/>
      <c r="O1373" s="87"/>
      <c r="P1373" s="87"/>
      <c r="Q1373" s="87"/>
      <c r="R1373" s="87"/>
      <c r="S1373" s="87"/>
      <c r="T1373" s="88"/>
      <c r="U1373" s="41"/>
      <c r="V1373" s="41"/>
      <c r="W1373" s="41"/>
      <c r="X1373" s="41"/>
      <c r="Y1373" s="41"/>
      <c r="Z1373" s="41"/>
      <c r="AA1373" s="41"/>
      <c r="AB1373" s="41"/>
      <c r="AC1373" s="41"/>
      <c r="AD1373" s="41"/>
      <c r="AE1373" s="41"/>
      <c r="AT1373" s="20" t="s">
        <v>370</v>
      </c>
      <c r="AU1373" s="20" t="s">
        <v>81</v>
      </c>
    </row>
    <row r="1374" s="12" customFormat="1" ht="22.8" customHeight="1">
      <c r="A1374" s="12"/>
      <c r="B1374" s="200"/>
      <c r="C1374" s="201"/>
      <c r="D1374" s="202" t="s">
        <v>71</v>
      </c>
      <c r="E1374" s="227" t="s">
        <v>1831</v>
      </c>
      <c r="F1374" s="227" t="s">
        <v>1832</v>
      </c>
      <c r="G1374" s="201"/>
      <c r="H1374" s="201"/>
      <c r="I1374" s="204"/>
      <c r="J1374" s="228">
        <f>BK1374</f>
        <v>0</v>
      </c>
      <c r="K1374" s="201"/>
      <c r="L1374" s="206"/>
      <c r="M1374" s="207"/>
      <c r="N1374" s="208"/>
      <c r="O1374" s="208"/>
      <c r="P1374" s="209">
        <f>SUM(P1375:P1461)</f>
        <v>0</v>
      </c>
      <c r="Q1374" s="208"/>
      <c r="R1374" s="209">
        <f>SUM(R1375:R1461)</f>
        <v>22.960068719999999</v>
      </c>
      <c r="S1374" s="208"/>
      <c r="T1374" s="210">
        <f>SUM(T1375:T1461)</f>
        <v>0</v>
      </c>
      <c r="U1374" s="12"/>
      <c r="V1374" s="12"/>
      <c r="W1374" s="12"/>
      <c r="X1374" s="12"/>
      <c r="Y1374" s="12"/>
      <c r="Z1374" s="12"/>
      <c r="AA1374" s="12"/>
      <c r="AB1374" s="12"/>
      <c r="AC1374" s="12"/>
      <c r="AD1374" s="12"/>
      <c r="AE1374" s="12"/>
      <c r="AR1374" s="211" t="s">
        <v>81</v>
      </c>
      <c r="AT1374" s="212" t="s">
        <v>71</v>
      </c>
      <c r="AU1374" s="212" t="s">
        <v>79</v>
      </c>
      <c r="AY1374" s="211" t="s">
        <v>178</v>
      </c>
      <c r="BK1374" s="213">
        <f>SUM(BK1375:BK1461)</f>
        <v>0</v>
      </c>
    </row>
    <row r="1375" s="2" customFormat="1" ht="37.8" customHeight="1">
      <c r="A1375" s="41"/>
      <c r="B1375" s="42"/>
      <c r="C1375" s="214" t="s">
        <v>1833</v>
      </c>
      <c r="D1375" s="214" t="s">
        <v>179</v>
      </c>
      <c r="E1375" s="215" t="s">
        <v>1834</v>
      </c>
      <c r="F1375" s="216" t="s">
        <v>1835</v>
      </c>
      <c r="G1375" s="217" t="s">
        <v>384</v>
      </c>
      <c r="H1375" s="218">
        <v>375.743</v>
      </c>
      <c r="I1375" s="219"/>
      <c r="J1375" s="220">
        <f>ROUND(I1375*H1375,2)</f>
        <v>0</v>
      </c>
      <c r="K1375" s="216" t="s">
        <v>368</v>
      </c>
      <c r="L1375" s="47"/>
      <c r="M1375" s="221" t="s">
        <v>21</v>
      </c>
      <c r="N1375" s="222" t="s">
        <v>43</v>
      </c>
      <c r="O1375" s="87"/>
      <c r="P1375" s="223">
        <f>O1375*H1375</f>
        <v>0</v>
      </c>
      <c r="Q1375" s="223">
        <v>0</v>
      </c>
      <c r="R1375" s="223">
        <f>Q1375*H1375</f>
        <v>0</v>
      </c>
      <c r="S1375" s="223">
        <v>0</v>
      </c>
      <c r="T1375" s="224">
        <f>S1375*H1375</f>
        <v>0</v>
      </c>
      <c r="U1375" s="41"/>
      <c r="V1375" s="41"/>
      <c r="W1375" s="41"/>
      <c r="X1375" s="41"/>
      <c r="Y1375" s="41"/>
      <c r="Z1375" s="41"/>
      <c r="AA1375" s="41"/>
      <c r="AB1375" s="41"/>
      <c r="AC1375" s="41"/>
      <c r="AD1375" s="41"/>
      <c r="AE1375" s="41"/>
      <c r="AR1375" s="225" t="s">
        <v>242</v>
      </c>
      <c r="AT1375" s="225" t="s">
        <v>179</v>
      </c>
      <c r="AU1375" s="225" t="s">
        <v>81</v>
      </c>
      <c r="AY1375" s="20" t="s">
        <v>178</v>
      </c>
      <c r="BE1375" s="226">
        <f>IF(N1375="základní",J1375,0)</f>
        <v>0</v>
      </c>
      <c r="BF1375" s="226">
        <f>IF(N1375="snížená",J1375,0)</f>
        <v>0</v>
      </c>
      <c r="BG1375" s="226">
        <f>IF(N1375="zákl. přenesená",J1375,0)</f>
        <v>0</v>
      </c>
      <c r="BH1375" s="226">
        <f>IF(N1375="sníž. přenesená",J1375,0)</f>
        <v>0</v>
      </c>
      <c r="BI1375" s="226">
        <f>IF(N1375="nulová",J1375,0)</f>
        <v>0</v>
      </c>
      <c r="BJ1375" s="20" t="s">
        <v>79</v>
      </c>
      <c r="BK1375" s="226">
        <f>ROUND(I1375*H1375,2)</f>
        <v>0</v>
      </c>
      <c r="BL1375" s="20" t="s">
        <v>242</v>
      </c>
      <c r="BM1375" s="225" t="s">
        <v>1836</v>
      </c>
    </row>
    <row r="1376" s="2" customFormat="1">
      <c r="A1376" s="41"/>
      <c r="B1376" s="42"/>
      <c r="C1376" s="43"/>
      <c r="D1376" s="235" t="s">
        <v>370</v>
      </c>
      <c r="E1376" s="43"/>
      <c r="F1376" s="236" t="s">
        <v>1837</v>
      </c>
      <c r="G1376" s="43"/>
      <c r="H1376" s="43"/>
      <c r="I1376" s="237"/>
      <c r="J1376" s="43"/>
      <c r="K1376" s="43"/>
      <c r="L1376" s="47"/>
      <c r="M1376" s="238"/>
      <c r="N1376" s="239"/>
      <c r="O1376" s="87"/>
      <c r="P1376" s="87"/>
      <c r="Q1376" s="87"/>
      <c r="R1376" s="87"/>
      <c r="S1376" s="87"/>
      <c r="T1376" s="88"/>
      <c r="U1376" s="41"/>
      <c r="V1376" s="41"/>
      <c r="W1376" s="41"/>
      <c r="X1376" s="41"/>
      <c r="Y1376" s="41"/>
      <c r="Z1376" s="41"/>
      <c r="AA1376" s="41"/>
      <c r="AB1376" s="41"/>
      <c r="AC1376" s="41"/>
      <c r="AD1376" s="41"/>
      <c r="AE1376" s="41"/>
      <c r="AT1376" s="20" t="s">
        <v>370</v>
      </c>
      <c r="AU1376" s="20" t="s">
        <v>81</v>
      </c>
    </row>
    <row r="1377" s="13" customFormat="1">
      <c r="A1377" s="13"/>
      <c r="B1377" s="240"/>
      <c r="C1377" s="241"/>
      <c r="D1377" s="242" t="s">
        <v>372</v>
      </c>
      <c r="E1377" s="243" t="s">
        <v>21</v>
      </c>
      <c r="F1377" s="244" t="s">
        <v>1838</v>
      </c>
      <c r="G1377" s="241"/>
      <c r="H1377" s="243" t="s">
        <v>21</v>
      </c>
      <c r="I1377" s="245"/>
      <c r="J1377" s="241"/>
      <c r="K1377" s="241"/>
      <c r="L1377" s="246"/>
      <c r="M1377" s="247"/>
      <c r="N1377" s="248"/>
      <c r="O1377" s="248"/>
      <c r="P1377" s="248"/>
      <c r="Q1377" s="248"/>
      <c r="R1377" s="248"/>
      <c r="S1377" s="248"/>
      <c r="T1377" s="249"/>
      <c r="U1377" s="13"/>
      <c r="V1377" s="13"/>
      <c r="W1377" s="13"/>
      <c r="X1377" s="13"/>
      <c r="Y1377" s="13"/>
      <c r="Z1377" s="13"/>
      <c r="AA1377" s="13"/>
      <c r="AB1377" s="13"/>
      <c r="AC1377" s="13"/>
      <c r="AD1377" s="13"/>
      <c r="AE1377" s="13"/>
      <c r="AT1377" s="250" t="s">
        <v>372</v>
      </c>
      <c r="AU1377" s="250" t="s">
        <v>81</v>
      </c>
      <c r="AV1377" s="13" t="s">
        <v>79</v>
      </c>
      <c r="AW1377" s="13" t="s">
        <v>34</v>
      </c>
      <c r="AX1377" s="13" t="s">
        <v>72</v>
      </c>
      <c r="AY1377" s="250" t="s">
        <v>178</v>
      </c>
    </row>
    <row r="1378" s="13" customFormat="1">
      <c r="A1378" s="13"/>
      <c r="B1378" s="240"/>
      <c r="C1378" s="241"/>
      <c r="D1378" s="242" t="s">
        <v>372</v>
      </c>
      <c r="E1378" s="243" t="s">
        <v>21</v>
      </c>
      <c r="F1378" s="244" t="s">
        <v>1839</v>
      </c>
      <c r="G1378" s="241"/>
      <c r="H1378" s="243" t="s">
        <v>21</v>
      </c>
      <c r="I1378" s="245"/>
      <c r="J1378" s="241"/>
      <c r="K1378" s="241"/>
      <c r="L1378" s="246"/>
      <c r="M1378" s="247"/>
      <c r="N1378" s="248"/>
      <c r="O1378" s="248"/>
      <c r="P1378" s="248"/>
      <c r="Q1378" s="248"/>
      <c r="R1378" s="248"/>
      <c r="S1378" s="248"/>
      <c r="T1378" s="249"/>
      <c r="U1378" s="13"/>
      <c r="V1378" s="13"/>
      <c r="W1378" s="13"/>
      <c r="X1378" s="13"/>
      <c r="Y1378" s="13"/>
      <c r="Z1378" s="13"/>
      <c r="AA1378" s="13"/>
      <c r="AB1378" s="13"/>
      <c r="AC1378" s="13"/>
      <c r="AD1378" s="13"/>
      <c r="AE1378" s="13"/>
      <c r="AT1378" s="250" t="s">
        <v>372</v>
      </c>
      <c r="AU1378" s="250" t="s">
        <v>81</v>
      </c>
      <c r="AV1378" s="13" t="s">
        <v>79</v>
      </c>
      <c r="AW1378" s="13" t="s">
        <v>34</v>
      </c>
      <c r="AX1378" s="13" t="s">
        <v>72</v>
      </c>
      <c r="AY1378" s="250" t="s">
        <v>178</v>
      </c>
    </row>
    <row r="1379" s="14" customFormat="1">
      <c r="A1379" s="14"/>
      <c r="B1379" s="251"/>
      <c r="C1379" s="252"/>
      <c r="D1379" s="242" t="s">
        <v>372</v>
      </c>
      <c r="E1379" s="253" t="s">
        <v>21</v>
      </c>
      <c r="F1379" s="254" t="s">
        <v>1840</v>
      </c>
      <c r="G1379" s="252"/>
      <c r="H1379" s="255">
        <v>68.632999999999996</v>
      </c>
      <c r="I1379" s="256"/>
      <c r="J1379" s="252"/>
      <c r="K1379" s="252"/>
      <c r="L1379" s="257"/>
      <c r="M1379" s="258"/>
      <c r="N1379" s="259"/>
      <c r="O1379" s="259"/>
      <c r="P1379" s="259"/>
      <c r="Q1379" s="259"/>
      <c r="R1379" s="259"/>
      <c r="S1379" s="259"/>
      <c r="T1379" s="260"/>
      <c r="U1379" s="14"/>
      <c r="V1379" s="14"/>
      <c r="W1379" s="14"/>
      <c r="X1379" s="14"/>
      <c r="Y1379" s="14"/>
      <c r="Z1379" s="14"/>
      <c r="AA1379" s="14"/>
      <c r="AB1379" s="14"/>
      <c r="AC1379" s="14"/>
      <c r="AD1379" s="14"/>
      <c r="AE1379" s="14"/>
      <c r="AT1379" s="261" t="s">
        <v>372</v>
      </c>
      <c r="AU1379" s="261" t="s">
        <v>81</v>
      </c>
      <c r="AV1379" s="14" t="s">
        <v>81</v>
      </c>
      <c r="AW1379" s="14" t="s">
        <v>34</v>
      </c>
      <c r="AX1379" s="14" t="s">
        <v>72</v>
      </c>
      <c r="AY1379" s="261" t="s">
        <v>178</v>
      </c>
    </row>
    <row r="1380" s="14" customFormat="1">
      <c r="A1380" s="14"/>
      <c r="B1380" s="251"/>
      <c r="C1380" s="252"/>
      <c r="D1380" s="242" t="s">
        <v>372</v>
      </c>
      <c r="E1380" s="253" t="s">
        <v>21</v>
      </c>
      <c r="F1380" s="254" t="s">
        <v>1841</v>
      </c>
      <c r="G1380" s="252"/>
      <c r="H1380" s="255">
        <v>231.75999999999999</v>
      </c>
      <c r="I1380" s="256"/>
      <c r="J1380" s="252"/>
      <c r="K1380" s="252"/>
      <c r="L1380" s="257"/>
      <c r="M1380" s="258"/>
      <c r="N1380" s="259"/>
      <c r="O1380" s="259"/>
      <c r="P1380" s="259"/>
      <c r="Q1380" s="259"/>
      <c r="R1380" s="259"/>
      <c r="S1380" s="259"/>
      <c r="T1380" s="260"/>
      <c r="U1380" s="14"/>
      <c r="V1380" s="14"/>
      <c r="W1380" s="14"/>
      <c r="X1380" s="14"/>
      <c r="Y1380" s="14"/>
      <c r="Z1380" s="14"/>
      <c r="AA1380" s="14"/>
      <c r="AB1380" s="14"/>
      <c r="AC1380" s="14"/>
      <c r="AD1380" s="14"/>
      <c r="AE1380" s="14"/>
      <c r="AT1380" s="261" t="s">
        <v>372</v>
      </c>
      <c r="AU1380" s="261" t="s">
        <v>81</v>
      </c>
      <c r="AV1380" s="14" t="s">
        <v>81</v>
      </c>
      <c r="AW1380" s="14" t="s">
        <v>34</v>
      </c>
      <c r="AX1380" s="14" t="s">
        <v>72</v>
      </c>
      <c r="AY1380" s="261" t="s">
        <v>178</v>
      </c>
    </row>
    <row r="1381" s="14" customFormat="1">
      <c r="A1381" s="14"/>
      <c r="B1381" s="251"/>
      <c r="C1381" s="252"/>
      <c r="D1381" s="242" t="s">
        <v>372</v>
      </c>
      <c r="E1381" s="253" t="s">
        <v>21</v>
      </c>
      <c r="F1381" s="254" t="s">
        <v>1842</v>
      </c>
      <c r="G1381" s="252"/>
      <c r="H1381" s="255">
        <v>42.689999999999998</v>
      </c>
      <c r="I1381" s="256"/>
      <c r="J1381" s="252"/>
      <c r="K1381" s="252"/>
      <c r="L1381" s="257"/>
      <c r="M1381" s="258"/>
      <c r="N1381" s="259"/>
      <c r="O1381" s="259"/>
      <c r="P1381" s="259"/>
      <c r="Q1381" s="259"/>
      <c r="R1381" s="259"/>
      <c r="S1381" s="259"/>
      <c r="T1381" s="260"/>
      <c r="U1381" s="14"/>
      <c r="V1381" s="14"/>
      <c r="W1381" s="14"/>
      <c r="X1381" s="14"/>
      <c r="Y1381" s="14"/>
      <c r="Z1381" s="14"/>
      <c r="AA1381" s="14"/>
      <c r="AB1381" s="14"/>
      <c r="AC1381" s="14"/>
      <c r="AD1381" s="14"/>
      <c r="AE1381" s="14"/>
      <c r="AT1381" s="261" t="s">
        <v>372</v>
      </c>
      <c r="AU1381" s="261" t="s">
        <v>81</v>
      </c>
      <c r="AV1381" s="14" t="s">
        <v>81</v>
      </c>
      <c r="AW1381" s="14" t="s">
        <v>34</v>
      </c>
      <c r="AX1381" s="14" t="s">
        <v>72</v>
      </c>
      <c r="AY1381" s="261" t="s">
        <v>178</v>
      </c>
    </row>
    <row r="1382" s="16" customFormat="1">
      <c r="A1382" s="16"/>
      <c r="B1382" s="273"/>
      <c r="C1382" s="274"/>
      <c r="D1382" s="242" t="s">
        <v>372</v>
      </c>
      <c r="E1382" s="275" t="s">
        <v>21</v>
      </c>
      <c r="F1382" s="276" t="s">
        <v>407</v>
      </c>
      <c r="G1382" s="274"/>
      <c r="H1382" s="277">
        <v>343.08300000000003</v>
      </c>
      <c r="I1382" s="278"/>
      <c r="J1382" s="274"/>
      <c r="K1382" s="274"/>
      <c r="L1382" s="279"/>
      <c r="M1382" s="280"/>
      <c r="N1382" s="281"/>
      <c r="O1382" s="281"/>
      <c r="P1382" s="281"/>
      <c r="Q1382" s="281"/>
      <c r="R1382" s="281"/>
      <c r="S1382" s="281"/>
      <c r="T1382" s="282"/>
      <c r="U1382" s="16"/>
      <c r="V1382" s="16"/>
      <c r="W1382" s="16"/>
      <c r="X1382" s="16"/>
      <c r="Y1382" s="16"/>
      <c r="Z1382" s="16"/>
      <c r="AA1382" s="16"/>
      <c r="AB1382" s="16"/>
      <c r="AC1382" s="16"/>
      <c r="AD1382" s="16"/>
      <c r="AE1382" s="16"/>
      <c r="AT1382" s="283" t="s">
        <v>372</v>
      </c>
      <c r="AU1382" s="283" t="s">
        <v>81</v>
      </c>
      <c r="AV1382" s="16" t="s">
        <v>95</v>
      </c>
      <c r="AW1382" s="16" t="s">
        <v>34</v>
      </c>
      <c r="AX1382" s="16" t="s">
        <v>72</v>
      </c>
      <c r="AY1382" s="283" t="s">
        <v>178</v>
      </c>
    </row>
    <row r="1383" s="14" customFormat="1">
      <c r="A1383" s="14"/>
      <c r="B1383" s="251"/>
      <c r="C1383" s="252"/>
      <c r="D1383" s="242" t="s">
        <v>372</v>
      </c>
      <c r="E1383" s="253" t="s">
        <v>21</v>
      </c>
      <c r="F1383" s="254" t="s">
        <v>1239</v>
      </c>
      <c r="G1383" s="252"/>
      <c r="H1383" s="255">
        <v>32.659999999999997</v>
      </c>
      <c r="I1383" s="256"/>
      <c r="J1383" s="252"/>
      <c r="K1383" s="252"/>
      <c r="L1383" s="257"/>
      <c r="M1383" s="258"/>
      <c r="N1383" s="259"/>
      <c r="O1383" s="259"/>
      <c r="P1383" s="259"/>
      <c r="Q1383" s="259"/>
      <c r="R1383" s="259"/>
      <c r="S1383" s="259"/>
      <c r="T1383" s="260"/>
      <c r="U1383" s="14"/>
      <c r="V1383" s="14"/>
      <c r="W1383" s="14"/>
      <c r="X1383" s="14"/>
      <c r="Y1383" s="14"/>
      <c r="Z1383" s="14"/>
      <c r="AA1383" s="14"/>
      <c r="AB1383" s="14"/>
      <c r="AC1383" s="14"/>
      <c r="AD1383" s="14"/>
      <c r="AE1383" s="14"/>
      <c r="AT1383" s="261" t="s">
        <v>372</v>
      </c>
      <c r="AU1383" s="261" t="s">
        <v>81</v>
      </c>
      <c r="AV1383" s="14" t="s">
        <v>81</v>
      </c>
      <c r="AW1383" s="14" t="s">
        <v>34</v>
      </c>
      <c r="AX1383" s="14" t="s">
        <v>72</v>
      </c>
      <c r="AY1383" s="261" t="s">
        <v>178</v>
      </c>
    </row>
    <row r="1384" s="15" customFormat="1">
      <c r="A1384" s="15"/>
      <c r="B1384" s="262"/>
      <c r="C1384" s="263"/>
      <c r="D1384" s="242" t="s">
        <v>372</v>
      </c>
      <c r="E1384" s="264" t="s">
        <v>21</v>
      </c>
      <c r="F1384" s="265" t="s">
        <v>399</v>
      </c>
      <c r="G1384" s="263"/>
      <c r="H1384" s="266">
        <v>375.743</v>
      </c>
      <c r="I1384" s="267"/>
      <c r="J1384" s="263"/>
      <c r="K1384" s="263"/>
      <c r="L1384" s="268"/>
      <c r="M1384" s="269"/>
      <c r="N1384" s="270"/>
      <c r="O1384" s="270"/>
      <c r="P1384" s="270"/>
      <c r="Q1384" s="270"/>
      <c r="R1384" s="270"/>
      <c r="S1384" s="270"/>
      <c r="T1384" s="271"/>
      <c r="U1384" s="15"/>
      <c r="V1384" s="15"/>
      <c r="W1384" s="15"/>
      <c r="X1384" s="15"/>
      <c r="Y1384" s="15"/>
      <c r="Z1384" s="15"/>
      <c r="AA1384" s="15"/>
      <c r="AB1384" s="15"/>
      <c r="AC1384" s="15"/>
      <c r="AD1384" s="15"/>
      <c r="AE1384" s="15"/>
      <c r="AT1384" s="272" t="s">
        <v>372</v>
      </c>
      <c r="AU1384" s="272" t="s">
        <v>81</v>
      </c>
      <c r="AV1384" s="15" t="s">
        <v>97</v>
      </c>
      <c r="AW1384" s="15" t="s">
        <v>34</v>
      </c>
      <c r="AX1384" s="15" t="s">
        <v>79</v>
      </c>
      <c r="AY1384" s="272" t="s">
        <v>178</v>
      </c>
    </row>
    <row r="1385" s="2" customFormat="1" ht="24.15" customHeight="1">
      <c r="A1385" s="41"/>
      <c r="B1385" s="42"/>
      <c r="C1385" s="284" t="s">
        <v>1843</v>
      </c>
      <c r="D1385" s="284" t="s">
        <v>543</v>
      </c>
      <c r="E1385" s="285" t="s">
        <v>1844</v>
      </c>
      <c r="F1385" s="286" t="s">
        <v>1845</v>
      </c>
      <c r="G1385" s="287" t="s">
        <v>384</v>
      </c>
      <c r="H1385" s="288">
        <v>349.94499999999999</v>
      </c>
      <c r="I1385" s="289"/>
      <c r="J1385" s="290">
        <f>ROUND(I1385*H1385,2)</f>
        <v>0</v>
      </c>
      <c r="K1385" s="286" t="s">
        <v>368</v>
      </c>
      <c r="L1385" s="291"/>
      <c r="M1385" s="292" t="s">
        <v>21</v>
      </c>
      <c r="N1385" s="293" t="s">
        <v>43</v>
      </c>
      <c r="O1385" s="87"/>
      <c r="P1385" s="223">
        <f>O1385*H1385</f>
        <v>0</v>
      </c>
      <c r="Q1385" s="223">
        <v>0.0055999999999999999</v>
      </c>
      <c r="R1385" s="223">
        <f>Q1385*H1385</f>
        <v>1.959692</v>
      </c>
      <c r="S1385" s="223">
        <v>0</v>
      </c>
      <c r="T1385" s="224">
        <f>S1385*H1385</f>
        <v>0</v>
      </c>
      <c r="U1385" s="41"/>
      <c r="V1385" s="41"/>
      <c r="W1385" s="41"/>
      <c r="X1385" s="41"/>
      <c r="Y1385" s="41"/>
      <c r="Z1385" s="41"/>
      <c r="AA1385" s="41"/>
      <c r="AB1385" s="41"/>
      <c r="AC1385" s="41"/>
      <c r="AD1385" s="41"/>
      <c r="AE1385" s="41"/>
      <c r="AR1385" s="225" t="s">
        <v>306</v>
      </c>
      <c r="AT1385" s="225" t="s">
        <v>543</v>
      </c>
      <c r="AU1385" s="225" t="s">
        <v>81</v>
      </c>
      <c r="AY1385" s="20" t="s">
        <v>178</v>
      </c>
      <c r="BE1385" s="226">
        <f>IF(N1385="základní",J1385,0)</f>
        <v>0</v>
      </c>
      <c r="BF1385" s="226">
        <f>IF(N1385="snížená",J1385,0)</f>
        <v>0</v>
      </c>
      <c r="BG1385" s="226">
        <f>IF(N1385="zákl. přenesená",J1385,0)</f>
        <v>0</v>
      </c>
      <c r="BH1385" s="226">
        <f>IF(N1385="sníž. přenesená",J1385,0)</f>
        <v>0</v>
      </c>
      <c r="BI1385" s="226">
        <f>IF(N1385="nulová",J1385,0)</f>
        <v>0</v>
      </c>
      <c r="BJ1385" s="20" t="s">
        <v>79</v>
      </c>
      <c r="BK1385" s="226">
        <f>ROUND(I1385*H1385,2)</f>
        <v>0</v>
      </c>
      <c r="BL1385" s="20" t="s">
        <v>242</v>
      </c>
      <c r="BM1385" s="225" t="s">
        <v>1846</v>
      </c>
    </row>
    <row r="1386" s="13" customFormat="1">
      <c r="A1386" s="13"/>
      <c r="B1386" s="240"/>
      <c r="C1386" s="241"/>
      <c r="D1386" s="242" t="s">
        <v>372</v>
      </c>
      <c r="E1386" s="243" t="s">
        <v>21</v>
      </c>
      <c r="F1386" s="244" t="s">
        <v>1082</v>
      </c>
      <c r="G1386" s="241"/>
      <c r="H1386" s="243" t="s">
        <v>21</v>
      </c>
      <c r="I1386" s="245"/>
      <c r="J1386" s="241"/>
      <c r="K1386" s="241"/>
      <c r="L1386" s="246"/>
      <c r="M1386" s="247"/>
      <c r="N1386" s="248"/>
      <c r="O1386" s="248"/>
      <c r="P1386" s="248"/>
      <c r="Q1386" s="248"/>
      <c r="R1386" s="248"/>
      <c r="S1386" s="248"/>
      <c r="T1386" s="249"/>
      <c r="U1386" s="13"/>
      <c r="V1386" s="13"/>
      <c r="W1386" s="13"/>
      <c r="X1386" s="13"/>
      <c r="Y1386" s="13"/>
      <c r="Z1386" s="13"/>
      <c r="AA1386" s="13"/>
      <c r="AB1386" s="13"/>
      <c r="AC1386" s="13"/>
      <c r="AD1386" s="13"/>
      <c r="AE1386" s="13"/>
      <c r="AT1386" s="250" t="s">
        <v>372</v>
      </c>
      <c r="AU1386" s="250" t="s">
        <v>81</v>
      </c>
      <c r="AV1386" s="13" t="s">
        <v>79</v>
      </c>
      <c r="AW1386" s="13" t="s">
        <v>34</v>
      </c>
      <c r="AX1386" s="13" t="s">
        <v>72</v>
      </c>
      <c r="AY1386" s="250" t="s">
        <v>178</v>
      </c>
    </row>
    <row r="1387" s="14" customFormat="1">
      <c r="A1387" s="14"/>
      <c r="B1387" s="251"/>
      <c r="C1387" s="252"/>
      <c r="D1387" s="242" t="s">
        <v>372</v>
      </c>
      <c r="E1387" s="253" t="s">
        <v>21</v>
      </c>
      <c r="F1387" s="254" t="s">
        <v>1847</v>
      </c>
      <c r="G1387" s="252"/>
      <c r="H1387" s="255">
        <v>349.94499999999999</v>
      </c>
      <c r="I1387" s="256"/>
      <c r="J1387" s="252"/>
      <c r="K1387" s="252"/>
      <c r="L1387" s="257"/>
      <c r="M1387" s="258"/>
      <c r="N1387" s="259"/>
      <c r="O1387" s="259"/>
      <c r="P1387" s="259"/>
      <c r="Q1387" s="259"/>
      <c r="R1387" s="259"/>
      <c r="S1387" s="259"/>
      <c r="T1387" s="260"/>
      <c r="U1387" s="14"/>
      <c r="V1387" s="14"/>
      <c r="W1387" s="14"/>
      <c r="X1387" s="14"/>
      <c r="Y1387" s="14"/>
      <c r="Z1387" s="14"/>
      <c r="AA1387" s="14"/>
      <c r="AB1387" s="14"/>
      <c r="AC1387" s="14"/>
      <c r="AD1387" s="14"/>
      <c r="AE1387" s="14"/>
      <c r="AT1387" s="261" t="s">
        <v>372</v>
      </c>
      <c r="AU1387" s="261" t="s">
        <v>81</v>
      </c>
      <c r="AV1387" s="14" t="s">
        <v>81</v>
      </c>
      <c r="AW1387" s="14" t="s">
        <v>34</v>
      </c>
      <c r="AX1387" s="14" t="s">
        <v>79</v>
      </c>
      <c r="AY1387" s="261" t="s">
        <v>178</v>
      </c>
    </row>
    <row r="1388" s="2" customFormat="1" ht="24.15" customHeight="1">
      <c r="A1388" s="41"/>
      <c r="B1388" s="42"/>
      <c r="C1388" s="284" t="s">
        <v>1848</v>
      </c>
      <c r="D1388" s="284" t="s">
        <v>543</v>
      </c>
      <c r="E1388" s="285" t="s">
        <v>1849</v>
      </c>
      <c r="F1388" s="286" t="s">
        <v>1850</v>
      </c>
      <c r="G1388" s="287" t="s">
        <v>384</v>
      </c>
      <c r="H1388" s="288">
        <v>33.313000000000002</v>
      </c>
      <c r="I1388" s="289"/>
      <c r="J1388" s="290">
        <f>ROUND(I1388*H1388,2)</f>
        <v>0</v>
      </c>
      <c r="K1388" s="286" t="s">
        <v>368</v>
      </c>
      <c r="L1388" s="291"/>
      <c r="M1388" s="292" t="s">
        <v>21</v>
      </c>
      <c r="N1388" s="293" t="s">
        <v>43</v>
      </c>
      <c r="O1388" s="87"/>
      <c r="P1388" s="223">
        <f>O1388*H1388</f>
        <v>0</v>
      </c>
      <c r="Q1388" s="223">
        <v>0.0035000000000000001</v>
      </c>
      <c r="R1388" s="223">
        <f>Q1388*H1388</f>
        <v>0.11659550000000001</v>
      </c>
      <c r="S1388" s="223">
        <v>0</v>
      </c>
      <c r="T1388" s="224">
        <f>S1388*H1388</f>
        <v>0</v>
      </c>
      <c r="U1388" s="41"/>
      <c r="V1388" s="41"/>
      <c r="W1388" s="41"/>
      <c r="X1388" s="41"/>
      <c r="Y1388" s="41"/>
      <c r="Z1388" s="41"/>
      <c r="AA1388" s="41"/>
      <c r="AB1388" s="41"/>
      <c r="AC1388" s="41"/>
      <c r="AD1388" s="41"/>
      <c r="AE1388" s="41"/>
      <c r="AR1388" s="225" t="s">
        <v>306</v>
      </c>
      <c r="AT1388" s="225" t="s">
        <v>543</v>
      </c>
      <c r="AU1388" s="225" t="s">
        <v>81</v>
      </c>
      <c r="AY1388" s="20" t="s">
        <v>178</v>
      </c>
      <c r="BE1388" s="226">
        <f>IF(N1388="základní",J1388,0)</f>
        <v>0</v>
      </c>
      <c r="BF1388" s="226">
        <f>IF(N1388="snížená",J1388,0)</f>
        <v>0</v>
      </c>
      <c r="BG1388" s="226">
        <f>IF(N1388="zákl. přenesená",J1388,0)</f>
        <v>0</v>
      </c>
      <c r="BH1388" s="226">
        <f>IF(N1388="sníž. přenesená",J1388,0)</f>
        <v>0</v>
      </c>
      <c r="BI1388" s="226">
        <f>IF(N1388="nulová",J1388,0)</f>
        <v>0</v>
      </c>
      <c r="BJ1388" s="20" t="s">
        <v>79</v>
      </c>
      <c r="BK1388" s="226">
        <f>ROUND(I1388*H1388,2)</f>
        <v>0</v>
      </c>
      <c r="BL1388" s="20" t="s">
        <v>242</v>
      </c>
      <c r="BM1388" s="225" t="s">
        <v>1851</v>
      </c>
    </row>
    <row r="1389" s="13" customFormat="1">
      <c r="A1389" s="13"/>
      <c r="B1389" s="240"/>
      <c r="C1389" s="241"/>
      <c r="D1389" s="242" t="s">
        <v>372</v>
      </c>
      <c r="E1389" s="243" t="s">
        <v>21</v>
      </c>
      <c r="F1389" s="244" t="s">
        <v>1082</v>
      </c>
      <c r="G1389" s="241"/>
      <c r="H1389" s="243" t="s">
        <v>21</v>
      </c>
      <c r="I1389" s="245"/>
      <c r="J1389" s="241"/>
      <c r="K1389" s="241"/>
      <c r="L1389" s="246"/>
      <c r="M1389" s="247"/>
      <c r="N1389" s="248"/>
      <c r="O1389" s="248"/>
      <c r="P1389" s="248"/>
      <c r="Q1389" s="248"/>
      <c r="R1389" s="248"/>
      <c r="S1389" s="248"/>
      <c r="T1389" s="249"/>
      <c r="U1389" s="13"/>
      <c r="V1389" s="13"/>
      <c r="W1389" s="13"/>
      <c r="X1389" s="13"/>
      <c r="Y1389" s="13"/>
      <c r="Z1389" s="13"/>
      <c r="AA1389" s="13"/>
      <c r="AB1389" s="13"/>
      <c r="AC1389" s="13"/>
      <c r="AD1389" s="13"/>
      <c r="AE1389" s="13"/>
      <c r="AT1389" s="250" t="s">
        <v>372</v>
      </c>
      <c r="AU1389" s="250" t="s">
        <v>81</v>
      </c>
      <c r="AV1389" s="13" t="s">
        <v>79</v>
      </c>
      <c r="AW1389" s="13" t="s">
        <v>34</v>
      </c>
      <c r="AX1389" s="13" t="s">
        <v>72</v>
      </c>
      <c r="AY1389" s="250" t="s">
        <v>178</v>
      </c>
    </row>
    <row r="1390" s="14" customFormat="1">
      <c r="A1390" s="14"/>
      <c r="B1390" s="251"/>
      <c r="C1390" s="252"/>
      <c r="D1390" s="242" t="s">
        <v>372</v>
      </c>
      <c r="E1390" s="253" t="s">
        <v>21</v>
      </c>
      <c r="F1390" s="254" t="s">
        <v>1852</v>
      </c>
      <c r="G1390" s="252"/>
      <c r="H1390" s="255">
        <v>33.313000000000002</v>
      </c>
      <c r="I1390" s="256"/>
      <c r="J1390" s="252"/>
      <c r="K1390" s="252"/>
      <c r="L1390" s="257"/>
      <c r="M1390" s="258"/>
      <c r="N1390" s="259"/>
      <c r="O1390" s="259"/>
      <c r="P1390" s="259"/>
      <c r="Q1390" s="259"/>
      <c r="R1390" s="259"/>
      <c r="S1390" s="259"/>
      <c r="T1390" s="260"/>
      <c r="U1390" s="14"/>
      <c r="V1390" s="14"/>
      <c r="W1390" s="14"/>
      <c r="X1390" s="14"/>
      <c r="Y1390" s="14"/>
      <c r="Z1390" s="14"/>
      <c r="AA1390" s="14"/>
      <c r="AB1390" s="14"/>
      <c r="AC1390" s="14"/>
      <c r="AD1390" s="14"/>
      <c r="AE1390" s="14"/>
      <c r="AT1390" s="261" t="s">
        <v>372</v>
      </c>
      <c r="AU1390" s="261" t="s">
        <v>81</v>
      </c>
      <c r="AV1390" s="14" t="s">
        <v>81</v>
      </c>
      <c r="AW1390" s="14" t="s">
        <v>34</v>
      </c>
      <c r="AX1390" s="14" t="s">
        <v>79</v>
      </c>
      <c r="AY1390" s="261" t="s">
        <v>178</v>
      </c>
    </row>
    <row r="1391" s="2" customFormat="1" ht="24.15" customHeight="1">
      <c r="A1391" s="41"/>
      <c r="B1391" s="42"/>
      <c r="C1391" s="214" t="s">
        <v>1853</v>
      </c>
      <c r="D1391" s="214" t="s">
        <v>179</v>
      </c>
      <c r="E1391" s="215" t="s">
        <v>1854</v>
      </c>
      <c r="F1391" s="216" t="s">
        <v>1855</v>
      </c>
      <c r="G1391" s="217" t="s">
        <v>384</v>
      </c>
      <c r="H1391" s="218">
        <v>386.09300000000002</v>
      </c>
      <c r="I1391" s="219"/>
      <c r="J1391" s="220">
        <f>ROUND(I1391*H1391,2)</f>
        <v>0</v>
      </c>
      <c r="K1391" s="216" t="s">
        <v>368</v>
      </c>
      <c r="L1391" s="47"/>
      <c r="M1391" s="221" t="s">
        <v>21</v>
      </c>
      <c r="N1391" s="222" t="s">
        <v>43</v>
      </c>
      <c r="O1391" s="87"/>
      <c r="P1391" s="223">
        <f>O1391*H1391</f>
        <v>0</v>
      </c>
      <c r="Q1391" s="223">
        <v>4.0000000000000003E-05</v>
      </c>
      <c r="R1391" s="223">
        <f>Q1391*H1391</f>
        <v>0.015443720000000003</v>
      </c>
      <c r="S1391" s="223">
        <v>0</v>
      </c>
      <c r="T1391" s="224">
        <f>S1391*H1391</f>
        <v>0</v>
      </c>
      <c r="U1391" s="41"/>
      <c r="V1391" s="41"/>
      <c r="W1391" s="41"/>
      <c r="X1391" s="41"/>
      <c r="Y1391" s="41"/>
      <c r="Z1391" s="41"/>
      <c r="AA1391" s="41"/>
      <c r="AB1391" s="41"/>
      <c r="AC1391" s="41"/>
      <c r="AD1391" s="41"/>
      <c r="AE1391" s="41"/>
      <c r="AR1391" s="225" t="s">
        <v>242</v>
      </c>
      <c r="AT1391" s="225" t="s">
        <v>179</v>
      </c>
      <c r="AU1391" s="225" t="s">
        <v>81</v>
      </c>
      <c r="AY1391" s="20" t="s">
        <v>178</v>
      </c>
      <c r="BE1391" s="226">
        <f>IF(N1391="základní",J1391,0)</f>
        <v>0</v>
      </c>
      <c r="BF1391" s="226">
        <f>IF(N1391="snížená",J1391,0)</f>
        <v>0</v>
      </c>
      <c r="BG1391" s="226">
        <f>IF(N1391="zákl. přenesená",J1391,0)</f>
        <v>0</v>
      </c>
      <c r="BH1391" s="226">
        <f>IF(N1391="sníž. přenesená",J1391,0)</f>
        <v>0</v>
      </c>
      <c r="BI1391" s="226">
        <f>IF(N1391="nulová",J1391,0)</f>
        <v>0</v>
      </c>
      <c r="BJ1391" s="20" t="s">
        <v>79</v>
      </c>
      <c r="BK1391" s="226">
        <f>ROUND(I1391*H1391,2)</f>
        <v>0</v>
      </c>
      <c r="BL1391" s="20" t="s">
        <v>242</v>
      </c>
      <c r="BM1391" s="225" t="s">
        <v>1856</v>
      </c>
    </row>
    <row r="1392" s="2" customFormat="1">
      <c r="A1392" s="41"/>
      <c r="B1392" s="42"/>
      <c r="C1392" s="43"/>
      <c r="D1392" s="235" t="s">
        <v>370</v>
      </c>
      <c r="E1392" s="43"/>
      <c r="F1392" s="236" t="s">
        <v>1857</v>
      </c>
      <c r="G1392" s="43"/>
      <c r="H1392" s="43"/>
      <c r="I1392" s="237"/>
      <c r="J1392" s="43"/>
      <c r="K1392" s="43"/>
      <c r="L1392" s="47"/>
      <c r="M1392" s="238"/>
      <c r="N1392" s="239"/>
      <c r="O1392" s="87"/>
      <c r="P1392" s="87"/>
      <c r="Q1392" s="87"/>
      <c r="R1392" s="87"/>
      <c r="S1392" s="87"/>
      <c r="T1392" s="88"/>
      <c r="U1392" s="41"/>
      <c r="V1392" s="41"/>
      <c r="W1392" s="41"/>
      <c r="X1392" s="41"/>
      <c r="Y1392" s="41"/>
      <c r="Z1392" s="41"/>
      <c r="AA1392" s="41"/>
      <c r="AB1392" s="41"/>
      <c r="AC1392" s="41"/>
      <c r="AD1392" s="41"/>
      <c r="AE1392" s="41"/>
      <c r="AT1392" s="20" t="s">
        <v>370</v>
      </c>
      <c r="AU1392" s="20" t="s">
        <v>81</v>
      </c>
    </row>
    <row r="1393" s="13" customFormat="1">
      <c r="A1393" s="13"/>
      <c r="B1393" s="240"/>
      <c r="C1393" s="241"/>
      <c r="D1393" s="242" t="s">
        <v>372</v>
      </c>
      <c r="E1393" s="243" t="s">
        <v>21</v>
      </c>
      <c r="F1393" s="244" t="s">
        <v>1496</v>
      </c>
      <c r="G1393" s="241"/>
      <c r="H1393" s="243" t="s">
        <v>21</v>
      </c>
      <c r="I1393" s="245"/>
      <c r="J1393" s="241"/>
      <c r="K1393" s="241"/>
      <c r="L1393" s="246"/>
      <c r="M1393" s="247"/>
      <c r="N1393" s="248"/>
      <c r="O1393" s="248"/>
      <c r="P1393" s="248"/>
      <c r="Q1393" s="248"/>
      <c r="R1393" s="248"/>
      <c r="S1393" s="248"/>
      <c r="T1393" s="249"/>
      <c r="U1393" s="13"/>
      <c r="V1393" s="13"/>
      <c r="W1393" s="13"/>
      <c r="X1393" s="13"/>
      <c r="Y1393" s="13"/>
      <c r="Z1393" s="13"/>
      <c r="AA1393" s="13"/>
      <c r="AB1393" s="13"/>
      <c r="AC1393" s="13"/>
      <c r="AD1393" s="13"/>
      <c r="AE1393" s="13"/>
      <c r="AT1393" s="250" t="s">
        <v>372</v>
      </c>
      <c r="AU1393" s="250" t="s">
        <v>81</v>
      </c>
      <c r="AV1393" s="13" t="s">
        <v>79</v>
      </c>
      <c r="AW1393" s="13" t="s">
        <v>34</v>
      </c>
      <c r="AX1393" s="13" t="s">
        <v>72</v>
      </c>
      <c r="AY1393" s="250" t="s">
        <v>178</v>
      </c>
    </row>
    <row r="1394" s="13" customFormat="1">
      <c r="A1394" s="13"/>
      <c r="B1394" s="240"/>
      <c r="C1394" s="241"/>
      <c r="D1394" s="242" t="s">
        <v>372</v>
      </c>
      <c r="E1394" s="243" t="s">
        <v>21</v>
      </c>
      <c r="F1394" s="244" t="s">
        <v>1497</v>
      </c>
      <c r="G1394" s="241"/>
      <c r="H1394" s="243" t="s">
        <v>21</v>
      </c>
      <c r="I1394" s="245"/>
      <c r="J1394" s="241"/>
      <c r="K1394" s="241"/>
      <c r="L1394" s="246"/>
      <c r="M1394" s="247"/>
      <c r="N1394" s="248"/>
      <c r="O1394" s="248"/>
      <c r="P1394" s="248"/>
      <c r="Q1394" s="248"/>
      <c r="R1394" s="248"/>
      <c r="S1394" s="248"/>
      <c r="T1394" s="249"/>
      <c r="U1394" s="13"/>
      <c r="V1394" s="13"/>
      <c r="W1394" s="13"/>
      <c r="X1394" s="13"/>
      <c r="Y1394" s="13"/>
      <c r="Z1394" s="13"/>
      <c r="AA1394" s="13"/>
      <c r="AB1394" s="13"/>
      <c r="AC1394" s="13"/>
      <c r="AD1394" s="13"/>
      <c r="AE1394" s="13"/>
      <c r="AT1394" s="250" t="s">
        <v>372</v>
      </c>
      <c r="AU1394" s="250" t="s">
        <v>81</v>
      </c>
      <c r="AV1394" s="13" t="s">
        <v>79</v>
      </c>
      <c r="AW1394" s="13" t="s">
        <v>34</v>
      </c>
      <c r="AX1394" s="13" t="s">
        <v>72</v>
      </c>
      <c r="AY1394" s="250" t="s">
        <v>178</v>
      </c>
    </row>
    <row r="1395" s="14" customFormat="1">
      <c r="A1395" s="14"/>
      <c r="B1395" s="251"/>
      <c r="C1395" s="252"/>
      <c r="D1395" s="242" t="s">
        <v>372</v>
      </c>
      <c r="E1395" s="253" t="s">
        <v>21</v>
      </c>
      <c r="F1395" s="254" t="s">
        <v>1769</v>
      </c>
      <c r="G1395" s="252"/>
      <c r="H1395" s="255">
        <v>86.111999999999995</v>
      </c>
      <c r="I1395" s="256"/>
      <c r="J1395" s="252"/>
      <c r="K1395" s="252"/>
      <c r="L1395" s="257"/>
      <c r="M1395" s="258"/>
      <c r="N1395" s="259"/>
      <c r="O1395" s="259"/>
      <c r="P1395" s="259"/>
      <c r="Q1395" s="259"/>
      <c r="R1395" s="259"/>
      <c r="S1395" s="259"/>
      <c r="T1395" s="260"/>
      <c r="U1395" s="14"/>
      <c r="V1395" s="14"/>
      <c r="W1395" s="14"/>
      <c r="X1395" s="14"/>
      <c r="Y1395" s="14"/>
      <c r="Z1395" s="14"/>
      <c r="AA1395" s="14"/>
      <c r="AB1395" s="14"/>
      <c r="AC1395" s="14"/>
      <c r="AD1395" s="14"/>
      <c r="AE1395" s="14"/>
      <c r="AT1395" s="261" t="s">
        <v>372</v>
      </c>
      <c r="AU1395" s="261" t="s">
        <v>81</v>
      </c>
      <c r="AV1395" s="14" t="s">
        <v>81</v>
      </c>
      <c r="AW1395" s="14" t="s">
        <v>34</v>
      </c>
      <c r="AX1395" s="14" t="s">
        <v>72</v>
      </c>
      <c r="AY1395" s="261" t="s">
        <v>178</v>
      </c>
    </row>
    <row r="1396" s="14" customFormat="1">
      <c r="A1396" s="14"/>
      <c r="B1396" s="251"/>
      <c r="C1396" s="252"/>
      <c r="D1396" s="242" t="s">
        <v>372</v>
      </c>
      <c r="E1396" s="253" t="s">
        <v>21</v>
      </c>
      <c r="F1396" s="254" t="s">
        <v>1770</v>
      </c>
      <c r="G1396" s="252"/>
      <c r="H1396" s="255">
        <v>328.87799999999999</v>
      </c>
      <c r="I1396" s="256"/>
      <c r="J1396" s="252"/>
      <c r="K1396" s="252"/>
      <c r="L1396" s="257"/>
      <c r="M1396" s="258"/>
      <c r="N1396" s="259"/>
      <c r="O1396" s="259"/>
      <c r="P1396" s="259"/>
      <c r="Q1396" s="259"/>
      <c r="R1396" s="259"/>
      <c r="S1396" s="259"/>
      <c r="T1396" s="260"/>
      <c r="U1396" s="14"/>
      <c r="V1396" s="14"/>
      <c r="W1396" s="14"/>
      <c r="X1396" s="14"/>
      <c r="Y1396" s="14"/>
      <c r="Z1396" s="14"/>
      <c r="AA1396" s="14"/>
      <c r="AB1396" s="14"/>
      <c r="AC1396" s="14"/>
      <c r="AD1396" s="14"/>
      <c r="AE1396" s="14"/>
      <c r="AT1396" s="261" t="s">
        <v>372</v>
      </c>
      <c r="AU1396" s="261" t="s">
        <v>81</v>
      </c>
      <c r="AV1396" s="14" t="s">
        <v>81</v>
      </c>
      <c r="AW1396" s="14" t="s">
        <v>34</v>
      </c>
      <c r="AX1396" s="14" t="s">
        <v>72</v>
      </c>
      <c r="AY1396" s="261" t="s">
        <v>178</v>
      </c>
    </row>
    <row r="1397" s="14" customFormat="1">
      <c r="A1397" s="14"/>
      <c r="B1397" s="251"/>
      <c r="C1397" s="252"/>
      <c r="D1397" s="242" t="s">
        <v>372</v>
      </c>
      <c r="E1397" s="253" t="s">
        <v>21</v>
      </c>
      <c r="F1397" s="254" t="s">
        <v>1698</v>
      </c>
      <c r="G1397" s="252"/>
      <c r="H1397" s="255">
        <v>-28.896999999999998</v>
      </c>
      <c r="I1397" s="256"/>
      <c r="J1397" s="252"/>
      <c r="K1397" s="252"/>
      <c r="L1397" s="257"/>
      <c r="M1397" s="258"/>
      <c r="N1397" s="259"/>
      <c r="O1397" s="259"/>
      <c r="P1397" s="259"/>
      <c r="Q1397" s="259"/>
      <c r="R1397" s="259"/>
      <c r="S1397" s="259"/>
      <c r="T1397" s="260"/>
      <c r="U1397" s="14"/>
      <c r="V1397" s="14"/>
      <c r="W1397" s="14"/>
      <c r="X1397" s="14"/>
      <c r="Y1397" s="14"/>
      <c r="Z1397" s="14"/>
      <c r="AA1397" s="14"/>
      <c r="AB1397" s="14"/>
      <c r="AC1397" s="14"/>
      <c r="AD1397" s="14"/>
      <c r="AE1397" s="14"/>
      <c r="AT1397" s="261" t="s">
        <v>372</v>
      </c>
      <c r="AU1397" s="261" t="s">
        <v>81</v>
      </c>
      <c r="AV1397" s="14" t="s">
        <v>81</v>
      </c>
      <c r="AW1397" s="14" t="s">
        <v>34</v>
      </c>
      <c r="AX1397" s="14" t="s">
        <v>72</v>
      </c>
      <c r="AY1397" s="261" t="s">
        <v>178</v>
      </c>
    </row>
    <row r="1398" s="15" customFormat="1">
      <c r="A1398" s="15"/>
      <c r="B1398" s="262"/>
      <c r="C1398" s="263"/>
      <c r="D1398" s="242" t="s">
        <v>372</v>
      </c>
      <c r="E1398" s="264" t="s">
        <v>21</v>
      </c>
      <c r="F1398" s="265" t="s">
        <v>399</v>
      </c>
      <c r="G1398" s="263"/>
      <c r="H1398" s="266">
        <v>386.09300000000002</v>
      </c>
      <c r="I1398" s="267"/>
      <c r="J1398" s="263"/>
      <c r="K1398" s="263"/>
      <c r="L1398" s="268"/>
      <c r="M1398" s="269"/>
      <c r="N1398" s="270"/>
      <c r="O1398" s="270"/>
      <c r="P1398" s="270"/>
      <c r="Q1398" s="270"/>
      <c r="R1398" s="270"/>
      <c r="S1398" s="270"/>
      <c r="T1398" s="271"/>
      <c r="U1398" s="15"/>
      <c r="V1398" s="15"/>
      <c r="W1398" s="15"/>
      <c r="X1398" s="15"/>
      <c r="Y1398" s="15"/>
      <c r="Z1398" s="15"/>
      <c r="AA1398" s="15"/>
      <c r="AB1398" s="15"/>
      <c r="AC1398" s="15"/>
      <c r="AD1398" s="15"/>
      <c r="AE1398" s="15"/>
      <c r="AT1398" s="272" t="s">
        <v>372</v>
      </c>
      <c r="AU1398" s="272" t="s">
        <v>81</v>
      </c>
      <c r="AV1398" s="15" t="s">
        <v>97</v>
      </c>
      <c r="AW1398" s="15" t="s">
        <v>34</v>
      </c>
      <c r="AX1398" s="15" t="s">
        <v>79</v>
      </c>
      <c r="AY1398" s="272" t="s">
        <v>178</v>
      </c>
    </row>
    <row r="1399" s="2" customFormat="1" ht="49.05" customHeight="1">
      <c r="A1399" s="41"/>
      <c r="B1399" s="42"/>
      <c r="C1399" s="284" t="s">
        <v>1858</v>
      </c>
      <c r="D1399" s="284" t="s">
        <v>543</v>
      </c>
      <c r="E1399" s="285" t="s">
        <v>1859</v>
      </c>
      <c r="F1399" s="286" t="s">
        <v>1860</v>
      </c>
      <c r="G1399" s="287" t="s">
        <v>384</v>
      </c>
      <c r="H1399" s="288">
        <v>424.702</v>
      </c>
      <c r="I1399" s="289"/>
      <c r="J1399" s="290">
        <f>ROUND(I1399*H1399,2)</f>
        <v>0</v>
      </c>
      <c r="K1399" s="286" t="s">
        <v>368</v>
      </c>
      <c r="L1399" s="291"/>
      <c r="M1399" s="292" t="s">
        <v>21</v>
      </c>
      <c r="N1399" s="293" t="s">
        <v>43</v>
      </c>
      <c r="O1399" s="87"/>
      <c r="P1399" s="223">
        <f>O1399*H1399</f>
        <v>0</v>
      </c>
      <c r="Q1399" s="223">
        <v>0.0041000000000000003</v>
      </c>
      <c r="R1399" s="223">
        <f>Q1399*H1399</f>
        <v>1.7412782000000002</v>
      </c>
      <c r="S1399" s="223">
        <v>0</v>
      </c>
      <c r="T1399" s="224">
        <f>S1399*H1399</f>
        <v>0</v>
      </c>
      <c r="U1399" s="41"/>
      <c r="V1399" s="41"/>
      <c r="W1399" s="41"/>
      <c r="X1399" s="41"/>
      <c r="Y1399" s="41"/>
      <c r="Z1399" s="41"/>
      <c r="AA1399" s="41"/>
      <c r="AB1399" s="41"/>
      <c r="AC1399" s="41"/>
      <c r="AD1399" s="41"/>
      <c r="AE1399" s="41"/>
      <c r="AR1399" s="225" t="s">
        <v>306</v>
      </c>
      <c r="AT1399" s="225" t="s">
        <v>543</v>
      </c>
      <c r="AU1399" s="225" t="s">
        <v>81</v>
      </c>
      <c r="AY1399" s="20" t="s">
        <v>178</v>
      </c>
      <c r="BE1399" s="226">
        <f>IF(N1399="základní",J1399,0)</f>
        <v>0</v>
      </c>
      <c r="BF1399" s="226">
        <f>IF(N1399="snížená",J1399,0)</f>
        <v>0</v>
      </c>
      <c r="BG1399" s="226">
        <f>IF(N1399="zákl. přenesená",J1399,0)</f>
        <v>0</v>
      </c>
      <c r="BH1399" s="226">
        <f>IF(N1399="sníž. přenesená",J1399,0)</f>
        <v>0</v>
      </c>
      <c r="BI1399" s="226">
        <f>IF(N1399="nulová",J1399,0)</f>
        <v>0</v>
      </c>
      <c r="BJ1399" s="20" t="s">
        <v>79</v>
      </c>
      <c r="BK1399" s="226">
        <f>ROUND(I1399*H1399,2)</f>
        <v>0</v>
      </c>
      <c r="BL1399" s="20" t="s">
        <v>242</v>
      </c>
      <c r="BM1399" s="225" t="s">
        <v>1861</v>
      </c>
    </row>
    <row r="1400" s="13" customFormat="1">
      <c r="A1400" s="13"/>
      <c r="B1400" s="240"/>
      <c r="C1400" s="241"/>
      <c r="D1400" s="242" t="s">
        <v>372</v>
      </c>
      <c r="E1400" s="243" t="s">
        <v>21</v>
      </c>
      <c r="F1400" s="244" t="s">
        <v>1496</v>
      </c>
      <c r="G1400" s="241"/>
      <c r="H1400" s="243" t="s">
        <v>21</v>
      </c>
      <c r="I1400" s="245"/>
      <c r="J1400" s="241"/>
      <c r="K1400" s="241"/>
      <c r="L1400" s="246"/>
      <c r="M1400" s="247"/>
      <c r="N1400" s="248"/>
      <c r="O1400" s="248"/>
      <c r="P1400" s="248"/>
      <c r="Q1400" s="248"/>
      <c r="R1400" s="248"/>
      <c r="S1400" s="248"/>
      <c r="T1400" s="249"/>
      <c r="U1400" s="13"/>
      <c r="V1400" s="13"/>
      <c r="W1400" s="13"/>
      <c r="X1400" s="13"/>
      <c r="Y1400" s="13"/>
      <c r="Z1400" s="13"/>
      <c r="AA1400" s="13"/>
      <c r="AB1400" s="13"/>
      <c r="AC1400" s="13"/>
      <c r="AD1400" s="13"/>
      <c r="AE1400" s="13"/>
      <c r="AT1400" s="250" t="s">
        <v>372</v>
      </c>
      <c r="AU1400" s="250" t="s">
        <v>81</v>
      </c>
      <c r="AV1400" s="13" t="s">
        <v>79</v>
      </c>
      <c r="AW1400" s="13" t="s">
        <v>34</v>
      </c>
      <c r="AX1400" s="13" t="s">
        <v>72</v>
      </c>
      <c r="AY1400" s="250" t="s">
        <v>178</v>
      </c>
    </row>
    <row r="1401" s="13" customFormat="1">
      <c r="A1401" s="13"/>
      <c r="B1401" s="240"/>
      <c r="C1401" s="241"/>
      <c r="D1401" s="242" t="s">
        <v>372</v>
      </c>
      <c r="E1401" s="243" t="s">
        <v>21</v>
      </c>
      <c r="F1401" s="244" t="s">
        <v>1497</v>
      </c>
      <c r="G1401" s="241"/>
      <c r="H1401" s="243" t="s">
        <v>21</v>
      </c>
      <c r="I1401" s="245"/>
      <c r="J1401" s="241"/>
      <c r="K1401" s="241"/>
      <c r="L1401" s="246"/>
      <c r="M1401" s="247"/>
      <c r="N1401" s="248"/>
      <c r="O1401" s="248"/>
      <c r="P1401" s="248"/>
      <c r="Q1401" s="248"/>
      <c r="R1401" s="248"/>
      <c r="S1401" s="248"/>
      <c r="T1401" s="249"/>
      <c r="U1401" s="13"/>
      <c r="V1401" s="13"/>
      <c r="W1401" s="13"/>
      <c r="X1401" s="13"/>
      <c r="Y1401" s="13"/>
      <c r="Z1401" s="13"/>
      <c r="AA1401" s="13"/>
      <c r="AB1401" s="13"/>
      <c r="AC1401" s="13"/>
      <c r="AD1401" s="13"/>
      <c r="AE1401" s="13"/>
      <c r="AT1401" s="250" t="s">
        <v>372</v>
      </c>
      <c r="AU1401" s="250" t="s">
        <v>81</v>
      </c>
      <c r="AV1401" s="13" t="s">
        <v>79</v>
      </c>
      <c r="AW1401" s="13" t="s">
        <v>34</v>
      </c>
      <c r="AX1401" s="13" t="s">
        <v>72</v>
      </c>
      <c r="AY1401" s="250" t="s">
        <v>178</v>
      </c>
    </row>
    <row r="1402" s="14" customFormat="1">
      <c r="A1402" s="14"/>
      <c r="B1402" s="251"/>
      <c r="C1402" s="252"/>
      <c r="D1402" s="242" t="s">
        <v>372</v>
      </c>
      <c r="E1402" s="253" t="s">
        <v>21</v>
      </c>
      <c r="F1402" s="254" t="s">
        <v>1769</v>
      </c>
      <c r="G1402" s="252"/>
      <c r="H1402" s="255">
        <v>86.111999999999995</v>
      </c>
      <c r="I1402" s="256"/>
      <c r="J1402" s="252"/>
      <c r="K1402" s="252"/>
      <c r="L1402" s="257"/>
      <c r="M1402" s="258"/>
      <c r="N1402" s="259"/>
      <c r="O1402" s="259"/>
      <c r="P1402" s="259"/>
      <c r="Q1402" s="259"/>
      <c r="R1402" s="259"/>
      <c r="S1402" s="259"/>
      <c r="T1402" s="260"/>
      <c r="U1402" s="14"/>
      <c r="V1402" s="14"/>
      <c r="W1402" s="14"/>
      <c r="X1402" s="14"/>
      <c r="Y1402" s="14"/>
      <c r="Z1402" s="14"/>
      <c r="AA1402" s="14"/>
      <c r="AB1402" s="14"/>
      <c r="AC1402" s="14"/>
      <c r="AD1402" s="14"/>
      <c r="AE1402" s="14"/>
      <c r="AT1402" s="261" t="s">
        <v>372</v>
      </c>
      <c r="AU1402" s="261" t="s">
        <v>81</v>
      </c>
      <c r="AV1402" s="14" t="s">
        <v>81</v>
      </c>
      <c r="AW1402" s="14" t="s">
        <v>34</v>
      </c>
      <c r="AX1402" s="14" t="s">
        <v>72</v>
      </c>
      <c r="AY1402" s="261" t="s">
        <v>178</v>
      </c>
    </row>
    <row r="1403" s="14" customFormat="1">
      <c r="A1403" s="14"/>
      <c r="B1403" s="251"/>
      <c r="C1403" s="252"/>
      <c r="D1403" s="242" t="s">
        <v>372</v>
      </c>
      <c r="E1403" s="253" t="s">
        <v>21</v>
      </c>
      <c r="F1403" s="254" t="s">
        <v>1770</v>
      </c>
      <c r="G1403" s="252"/>
      <c r="H1403" s="255">
        <v>328.87799999999999</v>
      </c>
      <c r="I1403" s="256"/>
      <c r="J1403" s="252"/>
      <c r="K1403" s="252"/>
      <c r="L1403" s="257"/>
      <c r="M1403" s="258"/>
      <c r="N1403" s="259"/>
      <c r="O1403" s="259"/>
      <c r="P1403" s="259"/>
      <c r="Q1403" s="259"/>
      <c r="R1403" s="259"/>
      <c r="S1403" s="259"/>
      <c r="T1403" s="260"/>
      <c r="U1403" s="14"/>
      <c r="V1403" s="14"/>
      <c r="W1403" s="14"/>
      <c r="X1403" s="14"/>
      <c r="Y1403" s="14"/>
      <c r="Z1403" s="14"/>
      <c r="AA1403" s="14"/>
      <c r="AB1403" s="14"/>
      <c r="AC1403" s="14"/>
      <c r="AD1403" s="14"/>
      <c r="AE1403" s="14"/>
      <c r="AT1403" s="261" t="s">
        <v>372</v>
      </c>
      <c r="AU1403" s="261" t="s">
        <v>81</v>
      </c>
      <c r="AV1403" s="14" t="s">
        <v>81</v>
      </c>
      <c r="AW1403" s="14" t="s">
        <v>34</v>
      </c>
      <c r="AX1403" s="14" t="s">
        <v>72</v>
      </c>
      <c r="AY1403" s="261" t="s">
        <v>178</v>
      </c>
    </row>
    <row r="1404" s="14" customFormat="1">
      <c r="A1404" s="14"/>
      <c r="B1404" s="251"/>
      <c r="C1404" s="252"/>
      <c r="D1404" s="242" t="s">
        <v>372</v>
      </c>
      <c r="E1404" s="253" t="s">
        <v>21</v>
      </c>
      <c r="F1404" s="254" t="s">
        <v>1698</v>
      </c>
      <c r="G1404" s="252"/>
      <c r="H1404" s="255">
        <v>-28.896999999999998</v>
      </c>
      <c r="I1404" s="256"/>
      <c r="J1404" s="252"/>
      <c r="K1404" s="252"/>
      <c r="L1404" s="257"/>
      <c r="M1404" s="258"/>
      <c r="N1404" s="259"/>
      <c r="O1404" s="259"/>
      <c r="P1404" s="259"/>
      <c r="Q1404" s="259"/>
      <c r="R1404" s="259"/>
      <c r="S1404" s="259"/>
      <c r="T1404" s="260"/>
      <c r="U1404" s="14"/>
      <c r="V1404" s="14"/>
      <c r="W1404" s="14"/>
      <c r="X1404" s="14"/>
      <c r="Y1404" s="14"/>
      <c r="Z1404" s="14"/>
      <c r="AA1404" s="14"/>
      <c r="AB1404" s="14"/>
      <c r="AC1404" s="14"/>
      <c r="AD1404" s="14"/>
      <c r="AE1404" s="14"/>
      <c r="AT1404" s="261" t="s">
        <v>372</v>
      </c>
      <c r="AU1404" s="261" t="s">
        <v>81</v>
      </c>
      <c r="AV1404" s="14" t="s">
        <v>81</v>
      </c>
      <c r="AW1404" s="14" t="s">
        <v>34</v>
      </c>
      <c r="AX1404" s="14" t="s">
        <v>72</v>
      </c>
      <c r="AY1404" s="261" t="s">
        <v>178</v>
      </c>
    </row>
    <row r="1405" s="16" customFormat="1">
      <c r="A1405" s="16"/>
      <c r="B1405" s="273"/>
      <c r="C1405" s="274"/>
      <c r="D1405" s="242" t="s">
        <v>372</v>
      </c>
      <c r="E1405" s="275" t="s">
        <v>21</v>
      </c>
      <c r="F1405" s="276" t="s">
        <v>407</v>
      </c>
      <c r="G1405" s="274"/>
      <c r="H1405" s="277">
        <v>386.09300000000002</v>
      </c>
      <c r="I1405" s="278"/>
      <c r="J1405" s="274"/>
      <c r="K1405" s="274"/>
      <c r="L1405" s="279"/>
      <c r="M1405" s="280"/>
      <c r="N1405" s="281"/>
      <c r="O1405" s="281"/>
      <c r="P1405" s="281"/>
      <c r="Q1405" s="281"/>
      <c r="R1405" s="281"/>
      <c r="S1405" s="281"/>
      <c r="T1405" s="282"/>
      <c r="U1405" s="16"/>
      <c r="V1405" s="16"/>
      <c r="W1405" s="16"/>
      <c r="X1405" s="16"/>
      <c r="Y1405" s="16"/>
      <c r="Z1405" s="16"/>
      <c r="AA1405" s="16"/>
      <c r="AB1405" s="16"/>
      <c r="AC1405" s="16"/>
      <c r="AD1405" s="16"/>
      <c r="AE1405" s="16"/>
      <c r="AT1405" s="283" t="s">
        <v>372</v>
      </c>
      <c r="AU1405" s="283" t="s">
        <v>81</v>
      </c>
      <c r="AV1405" s="16" t="s">
        <v>95</v>
      </c>
      <c r="AW1405" s="16" t="s">
        <v>34</v>
      </c>
      <c r="AX1405" s="16" t="s">
        <v>72</v>
      </c>
      <c r="AY1405" s="283" t="s">
        <v>178</v>
      </c>
    </row>
    <row r="1406" s="14" customFormat="1">
      <c r="A1406" s="14"/>
      <c r="B1406" s="251"/>
      <c r="C1406" s="252"/>
      <c r="D1406" s="242" t="s">
        <v>372</v>
      </c>
      <c r="E1406" s="253" t="s">
        <v>21</v>
      </c>
      <c r="F1406" s="254" t="s">
        <v>1862</v>
      </c>
      <c r="G1406" s="252"/>
      <c r="H1406" s="255">
        <v>424.702</v>
      </c>
      <c r="I1406" s="256"/>
      <c r="J1406" s="252"/>
      <c r="K1406" s="252"/>
      <c r="L1406" s="257"/>
      <c r="M1406" s="258"/>
      <c r="N1406" s="259"/>
      <c r="O1406" s="259"/>
      <c r="P1406" s="259"/>
      <c r="Q1406" s="259"/>
      <c r="R1406" s="259"/>
      <c r="S1406" s="259"/>
      <c r="T1406" s="260"/>
      <c r="U1406" s="14"/>
      <c r="V1406" s="14"/>
      <c r="W1406" s="14"/>
      <c r="X1406" s="14"/>
      <c r="Y1406" s="14"/>
      <c r="Z1406" s="14"/>
      <c r="AA1406" s="14"/>
      <c r="AB1406" s="14"/>
      <c r="AC1406" s="14"/>
      <c r="AD1406" s="14"/>
      <c r="AE1406" s="14"/>
      <c r="AT1406" s="261" t="s">
        <v>372</v>
      </c>
      <c r="AU1406" s="261" t="s">
        <v>81</v>
      </c>
      <c r="AV1406" s="14" t="s">
        <v>81</v>
      </c>
      <c r="AW1406" s="14" t="s">
        <v>34</v>
      </c>
      <c r="AX1406" s="14" t="s">
        <v>79</v>
      </c>
      <c r="AY1406" s="261" t="s">
        <v>178</v>
      </c>
    </row>
    <row r="1407" s="2" customFormat="1" ht="49.05" customHeight="1">
      <c r="A1407" s="41"/>
      <c r="B1407" s="42"/>
      <c r="C1407" s="214" t="s">
        <v>1863</v>
      </c>
      <c r="D1407" s="214" t="s">
        <v>179</v>
      </c>
      <c r="E1407" s="215" t="s">
        <v>1864</v>
      </c>
      <c r="F1407" s="216" t="s">
        <v>1865</v>
      </c>
      <c r="G1407" s="217" t="s">
        <v>384</v>
      </c>
      <c r="H1407" s="218">
        <v>5.1760000000000002</v>
      </c>
      <c r="I1407" s="219"/>
      <c r="J1407" s="220">
        <f>ROUND(I1407*H1407,2)</f>
        <v>0</v>
      </c>
      <c r="K1407" s="216" t="s">
        <v>393</v>
      </c>
      <c r="L1407" s="47"/>
      <c r="M1407" s="221" t="s">
        <v>21</v>
      </c>
      <c r="N1407" s="222" t="s">
        <v>43</v>
      </c>
      <c r="O1407" s="87"/>
      <c r="P1407" s="223">
        <f>O1407*H1407</f>
        <v>0</v>
      </c>
      <c r="Q1407" s="223">
        <v>0</v>
      </c>
      <c r="R1407" s="223">
        <f>Q1407*H1407</f>
        <v>0</v>
      </c>
      <c r="S1407" s="223">
        <v>0</v>
      </c>
      <c r="T1407" s="224">
        <f>S1407*H1407</f>
        <v>0</v>
      </c>
      <c r="U1407" s="41"/>
      <c r="V1407" s="41"/>
      <c r="W1407" s="41"/>
      <c r="X1407" s="41"/>
      <c r="Y1407" s="41"/>
      <c r="Z1407" s="41"/>
      <c r="AA1407" s="41"/>
      <c r="AB1407" s="41"/>
      <c r="AC1407" s="41"/>
      <c r="AD1407" s="41"/>
      <c r="AE1407" s="41"/>
      <c r="AR1407" s="225" t="s">
        <v>242</v>
      </c>
      <c r="AT1407" s="225" t="s">
        <v>179</v>
      </c>
      <c r="AU1407" s="225" t="s">
        <v>81</v>
      </c>
      <c r="AY1407" s="20" t="s">
        <v>178</v>
      </c>
      <c r="BE1407" s="226">
        <f>IF(N1407="základní",J1407,0)</f>
        <v>0</v>
      </c>
      <c r="BF1407" s="226">
        <f>IF(N1407="snížená",J1407,0)</f>
        <v>0</v>
      </c>
      <c r="BG1407" s="226">
        <f>IF(N1407="zákl. přenesená",J1407,0)</f>
        <v>0</v>
      </c>
      <c r="BH1407" s="226">
        <f>IF(N1407="sníž. přenesená",J1407,0)</f>
        <v>0</v>
      </c>
      <c r="BI1407" s="226">
        <f>IF(N1407="nulová",J1407,0)</f>
        <v>0</v>
      </c>
      <c r="BJ1407" s="20" t="s">
        <v>79</v>
      </c>
      <c r="BK1407" s="226">
        <f>ROUND(I1407*H1407,2)</f>
        <v>0</v>
      </c>
      <c r="BL1407" s="20" t="s">
        <v>242</v>
      </c>
      <c r="BM1407" s="225" t="s">
        <v>1866</v>
      </c>
    </row>
    <row r="1408" s="13" customFormat="1">
      <c r="A1408" s="13"/>
      <c r="B1408" s="240"/>
      <c r="C1408" s="241"/>
      <c r="D1408" s="242" t="s">
        <v>372</v>
      </c>
      <c r="E1408" s="243" t="s">
        <v>21</v>
      </c>
      <c r="F1408" s="244" t="s">
        <v>1867</v>
      </c>
      <c r="G1408" s="241"/>
      <c r="H1408" s="243" t="s">
        <v>21</v>
      </c>
      <c r="I1408" s="245"/>
      <c r="J1408" s="241"/>
      <c r="K1408" s="241"/>
      <c r="L1408" s="246"/>
      <c r="M1408" s="247"/>
      <c r="N1408" s="248"/>
      <c r="O1408" s="248"/>
      <c r="P1408" s="248"/>
      <c r="Q1408" s="248"/>
      <c r="R1408" s="248"/>
      <c r="S1408" s="248"/>
      <c r="T1408" s="249"/>
      <c r="U1408" s="13"/>
      <c r="V1408" s="13"/>
      <c r="W1408" s="13"/>
      <c r="X1408" s="13"/>
      <c r="Y1408" s="13"/>
      <c r="Z1408" s="13"/>
      <c r="AA1408" s="13"/>
      <c r="AB1408" s="13"/>
      <c r="AC1408" s="13"/>
      <c r="AD1408" s="13"/>
      <c r="AE1408" s="13"/>
      <c r="AT1408" s="250" t="s">
        <v>372</v>
      </c>
      <c r="AU1408" s="250" t="s">
        <v>81</v>
      </c>
      <c r="AV1408" s="13" t="s">
        <v>79</v>
      </c>
      <c r="AW1408" s="13" t="s">
        <v>34</v>
      </c>
      <c r="AX1408" s="13" t="s">
        <v>72</v>
      </c>
      <c r="AY1408" s="250" t="s">
        <v>178</v>
      </c>
    </row>
    <row r="1409" s="14" customFormat="1">
      <c r="A1409" s="14"/>
      <c r="B1409" s="251"/>
      <c r="C1409" s="252"/>
      <c r="D1409" s="242" t="s">
        <v>372</v>
      </c>
      <c r="E1409" s="253" t="s">
        <v>21</v>
      </c>
      <c r="F1409" s="254" t="s">
        <v>1868</v>
      </c>
      <c r="G1409" s="252"/>
      <c r="H1409" s="255">
        <v>5.1760000000000002</v>
      </c>
      <c r="I1409" s="256"/>
      <c r="J1409" s="252"/>
      <c r="K1409" s="252"/>
      <c r="L1409" s="257"/>
      <c r="M1409" s="258"/>
      <c r="N1409" s="259"/>
      <c r="O1409" s="259"/>
      <c r="P1409" s="259"/>
      <c r="Q1409" s="259"/>
      <c r="R1409" s="259"/>
      <c r="S1409" s="259"/>
      <c r="T1409" s="260"/>
      <c r="U1409" s="14"/>
      <c r="V1409" s="14"/>
      <c r="W1409" s="14"/>
      <c r="X1409" s="14"/>
      <c r="Y1409" s="14"/>
      <c r="Z1409" s="14"/>
      <c r="AA1409" s="14"/>
      <c r="AB1409" s="14"/>
      <c r="AC1409" s="14"/>
      <c r="AD1409" s="14"/>
      <c r="AE1409" s="14"/>
      <c r="AT1409" s="261" t="s">
        <v>372</v>
      </c>
      <c r="AU1409" s="261" t="s">
        <v>81</v>
      </c>
      <c r="AV1409" s="14" t="s">
        <v>81</v>
      </c>
      <c r="AW1409" s="14" t="s">
        <v>34</v>
      </c>
      <c r="AX1409" s="14" t="s">
        <v>79</v>
      </c>
      <c r="AY1409" s="261" t="s">
        <v>178</v>
      </c>
    </row>
    <row r="1410" s="2" customFormat="1" ht="44.25" customHeight="1">
      <c r="A1410" s="41"/>
      <c r="B1410" s="42"/>
      <c r="C1410" s="214" t="s">
        <v>1869</v>
      </c>
      <c r="D1410" s="214" t="s">
        <v>179</v>
      </c>
      <c r="E1410" s="215" t="s">
        <v>1870</v>
      </c>
      <c r="F1410" s="216" t="s">
        <v>1871</v>
      </c>
      <c r="G1410" s="217" t="s">
        <v>384</v>
      </c>
      <c r="H1410" s="218">
        <v>36.960000000000001</v>
      </c>
      <c r="I1410" s="219"/>
      <c r="J1410" s="220">
        <f>ROUND(I1410*H1410,2)</f>
        <v>0</v>
      </c>
      <c r="K1410" s="216" t="s">
        <v>393</v>
      </c>
      <c r="L1410" s="47"/>
      <c r="M1410" s="221" t="s">
        <v>21</v>
      </c>
      <c r="N1410" s="222" t="s">
        <v>43</v>
      </c>
      <c r="O1410" s="87"/>
      <c r="P1410" s="223">
        <f>O1410*H1410</f>
        <v>0</v>
      </c>
      <c r="Q1410" s="223">
        <v>0.0030000000000000001</v>
      </c>
      <c r="R1410" s="223">
        <f>Q1410*H1410</f>
        <v>0.11088000000000001</v>
      </c>
      <c r="S1410" s="223">
        <v>0</v>
      </c>
      <c r="T1410" s="224">
        <f>S1410*H1410</f>
        <v>0</v>
      </c>
      <c r="U1410" s="41"/>
      <c r="V1410" s="41"/>
      <c r="W1410" s="41"/>
      <c r="X1410" s="41"/>
      <c r="Y1410" s="41"/>
      <c r="Z1410" s="41"/>
      <c r="AA1410" s="41"/>
      <c r="AB1410" s="41"/>
      <c r="AC1410" s="41"/>
      <c r="AD1410" s="41"/>
      <c r="AE1410" s="41"/>
      <c r="AR1410" s="225" t="s">
        <v>242</v>
      </c>
      <c r="AT1410" s="225" t="s">
        <v>179</v>
      </c>
      <c r="AU1410" s="225" t="s">
        <v>81</v>
      </c>
      <c r="AY1410" s="20" t="s">
        <v>178</v>
      </c>
      <c r="BE1410" s="226">
        <f>IF(N1410="základní",J1410,0)</f>
        <v>0</v>
      </c>
      <c r="BF1410" s="226">
        <f>IF(N1410="snížená",J1410,0)</f>
        <v>0</v>
      </c>
      <c r="BG1410" s="226">
        <f>IF(N1410="zákl. přenesená",J1410,0)</f>
        <v>0</v>
      </c>
      <c r="BH1410" s="226">
        <f>IF(N1410="sníž. přenesená",J1410,0)</f>
        <v>0</v>
      </c>
      <c r="BI1410" s="226">
        <f>IF(N1410="nulová",J1410,0)</f>
        <v>0</v>
      </c>
      <c r="BJ1410" s="20" t="s">
        <v>79</v>
      </c>
      <c r="BK1410" s="226">
        <f>ROUND(I1410*H1410,2)</f>
        <v>0</v>
      </c>
      <c r="BL1410" s="20" t="s">
        <v>242</v>
      </c>
      <c r="BM1410" s="225" t="s">
        <v>1872</v>
      </c>
    </row>
    <row r="1411" s="13" customFormat="1">
      <c r="A1411" s="13"/>
      <c r="B1411" s="240"/>
      <c r="C1411" s="241"/>
      <c r="D1411" s="242" t="s">
        <v>372</v>
      </c>
      <c r="E1411" s="243" t="s">
        <v>21</v>
      </c>
      <c r="F1411" s="244" t="s">
        <v>1873</v>
      </c>
      <c r="G1411" s="241"/>
      <c r="H1411" s="243" t="s">
        <v>21</v>
      </c>
      <c r="I1411" s="245"/>
      <c r="J1411" s="241"/>
      <c r="K1411" s="241"/>
      <c r="L1411" s="246"/>
      <c r="M1411" s="247"/>
      <c r="N1411" s="248"/>
      <c r="O1411" s="248"/>
      <c r="P1411" s="248"/>
      <c r="Q1411" s="248"/>
      <c r="R1411" s="248"/>
      <c r="S1411" s="248"/>
      <c r="T1411" s="249"/>
      <c r="U1411" s="13"/>
      <c r="V1411" s="13"/>
      <c r="W1411" s="13"/>
      <c r="X1411" s="13"/>
      <c r="Y1411" s="13"/>
      <c r="Z1411" s="13"/>
      <c r="AA1411" s="13"/>
      <c r="AB1411" s="13"/>
      <c r="AC1411" s="13"/>
      <c r="AD1411" s="13"/>
      <c r="AE1411" s="13"/>
      <c r="AT1411" s="250" t="s">
        <v>372</v>
      </c>
      <c r="AU1411" s="250" t="s">
        <v>81</v>
      </c>
      <c r="AV1411" s="13" t="s">
        <v>79</v>
      </c>
      <c r="AW1411" s="13" t="s">
        <v>34</v>
      </c>
      <c r="AX1411" s="13" t="s">
        <v>72</v>
      </c>
      <c r="AY1411" s="250" t="s">
        <v>178</v>
      </c>
    </row>
    <row r="1412" s="14" customFormat="1">
      <c r="A1412" s="14"/>
      <c r="B1412" s="251"/>
      <c r="C1412" s="252"/>
      <c r="D1412" s="242" t="s">
        <v>372</v>
      </c>
      <c r="E1412" s="253" t="s">
        <v>21</v>
      </c>
      <c r="F1412" s="254" t="s">
        <v>1874</v>
      </c>
      <c r="G1412" s="252"/>
      <c r="H1412" s="255">
        <v>36.960000000000001</v>
      </c>
      <c r="I1412" s="256"/>
      <c r="J1412" s="252"/>
      <c r="K1412" s="252"/>
      <c r="L1412" s="257"/>
      <c r="M1412" s="258"/>
      <c r="N1412" s="259"/>
      <c r="O1412" s="259"/>
      <c r="P1412" s="259"/>
      <c r="Q1412" s="259"/>
      <c r="R1412" s="259"/>
      <c r="S1412" s="259"/>
      <c r="T1412" s="260"/>
      <c r="U1412" s="14"/>
      <c r="V1412" s="14"/>
      <c r="W1412" s="14"/>
      <c r="X1412" s="14"/>
      <c r="Y1412" s="14"/>
      <c r="Z1412" s="14"/>
      <c r="AA1412" s="14"/>
      <c r="AB1412" s="14"/>
      <c r="AC1412" s="14"/>
      <c r="AD1412" s="14"/>
      <c r="AE1412" s="14"/>
      <c r="AT1412" s="261" t="s">
        <v>372</v>
      </c>
      <c r="AU1412" s="261" t="s">
        <v>81</v>
      </c>
      <c r="AV1412" s="14" t="s">
        <v>81</v>
      </c>
      <c r="AW1412" s="14" t="s">
        <v>34</v>
      </c>
      <c r="AX1412" s="14" t="s">
        <v>79</v>
      </c>
      <c r="AY1412" s="261" t="s">
        <v>178</v>
      </c>
    </row>
    <row r="1413" s="2" customFormat="1" ht="49.05" customHeight="1">
      <c r="A1413" s="41"/>
      <c r="B1413" s="42"/>
      <c r="C1413" s="214" t="s">
        <v>1875</v>
      </c>
      <c r="D1413" s="214" t="s">
        <v>179</v>
      </c>
      <c r="E1413" s="215" t="s">
        <v>1876</v>
      </c>
      <c r="F1413" s="216" t="s">
        <v>1877</v>
      </c>
      <c r="G1413" s="217" t="s">
        <v>384</v>
      </c>
      <c r="H1413" s="218">
        <v>9.6699999999999999</v>
      </c>
      <c r="I1413" s="219"/>
      <c r="J1413" s="220">
        <f>ROUND(I1413*H1413,2)</f>
        <v>0</v>
      </c>
      <c r="K1413" s="216" t="s">
        <v>393</v>
      </c>
      <c r="L1413" s="47"/>
      <c r="M1413" s="221" t="s">
        <v>21</v>
      </c>
      <c r="N1413" s="222" t="s">
        <v>43</v>
      </c>
      <c r="O1413" s="87"/>
      <c r="P1413" s="223">
        <f>O1413*H1413</f>
        <v>0</v>
      </c>
      <c r="Q1413" s="223">
        <v>0.0060000000000000001</v>
      </c>
      <c r="R1413" s="223">
        <f>Q1413*H1413</f>
        <v>0.058020000000000002</v>
      </c>
      <c r="S1413" s="223">
        <v>0</v>
      </c>
      <c r="T1413" s="224">
        <f>S1413*H1413</f>
        <v>0</v>
      </c>
      <c r="U1413" s="41"/>
      <c r="V1413" s="41"/>
      <c r="W1413" s="41"/>
      <c r="X1413" s="41"/>
      <c r="Y1413" s="41"/>
      <c r="Z1413" s="41"/>
      <c r="AA1413" s="41"/>
      <c r="AB1413" s="41"/>
      <c r="AC1413" s="41"/>
      <c r="AD1413" s="41"/>
      <c r="AE1413" s="41"/>
      <c r="AR1413" s="225" t="s">
        <v>242</v>
      </c>
      <c r="AT1413" s="225" t="s">
        <v>179</v>
      </c>
      <c r="AU1413" s="225" t="s">
        <v>81</v>
      </c>
      <c r="AY1413" s="20" t="s">
        <v>178</v>
      </c>
      <c r="BE1413" s="226">
        <f>IF(N1413="základní",J1413,0)</f>
        <v>0</v>
      </c>
      <c r="BF1413" s="226">
        <f>IF(N1413="snížená",J1413,0)</f>
        <v>0</v>
      </c>
      <c r="BG1413" s="226">
        <f>IF(N1413="zákl. přenesená",J1413,0)</f>
        <v>0</v>
      </c>
      <c r="BH1413" s="226">
        <f>IF(N1413="sníž. přenesená",J1413,0)</f>
        <v>0</v>
      </c>
      <c r="BI1413" s="226">
        <f>IF(N1413="nulová",J1413,0)</f>
        <v>0</v>
      </c>
      <c r="BJ1413" s="20" t="s">
        <v>79</v>
      </c>
      <c r="BK1413" s="226">
        <f>ROUND(I1413*H1413,2)</f>
        <v>0</v>
      </c>
      <c r="BL1413" s="20" t="s">
        <v>242</v>
      </c>
      <c r="BM1413" s="225" t="s">
        <v>1878</v>
      </c>
    </row>
    <row r="1414" s="13" customFormat="1">
      <c r="A1414" s="13"/>
      <c r="B1414" s="240"/>
      <c r="C1414" s="241"/>
      <c r="D1414" s="242" t="s">
        <v>372</v>
      </c>
      <c r="E1414" s="243" t="s">
        <v>21</v>
      </c>
      <c r="F1414" s="244" t="s">
        <v>1867</v>
      </c>
      <c r="G1414" s="241"/>
      <c r="H1414" s="243" t="s">
        <v>21</v>
      </c>
      <c r="I1414" s="245"/>
      <c r="J1414" s="241"/>
      <c r="K1414" s="241"/>
      <c r="L1414" s="246"/>
      <c r="M1414" s="247"/>
      <c r="N1414" s="248"/>
      <c r="O1414" s="248"/>
      <c r="P1414" s="248"/>
      <c r="Q1414" s="248"/>
      <c r="R1414" s="248"/>
      <c r="S1414" s="248"/>
      <c r="T1414" s="249"/>
      <c r="U1414" s="13"/>
      <c r="V1414" s="13"/>
      <c r="W1414" s="13"/>
      <c r="X1414" s="13"/>
      <c r="Y1414" s="13"/>
      <c r="Z1414" s="13"/>
      <c r="AA1414" s="13"/>
      <c r="AB1414" s="13"/>
      <c r="AC1414" s="13"/>
      <c r="AD1414" s="13"/>
      <c r="AE1414" s="13"/>
      <c r="AT1414" s="250" t="s">
        <v>372</v>
      </c>
      <c r="AU1414" s="250" t="s">
        <v>81</v>
      </c>
      <c r="AV1414" s="13" t="s">
        <v>79</v>
      </c>
      <c r="AW1414" s="13" t="s">
        <v>34</v>
      </c>
      <c r="AX1414" s="13" t="s">
        <v>72</v>
      </c>
      <c r="AY1414" s="250" t="s">
        <v>178</v>
      </c>
    </row>
    <row r="1415" s="14" customFormat="1">
      <c r="A1415" s="14"/>
      <c r="B1415" s="251"/>
      <c r="C1415" s="252"/>
      <c r="D1415" s="242" t="s">
        <v>372</v>
      </c>
      <c r="E1415" s="253" t="s">
        <v>21</v>
      </c>
      <c r="F1415" s="254" t="s">
        <v>1879</v>
      </c>
      <c r="G1415" s="252"/>
      <c r="H1415" s="255">
        <v>9.6699999999999999</v>
      </c>
      <c r="I1415" s="256"/>
      <c r="J1415" s="252"/>
      <c r="K1415" s="252"/>
      <c r="L1415" s="257"/>
      <c r="M1415" s="258"/>
      <c r="N1415" s="259"/>
      <c r="O1415" s="259"/>
      <c r="P1415" s="259"/>
      <c r="Q1415" s="259"/>
      <c r="R1415" s="259"/>
      <c r="S1415" s="259"/>
      <c r="T1415" s="260"/>
      <c r="U1415" s="14"/>
      <c r="V1415" s="14"/>
      <c r="W1415" s="14"/>
      <c r="X1415" s="14"/>
      <c r="Y1415" s="14"/>
      <c r="Z1415" s="14"/>
      <c r="AA1415" s="14"/>
      <c r="AB1415" s="14"/>
      <c r="AC1415" s="14"/>
      <c r="AD1415" s="14"/>
      <c r="AE1415" s="14"/>
      <c r="AT1415" s="261" t="s">
        <v>372</v>
      </c>
      <c r="AU1415" s="261" t="s">
        <v>81</v>
      </c>
      <c r="AV1415" s="14" t="s">
        <v>81</v>
      </c>
      <c r="AW1415" s="14" t="s">
        <v>34</v>
      </c>
      <c r="AX1415" s="14" t="s">
        <v>79</v>
      </c>
      <c r="AY1415" s="261" t="s">
        <v>178</v>
      </c>
    </row>
    <row r="1416" s="2" customFormat="1" ht="37.8" customHeight="1">
      <c r="A1416" s="41"/>
      <c r="B1416" s="42"/>
      <c r="C1416" s="284" t="s">
        <v>1880</v>
      </c>
      <c r="D1416" s="284" t="s">
        <v>543</v>
      </c>
      <c r="E1416" s="285" t="s">
        <v>1881</v>
      </c>
      <c r="F1416" s="286" t="s">
        <v>1882</v>
      </c>
      <c r="G1416" s="287" t="s">
        <v>384</v>
      </c>
      <c r="H1416" s="288">
        <v>15.587999999999999</v>
      </c>
      <c r="I1416" s="289"/>
      <c r="J1416" s="290">
        <f>ROUND(I1416*H1416,2)</f>
        <v>0</v>
      </c>
      <c r="K1416" s="286" t="s">
        <v>368</v>
      </c>
      <c r="L1416" s="291"/>
      <c r="M1416" s="292" t="s">
        <v>21</v>
      </c>
      <c r="N1416" s="293" t="s">
        <v>43</v>
      </c>
      <c r="O1416" s="87"/>
      <c r="P1416" s="223">
        <f>O1416*H1416</f>
        <v>0</v>
      </c>
      <c r="Q1416" s="223">
        <v>0.0071999999999999998</v>
      </c>
      <c r="R1416" s="223">
        <f>Q1416*H1416</f>
        <v>0.11223359999999999</v>
      </c>
      <c r="S1416" s="223">
        <v>0</v>
      </c>
      <c r="T1416" s="224">
        <f>S1416*H1416</f>
        <v>0</v>
      </c>
      <c r="U1416" s="41"/>
      <c r="V1416" s="41"/>
      <c r="W1416" s="41"/>
      <c r="X1416" s="41"/>
      <c r="Y1416" s="41"/>
      <c r="Z1416" s="41"/>
      <c r="AA1416" s="41"/>
      <c r="AB1416" s="41"/>
      <c r="AC1416" s="41"/>
      <c r="AD1416" s="41"/>
      <c r="AE1416" s="41"/>
      <c r="AR1416" s="225" t="s">
        <v>306</v>
      </c>
      <c r="AT1416" s="225" t="s">
        <v>543</v>
      </c>
      <c r="AU1416" s="225" t="s">
        <v>81</v>
      </c>
      <c r="AY1416" s="20" t="s">
        <v>178</v>
      </c>
      <c r="BE1416" s="226">
        <f>IF(N1416="základní",J1416,0)</f>
        <v>0</v>
      </c>
      <c r="BF1416" s="226">
        <f>IF(N1416="snížená",J1416,0)</f>
        <v>0</v>
      </c>
      <c r="BG1416" s="226">
        <f>IF(N1416="zákl. přenesená",J1416,0)</f>
        <v>0</v>
      </c>
      <c r="BH1416" s="226">
        <f>IF(N1416="sníž. přenesená",J1416,0)</f>
        <v>0</v>
      </c>
      <c r="BI1416" s="226">
        <f>IF(N1416="nulová",J1416,0)</f>
        <v>0</v>
      </c>
      <c r="BJ1416" s="20" t="s">
        <v>79</v>
      </c>
      <c r="BK1416" s="226">
        <f>ROUND(I1416*H1416,2)</f>
        <v>0</v>
      </c>
      <c r="BL1416" s="20" t="s">
        <v>242</v>
      </c>
      <c r="BM1416" s="225" t="s">
        <v>1883</v>
      </c>
    </row>
    <row r="1417" s="14" customFormat="1">
      <c r="A1417" s="14"/>
      <c r="B1417" s="251"/>
      <c r="C1417" s="252"/>
      <c r="D1417" s="242" t="s">
        <v>372</v>
      </c>
      <c r="E1417" s="253" t="s">
        <v>21</v>
      </c>
      <c r="F1417" s="254" t="s">
        <v>1884</v>
      </c>
      <c r="G1417" s="252"/>
      <c r="H1417" s="255">
        <v>14.846</v>
      </c>
      <c r="I1417" s="256"/>
      <c r="J1417" s="252"/>
      <c r="K1417" s="252"/>
      <c r="L1417" s="257"/>
      <c r="M1417" s="258"/>
      <c r="N1417" s="259"/>
      <c r="O1417" s="259"/>
      <c r="P1417" s="259"/>
      <c r="Q1417" s="259"/>
      <c r="R1417" s="259"/>
      <c r="S1417" s="259"/>
      <c r="T1417" s="260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T1417" s="261" t="s">
        <v>372</v>
      </c>
      <c r="AU1417" s="261" t="s">
        <v>81</v>
      </c>
      <c r="AV1417" s="14" t="s">
        <v>81</v>
      </c>
      <c r="AW1417" s="14" t="s">
        <v>34</v>
      </c>
      <c r="AX1417" s="14" t="s">
        <v>72</v>
      </c>
      <c r="AY1417" s="261" t="s">
        <v>178</v>
      </c>
    </row>
    <row r="1418" s="14" customFormat="1">
      <c r="A1418" s="14"/>
      <c r="B1418" s="251"/>
      <c r="C1418" s="252"/>
      <c r="D1418" s="242" t="s">
        <v>372</v>
      </c>
      <c r="E1418" s="253" t="s">
        <v>21</v>
      </c>
      <c r="F1418" s="254" t="s">
        <v>1885</v>
      </c>
      <c r="G1418" s="252"/>
      <c r="H1418" s="255">
        <v>15.587999999999999</v>
      </c>
      <c r="I1418" s="256"/>
      <c r="J1418" s="252"/>
      <c r="K1418" s="252"/>
      <c r="L1418" s="257"/>
      <c r="M1418" s="258"/>
      <c r="N1418" s="259"/>
      <c r="O1418" s="259"/>
      <c r="P1418" s="259"/>
      <c r="Q1418" s="259"/>
      <c r="R1418" s="259"/>
      <c r="S1418" s="259"/>
      <c r="T1418" s="260"/>
      <c r="U1418" s="14"/>
      <c r="V1418" s="14"/>
      <c r="W1418" s="14"/>
      <c r="X1418" s="14"/>
      <c r="Y1418" s="14"/>
      <c r="Z1418" s="14"/>
      <c r="AA1418" s="14"/>
      <c r="AB1418" s="14"/>
      <c r="AC1418" s="14"/>
      <c r="AD1418" s="14"/>
      <c r="AE1418" s="14"/>
      <c r="AT1418" s="261" t="s">
        <v>372</v>
      </c>
      <c r="AU1418" s="261" t="s">
        <v>81</v>
      </c>
      <c r="AV1418" s="14" t="s">
        <v>81</v>
      </c>
      <c r="AW1418" s="14" t="s">
        <v>34</v>
      </c>
      <c r="AX1418" s="14" t="s">
        <v>79</v>
      </c>
      <c r="AY1418" s="261" t="s">
        <v>178</v>
      </c>
    </row>
    <row r="1419" s="2" customFormat="1" ht="37.8" customHeight="1">
      <c r="A1419" s="41"/>
      <c r="B1419" s="42"/>
      <c r="C1419" s="214" t="s">
        <v>1886</v>
      </c>
      <c r="D1419" s="214" t="s">
        <v>179</v>
      </c>
      <c r="E1419" s="215" t="s">
        <v>1887</v>
      </c>
      <c r="F1419" s="216" t="s">
        <v>1888</v>
      </c>
      <c r="G1419" s="217" t="s">
        <v>384</v>
      </c>
      <c r="H1419" s="218">
        <v>772.18600000000004</v>
      </c>
      <c r="I1419" s="219"/>
      <c r="J1419" s="220">
        <f>ROUND(I1419*H1419,2)</f>
        <v>0</v>
      </c>
      <c r="K1419" s="216" t="s">
        <v>368</v>
      </c>
      <c r="L1419" s="47"/>
      <c r="M1419" s="221" t="s">
        <v>21</v>
      </c>
      <c r="N1419" s="222" t="s">
        <v>43</v>
      </c>
      <c r="O1419" s="87"/>
      <c r="P1419" s="223">
        <f>O1419*H1419</f>
        <v>0</v>
      </c>
      <c r="Q1419" s="223">
        <v>0</v>
      </c>
      <c r="R1419" s="223">
        <f>Q1419*H1419</f>
        <v>0</v>
      </c>
      <c r="S1419" s="223">
        <v>0</v>
      </c>
      <c r="T1419" s="224">
        <f>S1419*H1419</f>
        <v>0</v>
      </c>
      <c r="U1419" s="41"/>
      <c r="V1419" s="41"/>
      <c r="W1419" s="41"/>
      <c r="X1419" s="41"/>
      <c r="Y1419" s="41"/>
      <c r="Z1419" s="41"/>
      <c r="AA1419" s="41"/>
      <c r="AB1419" s="41"/>
      <c r="AC1419" s="41"/>
      <c r="AD1419" s="41"/>
      <c r="AE1419" s="41"/>
      <c r="AR1419" s="225" t="s">
        <v>242</v>
      </c>
      <c r="AT1419" s="225" t="s">
        <v>179</v>
      </c>
      <c r="AU1419" s="225" t="s">
        <v>81</v>
      </c>
      <c r="AY1419" s="20" t="s">
        <v>178</v>
      </c>
      <c r="BE1419" s="226">
        <f>IF(N1419="základní",J1419,0)</f>
        <v>0</v>
      </c>
      <c r="BF1419" s="226">
        <f>IF(N1419="snížená",J1419,0)</f>
        <v>0</v>
      </c>
      <c r="BG1419" s="226">
        <f>IF(N1419="zákl. přenesená",J1419,0)</f>
        <v>0</v>
      </c>
      <c r="BH1419" s="226">
        <f>IF(N1419="sníž. přenesená",J1419,0)</f>
        <v>0</v>
      </c>
      <c r="BI1419" s="226">
        <f>IF(N1419="nulová",J1419,0)</f>
        <v>0</v>
      </c>
      <c r="BJ1419" s="20" t="s">
        <v>79</v>
      </c>
      <c r="BK1419" s="226">
        <f>ROUND(I1419*H1419,2)</f>
        <v>0</v>
      </c>
      <c r="BL1419" s="20" t="s">
        <v>242</v>
      </c>
      <c r="BM1419" s="225" t="s">
        <v>1889</v>
      </c>
    </row>
    <row r="1420" s="2" customFormat="1">
      <c r="A1420" s="41"/>
      <c r="B1420" s="42"/>
      <c r="C1420" s="43"/>
      <c r="D1420" s="235" t="s">
        <v>370</v>
      </c>
      <c r="E1420" s="43"/>
      <c r="F1420" s="236" t="s">
        <v>1890</v>
      </c>
      <c r="G1420" s="43"/>
      <c r="H1420" s="43"/>
      <c r="I1420" s="237"/>
      <c r="J1420" s="43"/>
      <c r="K1420" s="43"/>
      <c r="L1420" s="47"/>
      <c r="M1420" s="238"/>
      <c r="N1420" s="239"/>
      <c r="O1420" s="87"/>
      <c r="P1420" s="87"/>
      <c r="Q1420" s="87"/>
      <c r="R1420" s="87"/>
      <c r="S1420" s="87"/>
      <c r="T1420" s="88"/>
      <c r="U1420" s="41"/>
      <c r="V1420" s="41"/>
      <c r="W1420" s="41"/>
      <c r="X1420" s="41"/>
      <c r="Y1420" s="41"/>
      <c r="Z1420" s="41"/>
      <c r="AA1420" s="41"/>
      <c r="AB1420" s="41"/>
      <c r="AC1420" s="41"/>
      <c r="AD1420" s="41"/>
      <c r="AE1420" s="41"/>
      <c r="AT1420" s="20" t="s">
        <v>370</v>
      </c>
      <c r="AU1420" s="20" t="s">
        <v>81</v>
      </c>
    </row>
    <row r="1421" s="13" customFormat="1">
      <c r="A1421" s="13"/>
      <c r="B1421" s="240"/>
      <c r="C1421" s="241"/>
      <c r="D1421" s="242" t="s">
        <v>372</v>
      </c>
      <c r="E1421" s="243" t="s">
        <v>21</v>
      </c>
      <c r="F1421" s="244" t="s">
        <v>1496</v>
      </c>
      <c r="G1421" s="241"/>
      <c r="H1421" s="243" t="s">
        <v>21</v>
      </c>
      <c r="I1421" s="245"/>
      <c r="J1421" s="241"/>
      <c r="K1421" s="241"/>
      <c r="L1421" s="246"/>
      <c r="M1421" s="247"/>
      <c r="N1421" s="248"/>
      <c r="O1421" s="248"/>
      <c r="P1421" s="248"/>
      <c r="Q1421" s="248"/>
      <c r="R1421" s="248"/>
      <c r="S1421" s="248"/>
      <c r="T1421" s="249"/>
      <c r="U1421" s="13"/>
      <c r="V1421" s="13"/>
      <c r="W1421" s="13"/>
      <c r="X1421" s="13"/>
      <c r="Y1421" s="13"/>
      <c r="Z1421" s="13"/>
      <c r="AA1421" s="13"/>
      <c r="AB1421" s="13"/>
      <c r="AC1421" s="13"/>
      <c r="AD1421" s="13"/>
      <c r="AE1421" s="13"/>
      <c r="AT1421" s="250" t="s">
        <v>372</v>
      </c>
      <c r="AU1421" s="250" t="s">
        <v>81</v>
      </c>
      <c r="AV1421" s="13" t="s">
        <v>79</v>
      </c>
      <c r="AW1421" s="13" t="s">
        <v>34</v>
      </c>
      <c r="AX1421" s="13" t="s">
        <v>72</v>
      </c>
      <c r="AY1421" s="250" t="s">
        <v>178</v>
      </c>
    </row>
    <row r="1422" s="13" customFormat="1">
      <c r="A1422" s="13"/>
      <c r="B1422" s="240"/>
      <c r="C1422" s="241"/>
      <c r="D1422" s="242" t="s">
        <v>372</v>
      </c>
      <c r="E1422" s="243" t="s">
        <v>21</v>
      </c>
      <c r="F1422" s="244" t="s">
        <v>1497</v>
      </c>
      <c r="G1422" s="241"/>
      <c r="H1422" s="243" t="s">
        <v>21</v>
      </c>
      <c r="I1422" s="245"/>
      <c r="J1422" s="241"/>
      <c r="K1422" s="241"/>
      <c r="L1422" s="246"/>
      <c r="M1422" s="247"/>
      <c r="N1422" s="248"/>
      <c r="O1422" s="248"/>
      <c r="P1422" s="248"/>
      <c r="Q1422" s="248"/>
      <c r="R1422" s="248"/>
      <c r="S1422" s="248"/>
      <c r="T1422" s="249"/>
      <c r="U1422" s="13"/>
      <c r="V1422" s="13"/>
      <c r="W1422" s="13"/>
      <c r="X1422" s="13"/>
      <c r="Y1422" s="13"/>
      <c r="Z1422" s="13"/>
      <c r="AA1422" s="13"/>
      <c r="AB1422" s="13"/>
      <c r="AC1422" s="13"/>
      <c r="AD1422" s="13"/>
      <c r="AE1422" s="13"/>
      <c r="AT1422" s="250" t="s">
        <v>372</v>
      </c>
      <c r="AU1422" s="250" t="s">
        <v>81</v>
      </c>
      <c r="AV1422" s="13" t="s">
        <v>79</v>
      </c>
      <c r="AW1422" s="13" t="s">
        <v>34</v>
      </c>
      <c r="AX1422" s="13" t="s">
        <v>72</v>
      </c>
      <c r="AY1422" s="250" t="s">
        <v>178</v>
      </c>
    </row>
    <row r="1423" s="14" customFormat="1">
      <c r="A1423" s="14"/>
      <c r="B1423" s="251"/>
      <c r="C1423" s="252"/>
      <c r="D1423" s="242" t="s">
        <v>372</v>
      </c>
      <c r="E1423" s="253" t="s">
        <v>21</v>
      </c>
      <c r="F1423" s="254" t="s">
        <v>1769</v>
      </c>
      <c r="G1423" s="252"/>
      <c r="H1423" s="255">
        <v>86.111999999999995</v>
      </c>
      <c r="I1423" s="256"/>
      <c r="J1423" s="252"/>
      <c r="K1423" s="252"/>
      <c r="L1423" s="257"/>
      <c r="M1423" s="258"/>
      <c r="N1423" s="259"/>
      <c r="O1423" s="259"/>
      <c r="P1423" s="259"/>
      <c r="Q1423" s="259"/>
      <c r="R1423" s="259"/>
      <c r="S1423" s="259"/>
      <c r="T1423" s="260"/>
      <c r="U1423" s="14"/>
      <c r="V1423" s="14"/>
      <c r="W1423" s="14"/>
      <c r="X1423" s="14"/>
      <c r="Y1423" s="14"/>
      <c r="Z1423" s="14"/>
      <c r="AA1423" s="14"/>
      <c r="AB1423" s="14"/>
      <c r="AC1423" s="14"/>
      <c r="AD1423" s="14"/>
      <c r="AE1423" s="14"/>
      <c r="AT1423" s="261" t="s">
        <v>372</v>
      </c>
      <c r="AU1423" s="261" t="s">
        <v>81</v>
      </c>
      <c r="AV1423" s="14" t="s">
        <v>81</v>
      </c>
      <c r="AW1423" s="14" t="s">
        <v>34</v>
      </c>
      <c r="AX1423" s="14" t="s">
        <v>72</v>
      </c>
      <c r="AY1423" s="261" t="s">
        <v>178</v>
      </c>
    </row>
    <row r="1424" s="14" customFormat="1">
      <c r="A1424" s="14"/>
      <c r="B1424" s="251"/>
      <c r="C1424" s="252"/>
      <c r="D1424" s="242" t="s">
        <v>372</v>
      </c>
      <c r="E1424" s="253" t="s">
        <v>21</v>
      </c>
      <c r="F1424" s="254" t="s">
        <v>1770</v>
      </c>
      <c r="G1424" s="252"/>
      <c r="H1424" s="255">
        <v>328.87799999999999</v>
      </c>
      <c r="I1424" s="256"/>
      <c r="J1424" s="252"/>
      <c r="K1424" s="252"/>
      <c r="L1424" s="257"/>
      <c r="M1424" s="258"/>
      <c r="N1424" s="259"/>
      <c r="O1424" s="259"/>
      <c r="P1424" s="259"/>
      <c r="Q1424" s="259"/>
      <c r="R1424" s="259"/>
      <c r="S1424" s="259"/>
      <c r="T1424" s="260"/>
      <c r="U1424" s="14"/>
      <c r="V1424" s="14"/>
      <c r="W1424" s="14"/>
      <c r="X1424" s="14"/>
      <c r="Y1424" s="14"/>
      <c r="Z1424" s="14"/>
      <c r="AA1424" s="14"/>
      <c r="AB1424" s="14"/>
      <c r="AC1424" s="14"/>
      <c r="AD1424" s="14"/>
      <c r="AE1424" s="14"/>
      <c r="AT1424" s="261" t="s">
        <v>372</v>
      </c>
      <c r="AU1424" s="261" t="s">
        <v>81</v>
      </c>
      <c r="AV1424" s="14" t="s">
        <v>81</v>
      </c>
      <c r="AW1424" s="14" t="s">
        <v>34</v>
      </c>
      <c r="AX1424" s="14" t="s">
        <v>72</v>
      </c>
      <c r="AY1424" s="261" t="s">
        <v>178</v>
      </c>
    </row>
    <row r="1425" s="14" customFormat="1">
      <c r="A1425" s="14"/>
      <c r="B1425" s="251"/>
      <c r="C1425" s="252"/>
      <c r="D1425" s="242" t="s">
        <v>372</v>
      </c>
      <c r="E1425" s="253" t="s">
        <v>21</v>
      </c>
      <c r="F1425" s="254" t="s">
        <v>1698</v>
      </c>
      <c r="G1425" s="252"/>
      <c r="H1425" s="255">
        <v>-28.896999999999998</v>
      </c>
      <c r="I1425" s="256"/>
      <c r="J1425" s="252"/>
      <c r="K1425" s="252"/>
      <c r="L1425" s="257"/>
      <c r="M1425" s="258"/>
      <c r="N1425" s="259"/>
      <c r="O1425" s="259"/>
      <c r="P1425" s="259"/>
      <c r="Q1425" s="259"/>
      <c r="R1425" s="259"/>
      <c r="S1425" s="259"/>
      <c r="T1425" s="260"/>
      <c r="U1425" s="14"/>
      <c r="V1425" s="14"/>
      <c r="W1425" s="14"/>
      <c r="X1425" s="14"/>
      <c r="Y1425" s="14"/>
      <c r="Z1425" s="14"/>
      <c r="AA1425" s="14"/>
      <c r="AB1425" s="14"/>
      <c r="AC1425" s="14"/>
      <c r="AD1425" s="14"/>
      <c r="AE1425" s="14"/>
      <c r="AT1425" s="261" t="s">
        <v>372</v>
      </c>
      <c r="AU1425" s="261" t="s">
        <v>81</v>
      </c>
      <c r="AV1425" s="14" t="s">
        <v>81</v>
      </c>
      <c r="AW1425" s="14" t="s">
        <v>34</v>
      </c>
      <c r="AX1425" s="14" t="s">
        <v>72</v>
      </c>
      <c r="AY1425" s="261" t="s">
        <v>178</v>
      </c>
    </row>
    <row r="1426" s="16" customFormat="1">
      <c r="A1426" s="16"/>
      <c r="B1426" s="273"/>
      <c r="C1426" s="274"/>
      <c r="D1426" s="242" t="s">
        <v>372</v>
      </c>
      <c r="E1426" s="275" t="s">
        <v>21</v>
      </c>
      <c r="F1426" s="276" t="s">
        <v>407</v>
      </c>
      <c r="G1426" s="274"/>
      <c r="H1426" s="277">
        <v>386.09300000000002</v>
      </c>
      <c r="I1426" s="278"/>
      <c r="J1426" s="274"/>
      <c r="K1426" s="274"/>
      <c r="L1426" s="279"/>
      <c r="M1426" s="280"/>
      <c r="N1426" s="281"/>
      <c r="O1426" s="281"/>
      <c r="P1426" s="281"/>
      <c r="Q1426" s="281"/>
      <c r="R1426" s="281"/>
      <c r="S1426" s="281"/>
      <c r="T1426" s="282"/>
      <c r="U1426" s="16"/>
      <c r="V1426" s="16"/>
      <c r="W1426" s="16"/>
      <c r="X1426" s="16"/>
      <c r="Y1426" s="16"/>
      <c r="Z1426" s="16"/>
      <c r="AA1426" s="16"/>
      <c r="AB1426" s="16"/>
      <c r="AC1426" s="16"/>
      <c r="AD1426" s="16"/>
      <c r="AE1426" s="16"/>
      <c r="AT1426" s="283" t="s">
        <v>372</v>
      </c>
      <c r="AU1426" s="283" t="s">
        <v>81</v>
      </c>
      <c r="AV1426" s="16" t="s">
        <v>95</v>
      </c>
      <c r="AW1426" s="16" t="s">
        <v>34</v>
      </c>
      <c r="AX1426" s="16" t="s">
        <v>72</v>
      </c>
      <c r="AY1426" s="283" t="s">
        <v>178</v>
      </c>
    </row>
    <row r="1427" s="14" customFormat="1">
      <c r="A1427" s="14"/>
      <c r="B1427" s="251"/>
      <c r="C1427" s="252"/>
      <c r="D1427" s="242" t="s">
        <v>372</v>
      </c>
      <c r="E1427" s="253" t="s">
        <v>21</v>
      </c>
      <c r="F1427" s="254" t="s">
        <v>1891</v>
      </c>
      <c r="G1427" s="252"/>
      <c r="H1427" s="255">
        <v>772.18600000000004</v>
      </c>
      <c r="I1427" s="256"/>
      <c r="J1427" s="252"/>
      <c r="K1427" s="252"/>
      <c r="L1427" s="257"/>
      <c r="M1427" s="258"/>
      <c r="N1427" s="259"/>
      <c r="O1427" s="259"/>
      <c r="P1427" s="259"/>
      <c r="Q1427" s="259"/>
      <c r="R1427" s="259"/>
      <c r="S1427" s="259"/>
      <c r="T1427" s="260"/>
      <c r="U1427" s="14"/>
      <c r="V1427" s="14"/>
      <c r="W1427" s="14"/>
      <c r="X1427" s="14"/>
      <c r="Y1427" s="14"/>
      <c r="Z1427" s="14"/>
      <c r="AA1427" s="14"/>
      <c r="AB1427" s="14"/>
      <c r="AC1427" s="14"/>
      <c r="AD1427" s="14"/>
      <c r="AE1427" s="14"/>
      <c r="AT1427" s="261" t="s">
        <v>372</v>
      </c>
      <c r="AU1427" s="261" t="s">
        <v>81</v>
      </c>
      <c r="AV1427" s="14" t="s">
        <v>81</v>
      </c>
      <c r="AW1427" s="14" t="s">
        <v>34</v>
      </c>
      <c r="AX1427" s="14" t="s">
        <v>79</v>
      </c>
      <c r="AY1427" s="261" t="s">
        <v>178</v>
      </c>
    </row>
    <row r="1428" s="2" customFormat="1" ht="24.15" customHeight="1">
      <c r="A1428" s="41"/>
      <c r="B1428" s="42"/>
      <c r="C1428" s="284" t="s">
        <v>1892</v>
      </c>
      <c r="D1428" s="297" t="s">
        <v>543</v>
      </c>
      <c r="E1428" s="285" t="s">
        <v>1893</v>
      </c>
      <c r="F1428" s="286" t="s">
        <v>1894</v>
      </c>
      <c r="G1428" s="287" t="s">
        <v>384</v>
      </c>
      <c r="H1428" s="288">
        <v>393.815</v>
      </c>
      <c r="I1428" s="289"/>
      <c r="J1428" s="290">
        <f>ROUND(I1428*H1428,2)</f>
        <v>0</v>
      </c>
      <c r="K1428" s="286" t="s">
        <v>368</v>
      </c>
      <c r="L1428" s="291"/>
      <c r="M1428" s="292" t="s">
        <v>21</v>
      </c>
      <c r="N1428" s="293" t="s">
        <v>43</v>
      </c>
      <c r="O1428" s="87"/>
      <c r="P1428" s="223">
        <f>O1428*H1428</f>
        <v>0</v>
      </c>
      <c r="Q1428" s="223">
        <v>0.016039999999999999</v>
      </c>
      <c r="R1428" s="223">
        <f>Q1428*H1428</f>
        <v>6.3167925999999994</v>
      </c>
      <c r="S1428" s="223">
        <v>0</v>
      </c>
      <c r="T1428" s="224">
        <f>S1428*H1428</f>
        <v>0</v>
      </c>
      <c r="U1428" s="41"/>
      <c r="V1428" s="41"/>
      <c r="W1428" s="41"/>
      <c r="X1428" s="41"/>
      <c r="Y1428" s="41"/>
      <c r="Z1428" s="41"/>
      <c r="AA1428" s="41"/>
      <c r="AB1428" s="41"/>
      <c r="AC1428" s="41"/>
      <c r="AD1428" s="41"/>
      <c r="AE1428" s="41"/>
      <c r="AR1428" s="225" t="s">
        <v>306</v>
      </c>
      <c r="AT1428" s="225" t="s">
        <v>543</v>
      </c>
      <c r="AU1428" s="225" t="s">
        <v>81</v>
      </c>
      <c r="AY1428" s="20" t="s">
        <v>178</v>
      </c>
      <c r="BE1428" s="226">
        <f>IF(N1428="základní",J1428,0)</f>
        <v>0</v>
      </c>
      <c r="BF1428" s="226">
        <f>IF(N1428="snížená",J1428,0)</f>
        <v>0</v>
      </c>
      <c r="BG1428" s="226">
        <f>IF(N1428="zákl. přenesená",J1428,0)</f>
        <v>0</v>
      </c>
      <c r="BH1428" s="226">
        <f>IF(N1428="sníž. přenesená",J1428,0)</f>
        <v>0</v>
      </c>
      <c r="BI1428" s="226">
        <f>IF(N1428="nulová",J1428,0)</f>
        <v>0</v>
      </c>
      <c r="BJ1428" s="20" t="s">
        <v>79</v>
      </c>
      <c r="BK1428" s="226">
        <f>ROUND(I1428*H1428,2)</f>
        <v>0</v>
      </c>
      <c r="BL1428" s="20" t="s">
        <v>242</v>
      </c>
      <c r="BM1428" s="225" t="s">
        <v>1895</v>
      </c>
    </row>
    <row r="1429" s="13" customFormat="1">
      <c r="A1429" s="13"/>
      <c r="B1429" s="240"/>
      <c r="C1429" s="241"/>
      <c r="D1429" s="242" t="s">
        <v>372</v>
      </c>
      <c r="E1429" s="243" t="s">
        <v>21</v>
      </c>
      <c r="F1429" s="244" t="s">
        <v>708</v>
      </c>
      <c r="G1429" s="241"/>
      <c r="H1429" s="243" t="s">
        <v>21</v>
      </c>
      <c r="I1429" s="245"/>
      <c r="J1429" s="241"/>
      <c r="K1429" s="241"/>
      <c r="L1429" s="246"/>
      <c r="M1429" s="247"/>
      <c r="N1429" s="248"/>
      <c r="O1429" s="248"/>
      <c r="P1429" s="248"/>
      <c r="Q1429" s="248"/>
      <c r="R1429" s="248"/>
      <c r="S1429" s="248"/>
      <c r="T1429" s="249"/>
      <c r="U1429" s="13"/>
      <c r="V1429" s="13"/>
      <c r="W1429" s="13"/>
      <c r="X1429" s="13"/>
      <c r="Y1429" s="13"/>
      <c r="Z1429" s="13"/>
      <c r="AA1429" s="13"/>
      <c r="AB1429" s="13"/>
      <c r="AC1429" s="13"/>
      <c r="AD1429" s="13"/>
      <c r="AE1429" s="13"/>
      <c r="AT1429" s="250" t="s">
        <v>372</v>
      </c>
      <c r="AU1429" s="250" t="s">
        <v>81</v>
      </c>
      <c r="AV1429" s="13" t="s">
        <v>79</v>
      </c>
      <c r="AW1429" s="13" t="s">
        <v>34</v>
      </c>
      <c r="AX1429" s="13" t="s">
        <v>72</v>
      </c>
      <c r="AY1429" s="250" t="s">
        <v>178</v>
      </c>
    </row>
    <row r="1430" s="14" customFormat="1">
      <c r="A1430" s="14"/>
      <c r="B1430" s="251"/>
      <c r="C1430" s="252"/>
      <c r="D1430" s="242" t="s">
        <v>372</v>
      </c>
      <c r="E1430" s="253" t="s">
        <v>21</v>
      </c>
      <c r="F1430" s="254" t="s">
        <v>1896</v>
      </c>
      <c r="G1430" s="252"/>
      <c r="H1430" s="255">
        <v>393.815</v>
      </c>
      <c r="I1430" s="256"/>
      <c r="J1430" s="252"/>
      <c r="K1430" s="252"/>
      <c r="L1430" s="257"/>
      <c r="M1430" s="258"/>
      <c r="N1430" s="259"/>
      <c r="O1430" s="259"/>
      <c r="P1430" s="259"/>
      <c r="Q1430" s="259"/>
      <c r="R1430" s="259"/>
      <c r="S1430" s="259"/>
      <c r="T1430" s="260"/>
      <c r="U1430" s="14"/>
      <c r="V1430" s="14"/>
      <c r="W1430" s="14"/>
      <c r="X1430" s="14"/>
      <c r="Y1430" s="14"/>
      <c r="Z1430" s="14"/>
      <c r="AA1430" s="14"/>
      <c r="AB1430" s="14"/>
      <c r="AC1430" s="14"/>
      <c r="AD1430" s="14"/>
      <c r="AE1430" s="14"/>
      <c r="AT1430" s="261" t="s">
        <v>372</v>
      </c>
      <c r="AU1430" s="261" t="s">
        <v>81</v>
      </c>
      <c r="AV1430" s="14" t="s">
        <v>81</v>
      </c>
      <c r="AW1430" s="14" t="s">
        <v>34</v>
      </c>
      <c r="AX1430" s="14" t="s">
        <v>79</v>
      </c>
      <c r="AY1430" s="261" t="s">
        <v>178</v>
      </c>
    </row>
    <row r="1431" s="2" customFormat="1" ht="24.15" customHeight="1">
      <c r="A1431" s="41"/>
      <c r="B1431" s="42"/>
      <c r="C1431" s="284" t="s">
        <v>1897</v>
      </c>
      <c r="D1431" s="297" t="s">
        <v>543</v>
      </c>
      <c r="E1431" s="285" t="s">
        <v>1898</v>
      </c>
      <c r="F1431" s="286" t="s">
        <v>1899</v>
      </c>
      <c r="G1431" s="287" t="s">
        <v>384</v>
      </c>
      <c r="H1431" s="288">
        <v>393.815</v>
      </c>
      <c r="I1431" s="289"/>
      <c r="J1431" s="290">
        <f>ROUND(I1431*H1431,2)</f>
        <v>0</v>
      </c>
      <c r="K1431" s="286" t="s">
        <v>368</v>
      </c>
      <c r="L1431" s="291"/>
      <c r="M1431" s="292" t="s">
        <v>21</v>
      </c>
      <c r="N1431" s="293" t="s">
        <v>43</v>
      </c>
      <c r="O1431" s="87"/>
      <c r="P1431" s="223">
        <f>O1431*H1431</f>
        <v>0</v>
      </c>
      <c r="Q1431" s="223">
        <v>0.029999999999999999</v>
      </c>
      <c r="R1431" s="223">
        <f>Q1431*H1431</f>
        <v>11.814449999999999</v>
      </c>
      <c r="S1431" s="223">
        <v>0</v>
      </c>
      <c r="T1431" s="224">
        <f>S1431*H1431</f>
        <v>0</v>
      </c>
      <c r="U1431" s="41"/>
      <c r="V1431" s="41"/>
      <c r="W1431" s="41"/>
      <c r="X1431" s="41"/>
      <c r="Y1431" s="41"/>
      <c r="Z1431" s="41"/>
      <c r="AA1431" s="41"/>
      <c r="AB1431" s="41"/>
      <c r="AC1431" s="41"/>
      <c r="AD1431" s="41"/>
      <c r="AE1431" s="41"/>
      <c r="AR1431" s="225" t="s">
        <v>306</v>
      </c>
      <c r="AT1431" s="225" t="s">
        <v>543</v>
      </c>
      <c r="AU1431" s="225" t="s">
        <v>81</v>
      </c>
      <c r="AY1431" s="20" t="s">
        <v>178</v>
      </c>
      <c r="BE1431" s="226">
        <f>IF(N1431="základní",J1431,0)</f>
        <v>0</v>
      </c>
      <c r="BF1431" s="226">
        <f>IF(N1431="snížená",J1431,0)</f>
        <v>0</v>
      </c>
      <c r="BG1431" s="226">
        <f>IF(N1431="zákl. přenesená",J1431,0)</f>
        <v>0</v>
      </c>
      <c r="BH1431" s="226">
        <f>IF(N1431="sníž. přenesená",J1431,0)</f>
        <v>0</v>
      </c>
      <c r="BI1431" s="226">
        <f>IF(N1431="nulová",J1431,0)</f>
        <v>0</v>
      </c>
      <c r="BJ1431" s="20" t="s">
        <v>79</v>
      </c>
      <c r="BK1431" s="226">
        <f>ROUND(I1431*H1431,2)</f>
        <v>0</v>
      </c>
      <c r="BL1431" s="20" t="s">
        <v>242</v>
      </c>
      <c r="BM1431" s="225" t="s">
        <v>1900</v>
      </c>
    </row>
    <row r="1432" s="13" customFormat="1">
      <c r="A1432" s="13"/>
      <c r="B1432" s="240"/>
      <c r="C1432" s="241"/>
      <c r="D1432" s="242" t="s">
        <v>372</v>
      </c>
      <c r="E1432" s="243" t="s">
        <v>21</v>
      </c>
      <c r="F1432" s="244" t="s">
        <v>1082</v>
      </c>
      <c r="G1432" s="241"/>
      <c r="H1432" s="243" t="s">
        <v>21</v>
      </c>
      <c r="I1432" s="245"/>
      <c r="J1432" s="241"/>
      <c r="K1432" s="241"/>
      <c r="L1432" s="246"/>
      <c r="M1432" s="247"/>
      <c r="N1432" s="248"/>
      <c r="O1432" s="248"/>
      <c r="P1432" s="248"/>
      <c r="Q1432" s="248"/>
      <c r="R1432" s="248"/>
      <c r="S1432" s="248"/>
      <c r="T1432" s="249"/>
      <c r="U1432" s="13"/>
      <c r="V1432" s="13"/>
      <c r="W1432" s="13"/>
      <c r="X1432" s="13"/>
      <c r="Y1432" s="13"/>
      <c r="Z1432" s="13"/>
      <c r="AA1432" s="13"/>
      <c r="AB1432" s="13"/>
      <c r="AC1432" s="13"/>
      <c r="AD1432" s="13"/>
      <c r="AE1432" s="13"/>
      <c r="AT1432" s="250" t="s">
        <v>372</v>
      </c>
      <c r="AU1432" s="250" t="s">
        <v>81</v>
      </c>
      <c r="AV1432" s="13" t="s">
        <v>79</v>
      </c>
      <c r="AW1432" s="13" t="s">
        <v>34</v>
      </c>
      <c r="AX1432" s="13" t="s">
        <v>72</v>
      </c>
      <c r="AY1432" s="250" t="s">
        <v>178</v>
      </c>
    </row>
    <row r="1433" s="14" customFormat="1">
      <c r="A1433" s="14"/>
      <c r="B1433" s="251"/>
      <c r="C1433" s="252"/>
      <c r="D1433" s="242" t="s">
        <v>372</v>
      </c>
      <c r="E1433" s="253" t="s">
        <v>21</v>
      </c>
      <c r="F1433" s="254" t="s">
        <v>1896</v>
      </c>
      <c r="G1433" s="252"/>
      <c r="H1433" s="255">
        <v>393.815</v>
      </c>
      <c r="I1433" s="256"/>
      <c r="J1433" s="252"/>
      <c r="K1433" s="252"/>
      <c r="L1433" s="257"/>
      <c r="M1433" s="258"/>
      <c r="N1433" s="259"/>
      <c r="O1433" s="259"/>
      <c r="P1433" s="259"/>
      <c r="Q1433" s="259"/>
      <c r="R1433" s="259"/>
      <c r="S1433" s="259"/>
      <c r="T1433" s="260"/>
      <c r="U1433" s="14"/>
      <c r="V1433" s="14"/>
      <c r="W1433" s="14"/>
      <c r="X1433" s="14"/>
      <c r="Y1433" s="14"/>
      <c r="Z1433" s="14"/>
      <c r="AA1433" s="14"/>
      <c r="AB1433" s="14"/>
      <c r="AC1433" s="14"/>
      <c r="AD1433" s="14"/>
      <c r="AE1433" s="14"/>
      <c r="AT1433" s="261" t="s">
        <v>372</v>
      </c>
      <c r="AU1433" s="261" t="s">
        <v>81</v>
      </c>
      <c r="AV1433" s="14" t="s">
        <v>81</v>
      </c>
      <c r="AW1433" s="14" t="s">
        <v>34</v>
      </c>
      <c r="AX1433" s="14" t="s">
        <v>79</v>
      </c>
      <c r="AY1433" s="261" t="s">
        <v>178</v>
      </c>
    </row>
    <row r="1434" s="2" customFormat="1" ht="24.15" customHeight="1">
      <c r="A1434" s="41"/>
      <c r="B1434" s="42"/>
      <c r="C1434" s="214" t="s">
        <v>1901</v>
      </c>
      <c r="D1434" s="214" t="s">
        <v>179</v>
      </c>
      <c r="E1434" s="215" t="s">
        <v>1902</v>
      </c>
      <c r="F1434" s="216" t="s">
        <v>1903</v>
      </c>
      <c r="G1434" s="217" t="s">
        <v>384</v>
      </c>
      <c r="H1434" s="218">
        <v>386.09300000000002</v>
      </c>
      <c r="I1434" s="219"/>
      <c r="J1434" s="220">
        <f>ROUND(I1434*H1434,2)</f>
        <v>0</v>
      </c>
      <c r="K1434" s="216" t="s">
        <v>368</v>
      </c>
      <c r="L1434" s="47"/>
      <c r="M1434" s="221" t="s">
        <v>21</v>
      </c>
      <c r="N1434" s="222" t="s">
        <v>43</v>
      </c>
      <c r="O1434" s="87"/>
      <c r="P1434" s="223">
        <f>O1434*H1434</f>
        <v>0</v>
      </c>
      <c r="Q1434" s="223">
        <v>0</v>
      </c>
      <c r="R1434" s="223">
        <f>Q1434*H1434</f>
        <v>0</v>
      </c>
      <c r="S1434" s="223">
        <v>0</v>
      </c>
      <c r="T1434" s="224">
        <f>S1434*H1434</f>
        <v>0</v>
      </c>
      <c r="U1434" s="41"/>
      <c r="V1434" s="41"/>
      <c r="W1434" s="41"/>
      <c r="X1434" s="41"/>
      <c r="Y1434" s="41"/>
      <c r="Z1434" s="41"/>
      <c r="AA1434" s="41"/>
      <c r="AB1434" s="41"/>
      <c r="AC1434" s="41"/>
      <c r="AD1434" s="41"/>
      <c r="AE1434" s="41"/>
      <c r="AR1434" s="225" t="s">
        <v>242</v>
      </c>
      <c r="AT1434" s="225" t="s">
        <v>179</v>
      </c>
      <c r="AU1434" s="225" t="s">
        <v>81</v>
      </c>
      <c r="AY1434" s="20" t="s">
        <v>178</v>
      </c>
      <c r="BE1434" s="226">
        <f>IF(N1434="základní",J1434,0)</f>
        <v>0</v>
      </c>
      <c r="BF1434" s="226">
        <f>IF(N1434="snížená",J1434,0)</f>
        <v>0</v>
      </c>
      <c r="BG1434" s="226">
        <f>IF(N1434="zákl. přenesená",J1434,0)</f>
        <v>0</v>
      </c>
      <c r="BH1434" s="226">
        <f>IF(N1434="sníž. přenesená",J1434,0)</f>
        <v>0</v>
      </c>
      <c r="BI1434" s="226">
        <f>IF(N1434="nulová",J1434,0)</f>
        <v>0</v>
      </c>
      <c r="BJ1434" s="20" t="s">
        <v>79</v>
      </c>
      <c r="BK1434" s="226">
        <f>ROUND(I1434*H1434,2)</f>
        <v>0</v>
      </c>
      <c r="BL1434" s="20" t="s">
        <v>242</v>
      </c>
      <c r="BM1434" s="225" t="s">
        <v>1904</v>
      </c>
    </row>
    <row r="1435" s="2" customFormat="1">
      <c r="A1435" s="41"/>
      <c r="B1435" s="42"/>
      <c r="C1435" s="43"/>
      <c r="D1435" s="235" t="s">
        <v>370</v>
      </c>
      <c r="E1435" s="43"/>
      <c r="F1435" s="236" t="s">
        <v>1905</v>
      </c>
      <c r="G1435" s="43"/>
      <c r="H1435" s="43"/>
      <c r="I1435" s="237"/>
      <c r="J1435" s="43"/>
      <c r="K1435" s="43"/>
      <c r="L1435" s="47"/>
      <c r="M1435" s="238"/>
      <c r="N1435" s="239"/>
      <c r="O1435" s="87"/>
      <c r="P1435" s="87"/>
      <c r="Q1435" s="87"/>
      <c r="R1435" s="87"/>
      <c r="S1435" s="87"/>
      <c r="T1435" s="88"/>
      <c r="U1435" s="41"/>
      <c r="V1435" s="41"/>
      <c r="W1435" s="41"/>
      <c r="X1435" s="41"/>
      <c r="Y1435" s="41"/>
      <c r="Z1435" s="41"/>
      <c r="AA1435" s="41"/>
      <c r="AB1435" s="41"/>
      <c r="AC1435" s="41"/>
      <c r="AD1435" s="41"/>
      <c r="AE1435" s="41"/>
      <c r="AT1435" s="20" t="s">
        <v>370</v>
      </c>
      <c r="AU1435" s="20" t="s">
        <v>81</v>
      </c>
    </row>
    <row r="1436" s="13" customFormat="1">
      <c r="A1436" s="13"/>
      <c r="B1436" s="240"/>
      <c r="C1436" s="241"/>
      <c r="D1436" s="242" t="s">
        <v>372</v>
      </c>
      <c r="E1436" s="243" t="s">
        <v>21</v>
      </c>
      <c r="F1436" s="244" t="s">
        <v>1496</v>
      </c>
      <c r="G1436" s="241"/>
      <c r="H1436" s="243" t="s">
        <v>21</v>
      </c>
      <c r="I1436" s="245"/>
      <c r="J1436" s="241"/>
      <c r="K1436" s="241"/>
      <c r="L1436" s="246"/>
      <c r="M1436" s="247"/>
      <c r="N1436" s="248"/>
      <c r="O1436" s="248"/>
      <c r="P1436" s="248"/>
      <c r="Q1436" s="248"/>
      <c r="R1436" s="248"/>
      <c r="S1436" s="248"/>
      <c r="T1436" s="249"/>
      <c r="U1436" s="13"/>
      <c r="V1436" s="13"/>
      <c r="W1436" s="13"/>
      <c r="X1436" s="13"/>
      <c r="Y1436" s="13"/>
      <c r="Z1436" s="13"/>
      <c r="AA1436" s="13"/>
      <c r="AB1436" s="13"/>
      <c r="AC1436" s="13"/>
      <c r="AD1436" s="13"/>
      <c r="AE1436" s="13"/>
      <c r="AT1436" s="250" t="s">
        <v>372</v>
      </c>
      <c r="AU1436" s="250" t="s">
        <v>81</v>
      </c>
      <c r="AV1436" s="13" t="s">
        <v>79</v>
      </c>
      <c r="AW1436" s="13" t="s">
        <v>34</v>
      </c>
      <c r="AX1436" s="13" t="s">
        <v>72</v>
      </c>
      <c r="AY1436" s="250" t="s">
        <v>178</v>
      </c>
    </row>
    <row r="1437" s="13" customFormat="1">
      <c r="A1437" s="13"/>
      <c r="B1437" s="240"/>
      <c r="C1437" s="241"/>
      <c r="D1437" s="242" t="s">
        <v>372</v>
      </c>
      <c r="E1437" s="243" t="s">
        <v>21</v>
      </c>
      <c r="F1437" s="244" t="s">
        <v>1497</v>
      </c>
      <c r="G1437" s="241"/>
      <c r="H1437" s="243" t="s">
        <v>21</v>
      </c>
      <c r="I1437" s="245"/>
      <c r="J1437" s="241"/>
      <c r="K1437" s="241"/>
      <c r="L1437" s="246"/>
      <c r="M1437" s="247"/>
      <c r="N1437" s="248"/>
      <c r="O1437" s="248"/>
      <c r="P1437" s="248"/>
      <c r="Q1437" s="248"/>
      <c r="R1437" s="248"/>
      <c r="S1437" s="248"/>
      <c r="T1437" s="249"/>
      <c r="U1437" s="13"/>
      <c r="V1437" s="13"/>
      <c r="W1437" s="13"/>
      <c r="X1437" s="13"/>
      <c r="Y1437" s="13"/>
      <c r="Z1437" s="13"/>
      <c r="AA1437" s="13"/>
      <c r="AB1437" s="13"/>
      <c r="AC1437" s="13"/>
      <c r="AD1437" s="13"/>
      <c r="AE1437" s="13"/>
      <c r="AT1437" s="250" t="s">
        <v>372</v>
      </c>
      <c r="AU1437" s="250" t="s">
        <v>81</v>
      </c>
      <c r="AV1437" s="13" t="s">
        <v>79</v>
      </c>
      <c r="AW1437" s="13" t="s">
        <v>34</v>
      </c>
      <c r="AX1437" s="13" t="s">
        <v>72</v>
      </c>
      <c r="AY1437" s="250" t="s">
        <v>178</v>
      </c>
    </row>
    <row r="1438" s="14" customFormat="1">
      <c r="A1438" s="14"/>
      <c r="B1438" s="251"/>
      <c r="C1438" s="252"/>
      <c r="D1438" s="242" t="s">
        <v>372</v>
      </c>
      <c r="E1438" s="253" t="s">
        <v>21</v>
      </c>
      <c r="F1438" s="254" t="s">
        <v>1769</v>
      </c>
      <c r="G1438" s="252"/>
      <c r="H1438" s="255">
        <v>86.111999999999995</v>
      </c>
      <c r="I1438" s="256"/>
      <c r="J1438" s="252"/>
      <c r="K1438" s="252"/>
      <c r="L1438" s="257"/>
      <c r="M1438" s="258"/>
      <c r="N1438" s="259"/>
      <c r="O1438" s="259"/>
      <c r="P1438" s="259"/>
      <c r="Q1438" s="259"/>
      <c r="R1438" s="259"/>
      <c r="S1438" s="259"/>
      <c r="T1438" s="260"/>
      <c r="U1438" s="14"/>
      <c r="V1438" s="14"/>
      <c r="W1438" s="14"/>
      <c r="X1438" s="14"/>
      <c r="Y1438" s="14"/>
      <c r="Z1438" s="14"/>
      <c r="AA1438" s="14"/>
      <c r="AB1438" s="14"/>
      <c r="AC1438" s="14"/>
      <c r="AD1438" s="14"/>
      <c r="AE1438" s="14"/>
      <c r="AT1438" s="261" t="s">
        <v>372</v>
      </c>
      <c r="AU1438" s="261" t="s">
        <v>81</v>
      </c>
      <c r="AV1438" s="14" t="s">
        <v>81</v>
      </c>
      <c r="AW1438" s="14" t="s">
        <v>34</v>
      </c>
      <c r="AX1438" s="14" t="s">
        <v>72</v>
      </c>
      <c r="AY1438" s="261" t="s">
        <v>178</v>
      </c>
    </row>
    <row r="1439" s="14" customFormat="1">
      <c r="A1439" s="14"/>
      <c r="B1439" s="251"/>
      <c r="C1439" s="252"/>
      <c r="D1439" s="242" t="s">
        <v>372</v>
      </c>
      <c r="E1439" s="253" t="s">
        <v>21</v>
      </c>
      <c r="F1439" s="254" t="s">
        <v>1770</v>
      </c>
      <c r="G1439" s="252"/>
      <c r="H1439" s="255">
        <v>328.87799999999999</v>
      </c>
      <c r="I1439" s="256"/>
      <c r="J1439" s="252"/>
      <c r="K1439" s="252"/>
      <c r="L1439" s="257"/>
      <c r="M1439" s="258"/>
      <c r="N1439" s="259"/>
      <c r="O1439" s="259"/>
      <c r="P1439" s="259"/>
      <c r="Q1439" s="259"/>
      <c r="R1439" s="259"/>
      <c r="S1439" s="259"/>
      <c r="T1439" s="260"/>
      <c r="U1439" s="14"/>
      <c r="V1439" s="14"/>
      <c r="W1439" s="14"/>
      <c r="X1439" s="14"/>
      <c r="Y1439" s="14"/>
      <c r="Z1439" s="14"/>
      <c r="AA1439" s="14"/>
      <c r="AB1439" s="14"/>
      <c r="AC1439" s="14"/>
      <c r="AD1439" s="14"/>
      <c r="AE1439" s="14"/>
      <c r="AT1439" s="261" t="s">
        <v>372</v>
      </c>
      <c r="AU1439" s="261" t="s">
        <v>81</v>
      </c>
      <c r="AV1439" s="14" t="s">
        <v>81</v>
      </c>
      <c r="AW1439" s="14" t="s">
        <v>34</v>
      </c>
      <c r="AX1439" s="14" t="s">
        <v>72</v>
      </c>
      <c r="AY1439" s="261" t="s">
        <v>178</v>
      </c>
    </row>
    <row r="1440" s="14" customFormat="1">
      <c r="A1440" s="14"/>
      <c r="B1440" s="251"/>
      <c r="C1440" s="252"/>
      <c r="D1440" s="242" t="s">
        <v>372</v>
      </c>
      <c r="E1440" s="253" t="s">
        <v>21</v>
      </c>
      <c r="F1440" s="254" t="s">
        <v>1698</v>
      </c>
      <c r="G1440" s="252"/>
      <c r="H1440" s="255">
        <v>-28.896999999999998</v>
      </c>
      <c r="I1440" s="256"/>
      <c r="J1440" s="252"/>
      <c r="K1440" s="252"/>
      <c r="L1440" s="257"/>
      <c r="M1440" s="258"/>
      <c r="N1440" s="259"/>
      <c r="O1440" s="259"/>
      <c r="P1440" s="259"/>
      <c r="Q1440" s="259"/>
      <c r="R1440" s="259"/>
      <c r="S1440" s="259"/>
      <c r="T1440" s="260"/>
      <c r="U1440" s="14"/>
      <c r="V1440" s="14"/>
      <c r="W1440" s="14"/>
      <c r="X1440" s="14"/>
      <c r="Y1440" s="14"/>
      <c r="Z1440" s="14"/>
      <c r="AA1440" s="14"/>
      <c r="AB1440" s="14"/>
      <c r="AC1440" s="14"/>
      <c r="AD1440" s="14"/>
      <c r="AE1440" s="14"/>
      <c r="AT1440" s="261" t="s">
        <v>372</v>
      </c>
      <c r="AU1440" s="261" t="s">
        <v>81</v>
      </c>
      <c r="AV1440" s="14" t="s">
        <v>81</v>
      </c>
      <c r="AW1440" s="14" t="s">
        <v>34</v>
      </c>
      <c r="AX1440" s="14" t="s">
        <v>72</v>
      </c>
      <c r="AY1440" s="261" t="s">
        <v>178</v>
      </c>
    </row>
    <row r="1441" s="15" customFormat="1">
      <c r="A1441" s="15"/>
      <c r="B1441" s="262"/>
      <c r="C1441" s="263"/>
      <c r="D1441" s="242" t="s">
        <v>372</v>
      </c>
      <c r="E1441" s="264" t="s">
        <v>21</v>
      </c>
      <c r="F1441" s="265" t="s">
        <v>399</v>
      </c>
      <c r="G1441" s="263"/>
      <c r="H1441" s="266">
        <v>386.09300000000002</v>
      </c>
      <c r="I1441" s="267"/>
      <c r="J1441" s="263"/>
      <c r="K1441" s="263"/>
      <c r="L1441" s="268"/>
      <c r="M1441" s="269"/>
      <c r="N1441" s="270"/>
      <c r="O1441" s="270"/>
      <c r="P1441" s="270"/>
      <c r="Q1441" s="270"/>
      <c r="R1441" s="270"/>
      <c r="S1441" s="270"/>
      <c r="T1441" s="271"/>
      <c r="U1441" s="15"/>
      <c r="V1441" s="15"/>
      <c r="W1441" s="15"/>
      <c r="X1441" s="15"/>
      <c r="Y1441" s="15"/>
      <c r="Z1441" s="15"/>
      <c r="AA1441" s="15"/>
      <c r="AB1441" s="15"/>
      <c r="AC1441" s="15"/>
      <c r="AD1441" s="15"/>
      <c r="AE1441" s="15"/>
      <c r="AT1441" s="272" t="s">
        <v>372</v>
      </c>
      <c r="AU1441" s="272" t="s">
        <v>81</v>
      </c>
      <c r="AV1441" s="15" t="s">
        <v>97</v>
      </c>
      <c r="AW1441" s="15" t="s">
        <v>34</v>
      </c>
      <c r="AX1441" s="15" t="s">
        <v>79</v>
      </c>
      <c r="AY1441" s="272" t="s">
        <v>178</v>
      </c>
    </row>
    <row r="1442" s="2" customFormat="1" ht="21.75" customHeight="1">
      <c r="A1442" s="41"/>
      <c r="B1442" s="42"/>
      <c r="C1442" s="284" t="s">
        <v>1906</v>
      </c>
      <c r="D1442" s="297" t="s">
        <v>543</v>
      </c>
      <c r="E1442" s="285" t="s">
        <v>1907</v>
      </c>
      <c r="F1442" s="286" t="s">
        <v>1908</v>
      </c>
      <c r="G1442" s="287" t="s">
        <v>392</v>
      </c>
      <c r="H1442" s="288">
        <v>20.27</v>
      </c>
      <c r="I1442" s="289"/>
      <c r="J1442" s="290">
        <f>ROUND(I1442*H1442,2)</f>
        <v>0</v>
      </c>
      <c r="K1442" s="286" t="s">
        <v>368</v>
      </c>
      <c r="L1442" s="291"/>
      <c r="M1442" s="292" t="s">
        <v>21</v>
      </c>
      <c r="N1442" s="293" t="s">
        <v>43</v>
      </c>
      <c r="O1442" s="87"/>
      <c r="P1442" s="223">
        <f>O1442*H1442</f>
        <v>0</v>
      </c>
      <c r="Q1442" s="223">
        <v>0.026249999999999999</v>
      </c>
      <c r="R1442" s="223">
        <f>Q1442*H1442</f>
        <v>0.53208749999999994</v>
      </c>
      <c r="S1442" s="223">
        <v>0</v>
      </c>
      <c r="T1442" s="224">
        <f>S1442*H1442</f>
        <v>0</v>
      </c>
      <c r="U1442" s="41"/>
      <c r="V1442" s="41"/>
      <c r="W1442" s="41"/>
      <c r="X1442" s="41"/>
      <c r="Y1442" s="41"/>
      <c r="Z1442" s="41"/>
      <c r="AA1442" s="41"/>
      <c r="AB1442" s="41"/>
      <c r="AC1442" s="41"/>
      <c r="AD1442" s="41"/>
      <c r="AE1442" s="41"/>
      <c r="AR1442" s="225" t="s">
        <v>306</v>
      </c>
      <c r="AT1442" s="225" t="s">
        <v>543</v>
      </c>
      <c r="AU1442" s="225" t="s">
        <v>81</v>
      </c>
      <c r="AY1442" s="20" t="s">
        <v>178</v>
      </c>
      <c r="BE1442" s="226">
        <f>IF(N1442="základní",J1442,0)</f>
        <v>0</v>
      </c>
      <c r="BF1442" s="226">
        <f>IF(N1442="snížená",J1442,0)</f>
        <v>0</v>
      </c>
      <c r="BG1442" s="226">
        <f>IF(N1442="zákl. přenesená",J1442,0)</f>
        <v>0</v>
      </c>
      <c r="BH1442" s="226">
        <f>IF(N1442="sníž. přenesená",J1442,0)</f>
        <v>0</v>
      </c>
      <c r="BI1442" s="226">
        <f>IF(N1442="nulová",J1442,0)</f>
        <v>0</v>
      </c>
      <c r="BJ1442" s="20" t="s">
        <v>79</v>
      </c>
      <c r="BK1442" s="226">
        <f>ROUND(I1442*H1442,2)</f>
        <v>0</v>
      </c>
      <c r="BL1442" s="20" t="s">
        <v>242</v>
      </c>
      <c r="BM1442" s="225" t="s">
        <v>1909</v>
      </c>
    </row>
    <row r="1443" s="13" customFormat="1">
      <c r="A1443" s="13"/>
      <c r="B1443" s="240"/>
      <c r="C1443" s="241"/>
      <c r="D1443" s="242" t="s">
        <v>372</v>
      </c>
      <c r="E1443" s="243" t="s">
        <v>21</v>
      </c>
      <c r="F1443" s="244" t="s">
        <v>1082</v>
      </c>
      <c r="G1443" s="241"/>
      <c r="H1443" s="243" t="s">
        <v>21</v>
      </c>
      <c r="I1443" s="245"/>
      <c r="J1443" s="241"/>
      <c r="K1443" s="241"/>
      <c r="L1443" s="246"/>
      <c r="M1443" s="247"/>
      <c r="N1443" s="248"/>
      <c r="O1443" s="248"/>
      <c r="P1443" s="248"/>
      <c r="Q1443" s="248"/>
      <c r="R1443" s="248"/>
      <c r="S1443" s="248"/>
      <c r="T1443" s="249"/>
      <c r="U1443" s="13"/>
      <c r="V1443" s="13"/>
      <c r="W1443" s="13"/>
      <c r="X1443" s="13"/>
      <c r="Y1443" s="13"/>
      <c r="Z1443" s="13"/>
      <c r="AA1443" s="13"/>
      <c r="AB1443" s="13"/>
      <c r="AC1443" s="13"/>
      <c r="AD1443" s="13"/>
      <c r="AE1443" s="13"/>
      <c r="AT1443" s="250" t="s">
        <v>372</v>
      </c>
      <c r="AU1443" s="250" t="s">
        <v>81</v>
      </c>
      <c r="AV1443" s="13" t="s">
        <v>79</v>
      </c>
      <c r="AW1443" s="13" t="s">
        <v>34</v>
      </c>
      <c r="AX1443" s="13" t="s">
        <v>72</v>
      </c>
      <c r="AY1443" s="250" t="s">
        <v>178</v>
      </c>
    </row>
    <row r="1444" s="14" customFormat="1">
      <c r="A1444" s="14"/>
      <c r="B1444" s="251"/>
      <c r="C1444" s="252"/>
      <c r="D1444" s="242" t="s">
        <v>372</v>
      </c>
      <c r="E1444" s="253" t="s">
        <v>21</v>
      </c>
      <c r="F1444" s="254" t="s">
        <v>1910</v>
      </c>
      <c r="G1444" s="252"/>
      <c r="H1444" s="255">
        <v>19.305</v>
      </c>
      <c r="I1444" s="256"/>
      <c r="J1444" s="252"/>
      <c r="K1444" s="252"/>
      <c r="L1444" s="257"/>
      <c r="M1444" s="258"/>
      <c r="N1444" s="259"/>
      <c r="O1444" s="259"/>
      <c r="P1444" s="259"/>
      <c r="Q1444" s="259"/>
      <c r="R1444" s="259"/>
      <c r="S1444" s="259"/>
      <c r="T1444" s="260"/>
      <c r="U1444" s="14"/>
      <c r="V1444" s="14"/>
      <c r="W1444" s="14"/>
      <c r="X1444" s="14"/>
      <c r="Y1444" s="14"/>
      <c r="Z1444" s="14"/>
      <c r="AA1444" s="14"/>
      <c r="AB1444" s="14"/>
      <c r="AC1444" s="14"/>
      <c r="AD1444" s="14"/>
      <c r="AE1444" s="14"/>
      <c r="AT1444" s="261" t="s">
        <v>372</v>
      </c>
      <c r="AU1444" s="261" t="s">
        <v>81</v>
      </c>
      <c r="AV1444" s="14" t="s">
        <v>81</v>
      </c>
      <c r="AW1444" s="14" t="s">
        <v>34</v>
      </c>
      <c r="AX1444" s="14" t="s">
        <v>79</v>
      </c>
      <c r="AY1444" s="261" t="s">
        <v>178</v>
      </c>
    </row>
    <row r="1445" s="14" customFormat="1">
      <c r="A1445" s="14"/>
      <c r="B1445" s="251"/>
      <c r="C1445" s="252"/>
      <c r="D1445" s="242" t="s">
        <v>372</v>
      </c>
      <c r="E1445" s="252"/>
      <c r="F1445" s="254" t="s">
        <v>1911</v>
      </c>
      <c r="G1445" s="252"/>
      <c r="H1445" s="255">
        <v>20.27</v>
      </c>
      <c r="I1445" s="256"/>
      <c r="J1445" s="252"/>
      <c r="K1445" s="252"/>
      <c r="L1445" s="257"/>
      <c r="M1445" s="258"/>
      <c r="N1445" s="259"/>
      <c r="O1445" s="259"/>
      <c r="P1445" s="259"/>
      <c r="Q1445" s="259"/>
      <c r="R1445" s="259"/>
      <c r="S1445" s="259"/>
      <c r="T1445" s="260"/>
      <c r="U1445" s="14"/>
      <c r="V1445" s="14"/>
      <c r="W1445" s="14"/>
      <c r="X1445" s="14"/>
      <c r="Y1445" s="14"/>
      <c r="Z1445" s="14"/>
      <c r="AA1445" s="14"/>
      <c r="AB1445" s="14"/>
      <c r="AC1445" s="14"/>
      <c r="AD1445" s="14"/>
      <c r="AE1445" s="14"/>
      <c r="AT1445" s="261" t="s">
        <v>372</v>
      </c>
      <c r="AU1445" s="261" t="s">
        <v>81</v>
      </c>
      <c r="AV1445" s="14" t="s">
        <v>81</v>
      </c>
      <c r="AW1445" s="14" t="s">
        <v>4</v>
      </c>
      <c r="AX1445" s="14" t="s">
        <v>79</v>
      </c>
      <c r="AY1445" s="261" t="s">
        <v>178</v>
      </c>
    </row>
    <row r="1446" s="2" customFormat="1" ht="37.8" customHeight="1">
      <c r="A1446" s="41"/>
      <c r="B1446" s="42"/>
      <c r="C1446" s="214" t="s">
        <v>1912</v>
      </c>
      <c r="D1446" s="214" t="s">
        <v>179</v>
      </c>
      <c r="E1446" s="215" t="s">
        <v>1913</v>
      </c>
      <c r="F1446" s="216" t="s">
        <v>1914</v>
      </c>
      <c r="G1446" s="217" t="s">
        <v>384</v>
      </c>
      <c r="H1446" s="218">
        <v>414.99000000000001</v>
      </c>
      <c r="I1446" s="219"/>
      <c r="J1446" s="220">
        <f>ROUND(I1446*H1446,2)</f>
        <v>0</v>
      </c>
      <c r="K1446" s="216" t="s">
        <v>368</v>
      </c>
      <c r="L1446" s="47"/>
      <c r="M1446" s="221" t="s">
        <v>21</v>
      </c>
      <c r="N1446" s="222" t="s">
        <v>43</v>
      </c>
      <c r="O1446" s="87"/>
      <c r="P1446" s="223">
        <f>O1446*H1446</f>
        <v>0</v>
      </c>
      <c r="Q1446" s="223">
        <v>0</v>
      </c>
      <c r="R1446" s="223">
        <f>Q1446*H1446</f>
        <v>0</v>
      </c>
      <c r="S1446" s="223">
        <v>0</v>
      </c>
      <c r="T1446" s="224">
        <f>S1446*H1446</f>
        <v>0</v>
      </c>
      <c r="U1446" s="41"/>
      <c r="V1446" s="41"/>
      <c r="W1446" s="41"/>
      <c r="X1446" s="41"/>
      <c r="Y1446" s="41"/>
      <c r="Z1446" s="41"/>
      <c r="AA1446" s="41"/>
      <c r="AB1446" s="41"/>
      <c r="AC1446" s="41"/>
      <c r="AD1446" s="41"/>
      <c r="AE1446" s="41"/>
      <c r="AR1446" s="225" t="s">
        <v>242</v>
      </c>
      <c r="AT1446" s="225" t="s">
        <v>179</v>
      </c>
      <c r="AU1446" s="225" t="s">
        <v>81</v>
      </c>
      <c r="AY1446" s="20" t="s">
        <v>178</v>
      </c>
      <c r="BE1446" s="226">
        <f>IF(N1446="základní",J1446,0)</f>
        <v>0</v>
      </c>
      <c r="BF1446" s="226">
        <f>IF(N1446="snížená",J1446,0)</f>
        <v>0</v>
      </c>
      <c r="BG1446" s="226">
        <f>IF(N1446="zákl. přenesená",J1446,0)</f>
        <v>0</v>
      </c>
      <c r="BH1446" s="226">
        <f>IF(N1446="sníž. přenesená",J1446,0)</f>
        <v>0</v>
      </c>
      <c r="BI1446" s="226">
        <f>IF(N1446="nulová",J1446,0)</f>
        <v>0</v>
      </c>
      <c r="BJ1446" s="20" t="s">
        <v>79</v>
      </c>
      <c r="BK1446" s="226">
        <f>ROUND(I1446*H1446,2)</f>
        <v>0</v>
      </c>
      <c r="BL1446" s="20" t="s">
        <v>242</v>
      </c>
      <c r="BM1446" s="225" t="s">
        <v>1915</v>
      </c>
    </row>
    <row r="1447" s="2" customFormat="1">
      <c r="A1447" s="41"/>
      <c r="B1447" s="42"/>
      <c r="C1447" s="43"/>
      <c r="D1447" s="235" t="s">
        <v>370</v>
      </c>
      <c r="E1447" s="43"/>
      <c r="F1447" s="236" t="s">
        <v>1916</v>
      </c>
      <c r="G1447" s="43"/>
      <c r="H1447" s="43"/>
      <c r="I1447" s="237"/>
      <c r="J1447" s="43"/>
      <c r="K1447" s="43"/>
      <c r="L1447" s="47"/>
      <c r="M1447" s="238"/>
      <c r="N1447" s="239"/>
      <c r="O1447" s="87"/>
      <c r="P1447" s="87"/>
      <c r="Q1447" s="87"/>
      <c r="R1447" s="87"/>
      <c r="S1447" s="87"/>
      <c r="T1447" s="88"/>
      <c r="U1447" s="41"/>
      <c r="V1447" s="41"/>
      <c r="W1447" s="41"/>
      <c r="X1447" s="41"/>
      <c r="Y1447" s="41"/>
      <c r="Z1447" s="41"/>
      <c r="AA1447" s="41"/>
      <c r="AB1447" s="41"/>
      <c r="AC1447" s="41"/>
      <c r="AD1447" s="41"/>
      <c r="AE1447" s="41"/>
      <c r="AT1447" s="20" t="s">
        <v>370</v>
      </c>
      <c r="AU1447" s="20" t="s">
        <v>81</v>
      </c>
    </row>
    <row r="1448" s="13" customFormat="1">
      <c r="A1448" s="13"/>
      <c r="B1448" s="240"/>
      <c r="C1448" s="241"/>
      <c r="D1448" s="242" t="s">
        <v>372</v>
      </c>
      <c r="E1448" s="243" t="s">
        <v>21</v>
      </c>
      <c r="F1448" s="244" t="s">
        <v>1496</v>
      </c>
      <c r="G1448" s="241"/>
      <c r="H1448" s="243" t="s">
        <v>21</v>
      </c>
      <c r="I1448" s="245"/>
      <c r="J1448" s="241"/>
      <c r="K1448" s="241"/>
      <c r="L1448" s="246"/>
      <c r="M1448" s="247"/>
      <c r="N1448" s="248"/>
      <c r="O1448" s="248"/>
      <c r="P1448" s="248"/>
      <c r="Q1448" s="248"/>
      <c r="R1448" s="248"/>
      <c r="S1448" s="248"/>
      <c r="T1448" s="249"/>
      <c r="U1448" s="13"/>
      <c r="V1448" s="13"/>
      <c r="W1448" s="13"/>
      <c r="X1448" s="13"/>
      <c r="Y1448" s="13"/>
      <c r="Z1448" s="13"/>
      <c r="AA1448" s="13"/>
      <c r="AB1448" s="13"/>
      <c r="AC1448" s="13"/>
      <c r="AD1448" s="13"/>
      <c r="AE1448" s="13"/>
      <c r="AT1448" s="250" t="s">
        <v>372</v>
      </c>
      <c r="AU1448" s="250" t="s">
        <v>81</v>
      </c>
      <c r="AV1448" s="13" t="s">
        <v>79</v>
      </c>
      <c r="AW1448" s="13" t="s">
        <v>34</v>
      </c>
      <c r="AX1448" s="13" t="s">
        <v>72</v>
      </c>
      <c r="AY1448" s="250" t="s">
        <v>178</v>
      </c>
    </row>
    <row r="1449" s="13" customFormat="1">
      <c r="A1449" s="13"/>
      <c r="B1449" s="240"/>
      <c r="C1449" s="241"/>
      <c r="D1449" s="242" t="s">
        <v>372</v>
      </c>
      <c r="E1449" s="243" t="s">
        <v>21</v>
      </c>
      <c r="F1449" s="244" t="s">
        <v>1497</v>
      </c>
      <c r="G1449" s="241"/>
      <c r="H1449" s="243" t="s">
        <v>21</v>
      </c>
      <c r="I1449" s="245"/>
      <c r="J1449" s="241"/>
      <c r="K1449" s="241"/>
      <c r="L1449" s="246"/>
      <c r="M1449" s="247"/>
      <c r="N1449" s="248"/>
      <c r="O1449" s="248"/>
      <c r="P1449" s="248"/>
      <c r="Q1449" s="248"/>
      <c r="R1449" s="248"/>
      <c r="S1449" s="248"/>
      <c r="T1449" s="249"/>
      <c r="U1449" s="13"/>
      <c r="V1449" s="13"/>
      <c r="W1449" s="13"/>
      <c r="X1449" s="13"/>
      <c r="Y1449" s="13"/>
      <c r="Z1449" s="13"/>
      <c r="AA1449" s="13"/>
      <c r="AB1449" s="13"/>
      <c r="AC1449" s="13"/>
      <c r="AD1449" s="13"/>
      <c r="AE1449" s="13"/>
      <c r="AT1449" s="250" t="s">
        <v>372</v>
      </c>
      <c r="AU1449" s="250" t="s">
        <v>81</v>
      </c>
      <c r="AV1449" s="13" t="s">
        <v>79</v>
      </c>
      <c r="AW1449" s="13" t="s">
        <v>34</v>
      </c>
      <c r="AX1449" s="13" t="s">
        <v>72</v>
      </c>
      <c r="AY1449" s="250" t="s">
        <v>178</v>
      </c>
    </row>
    <row r="1450" s="14" customFormat="1">
      <c r="A1450" s="14"/>
      <c r="B1450" s="251"/>
      <c r="C1450" s="252"/>
      <c r="D1450" s="242" t="s">
        <v>372</v>
      </c>
      <c r="E1450" s="253" t="s">
        <v>21</v>
      </c>
      <c r="F1450" s="254" t="s">
        <v>1769</v>
      </c>
      <c r="G1450" s="252"/>
      <c r="H1450" s="255">
        <v>86.111999999999995</v>
      </c>
      <c r="I1450" s="256"/>
      <c r="J1450" s="252"/>
      <c r="K1450" s="252"/>
      <c r="L1450" s="257"/>
      <c r="M1450" s="258"/>
      <c r="N1450" s="259"/>
      <c r="O1450" s="259"/>
      <c r="P1450" s="259"/>
      <c r="Q1450" s="259"/>
      <c r="R1450" s="259"/>
      <c r="S1450" s="259"/>
      <c r="T1450" s="260"/>
      <c r="U1450" s="14"/>
      <c r="V1450" s="14"/>
      <c r="W1450" s="14"/>
      <c r="X1450" s="14"/>
      <c r="Y1450" s="14"/>
      <c r="Z1450" s="14"/>
      <c r="AA1450" s="14"/>
      <c r="AB1450" s="14"/>
      <c r="AC1450" s="14"/>
      <c r="AD1450" s="14"/>
      <c r="AE1450" s="14"/>
      <c r="AT1450" s="261" t="s">
        <v>372</v>
      </c>
      <c r="AU1450" s="261" t="s">
        <v>81</v>
      </c>
      <c r="AV1450" s="14" t="s">
        <v>81</v>
      </c>
      <c r="AW1450" s="14" t="s">
        <v>34</v>
      </c>
      <c r="AX1450" s="14" t="s">
        <v>72</v>
      </c>
      <c r="AY1450" s="261" t="s">
        <v>178</v>
      </c>
    </row>
    <row r="1451" s="14" customFormat="1">
      <c r="A1451" s="14"/>
      <c r="B1451" s="251"/>
      <c r="C1451" s="252"/>
      <c r="D1451" s="242" t="s">
        <v>372</v>
      </c>
      <c r="E1451" s="253" t="s">
        <v>21</v>
      </c>
      <c r="F1451" s="254" t="s">
        <v>1770</v>
      </c>
      <c r="G1451" s="252"/>
      <c r="H1451" s="255">
        <v>328.87799999999999</v>
      </c>
      <c r="I1451" s="256"/>
      <c r="J1451" s="252"/>
      <c r="K1451" s="252"/>
      <c r="L1451" s="257"/>
      <c r="M1451" s="258"/>
      <c r="N1451" s="259"/>
      <c r="O1451" s="259"/>
      <c r="P1451" s="259"/>
      <c r="Q1451" s="259"/>
      <c r="R1451" s="259"/>
      <c r="S1451" s="259"/>
      <c r="T1451" s="260"/>
      <c r="U1451" s="14"/>
      <c r="V1451" s="14"/>
      <c r="W1451" s="14"/>
      <c r="X1451" s="14"/>
      <c r="Y1451" s="14"/>
      <c r="Z1451" s="14"/>
      <c r="AA1451" s="14"/>
      <c r="AB1451" s="14"/>
      <c r="AC1451" s="14"/>
      <c r="AD1451" s="14"/>
      <c r="AE1451" s="14"/>
      <c r="AT1451" s="261" t="s">
        <v>372</v>
      </c>
      <c r="AU1451" s="261" t="s">
        <v>81</v>
      </c>
      <c r="AV1451" s="14" t="s">
        <v>81</v>
      </c>
      <c r="AW1451" s="14" t="s">
        <v>34</v>
      </c>
      <c r="AX1451" s="14" t="s">
        <v>72</v>
      </c>
      <c r="AY1451" s="261" t="s">
        <v>178</v>
      </c>
    </row>
    <row r="1452" s="14" customFormat="1">
      <c r="A1452" s="14"/>
      <c r="B1452" s="251"/>
      <c r="C1452" s="252"/>
      <c r="D1452" s="242" t="s">
        <v>372</v>
      </c>
      <c r="E1452" s="253" t="s">
        <v>21</v>
      </c>
      <c r="F1452" s="254" t="s">
        <v>1698</v>
      </c>
      <c r="G1452" s="252"/>
      <c r="H1452" s="255">
        <v>-28.896999999999998</v>
      </c>
      <c r="I1452" s="256"/>
      <c r="J1452" s="252"/>
      <c r="K1452" s="252"/>
      <c r="L1452" s="257"/>
      <c r="M1452" s="258"/>
      <c r="N1452" s="259"/>
      <c r="O1452" s="259"/>
      <c r="P1452" s="259"/>
      <c r="Q1452" s="259"/>
      <c r="R1452" s="259"/>
      <c r="S1452" s="259"/>
      <c r="T1452" s="260"/>
      <c r="U1452" s="14"/>
      <c r="V1452" s="14"/>
      <c r="W1452" s="14"/>
      <c r="X1452" s="14"/>
      <c r="Y1452" s="14"/>
      <c r="Z1452" s="14"/>
      <c r="AA1452" s="14"/>
      <c r="AB1452" s="14"/>
      <c r="AC1452" s="14"/>
      <c r="AD1452" s="14"/>
      <c r="AE1452" s="14"/>
      <c r="AT1452" s="261" t="s">
        <v>372</v>
      </c>
      <c r="AU1452" s="261" t="s">
        <v>81</v>
      </c>
      <c r="AV1452" s="14" t="s">
        <v>81</v>
      </c>
      <c r="AW1452" s="14" t="s">
        <v>34</v>
      </c>
      <c r="AX1452" s="14" t="s">
        <v>72</v>
      </c>
      <c r="AY1452" s="261" t="s">
        <v>178</v>
      </c>
    </row>
    <row r="1453" s="16" customFormat="1">
      <c r="A1453" s="16"/>
      <c r="B1453" s="273"/>
      <c r="C1453" s="274"/>
      <c r="D1453" s="242" t="s">
        <v>372</v>
      </c>
      <c r="E1453" s="275" t="s">
        <v>21</v>
      </c>
      <c r="F1453" s="276" t="s">
        <v>407</v>
      </c>
      <c r="G1453" s="274"/>
      <c r="H1453" s="277">
        <v>386.09300000000002</v>
      </c>
      <c r="I1453" s="278"/>
      <c r="J1453" s="274"/>
      <c r="K1453" s="274"/>
      <c r="L1453" s="279"/>
      <c r="M1453" s="280"/>
      <c r="N1453" s="281"/>
      <c r="O1453" s="281"/>
      <c r="P1453" s="281"/>
      <c r="Q1453" s="281"/>
      <c r="R1453" s="281"/>
      <c r="S1453" s="281"/>
      <c r="T1453" s="282"/>
      <c r="U1453" s="16"/>
      <c r="V1453" s="16"/>
      <c r="W1453" s="16"/>
      <c r="X1453" s="16"/>
      <c r="Y1453" s="16"/>
      <c r="Z1453" s="16"/>
      <c r="AA1453" s="16"/>
      <c r="AB1453" s="16"/>
      <c r="AC1453" s="16"/>
      <c r="AD1453" s="16"/>
      <c r="AE1453" s="16"/>
      <c r="AT1453" s="283" t="s">
        <v>372</v>
      </c>
      <c r="AU1453" s="283" t="s">
        <v>81</v>
      </c>
      <c r="AV1453" s="16" t="s">
        <v>95</v>
      </c>
      <c r="AW1453" s="16" t="s">
        <v>34</v>
      </c>
      <c r="AX1453" s="16" t="s">
        <v>72</v>
      </c>
      <c r="AY1453" s="283" t="s">
        <v>178</v>
      </c>
    </row>
    <row r="1454" s="14" customFormat="1">
      <c r="A1454" s="14"/>
      <c r="B1454" s="251"/>
      <c r="C1454" s="252"/>
      <c r="D1454" s="242" t="s">
        <v>372</v>
      </c>
      <c r="E1454" s="253" t="s">
        <v>21</v>
      </c>
      <c r="F1454" s="254" t="s">
        <v>1917</v>
      </c>
      <c r="G1454" s="252"/>
      <c r="H1454" s="255">
        <v>28.896999999999998</v>
      </c>
      <c r="I1454" s="256"/>
      <c r="J1454" s="252"/>
      <c r="K1454" s="252"/>
      <c r="L1454" s="257"/>
      <c r="M1454" s="258"/>
      <c r="N1454" s="259"/>
      <c r="O1454" s="259"/>
      <c r="P1454" s="259"/>
      <c r="Q1454" s="259"/>
      <c r="R1454" s="259"/>
      <c r="S1454" s="259"/>
      <c r="T1454" s="260"/>
      <c r="U1454" s="14"/>
      <c r="V1454" s="14"/>
      <c r="W1454" s="14"/>
      <c r="X1454" s="14"/>
      <c r="Y1454" s="14"/>
      <c r="Z1454" s="14"/>
      <c r="AA1454" s="14"/>
      <c r="AB1454" s="14"/>
      <c r="AC1454" s="14"/>
      <c r="AD1454" s="14"/>
      <c r="AE1454" s="14"/>
      <c r="AT1454" s="261" t="s">
        <v>372</v>
      </c>
      <c r="AU1454" s="261" t="s">
        <v>81</v>
      </c>
      <c r="AV1454" s="14" t="s">
        <v>81</v>
      </c>
      <c r="AW1454" s="14" t="s">
        <v>34</v>
      </c>
      <c r="AX1454" s="14" t="s">
        <v>72</v>
      </c>
      <c r="AY1454" s="261" t="s">
        <v>178</v>
      </c>
    </row>
    <row r="1455" s="16" customFormat="1">
      <c r="A1455" s="16"/>
      <c r="B1455" s="273"/>
      <c r="C1455" s="274"/>
      <c r="D1455" s="242" t="s">
        <v>372</v>
      </c>
      <c r="E1455" s="275" t="s">
        <v>21</v>
      </c>
      <c r="F1455" s="276" t="s">
        <v>407</v>
      </c>
      <c r="G1455" s="274"/>
      <c r="H1455" s="277">
        <v>28.896999999999998</v>
      </c>
      <c r="I1455" s="278"/>
      <c r="J1455" s="274"/>
      <c r="K1455" s="274"/>
      <c r="L1455" s="279"/>
      <c r="M1455" s="280"/>
      <c r="N1455" s="281"/>
      <c r="O1455" s="281"/>
      <c r="P1455" s="281"/>
      <c r="Q1455" s="281"/>
      <c r="R1455" s="281"/>
      <c r="S1455" s="281"/>
      <c r="T1455" s="282"/>
      <c r="U1455" s="16"/>
      <c r="V1455" s="16"/>
      <c r="W1455" s="16"/>
      <c r="X1455" s="16"/>
      <c r="Y1455" s="16"/>
      <c r="Z1455" s="16"/>
      <c r="AA1455" s="16"/>
      <c r="AB1455" s="16"/>
      <c r="AC1455" s="16"/>
      <c r="AD1455" s="16"/>
      <c r="AE1455" s="16"/>
      <c r="AT1455" s="283" t="s">
        <v>372</v>
      </c>
      <c r="AU1455" s="283" t="s">
        <v>81</v>
      </c>
      <c r="AV1455" s="16" t="s">
        <v>95</v>
      </c>
      <c r="AW1455" s="16" t="s">
        <v>34</v>
      </c>
      <c r="AX1455" s="16" t="s">
        <v>72</v>
      </c>
      <c r="AY1455" s="283" t="s">
        <v>178</v>
      </c>
    </row>
    <row r="1456" s="15" customFormat="1">
      <c r="A1456" s="15"/>
      <c r="B1456" s="262"/>
      <c r="C1456" s="263"/>
      <c r="D1456" s="242" t="s">
        <v>372</v>
      </c>
      <c r="E1456" s="264" t="s">
        <v>21</v>
      </c>
      <c r="F1456" s="265" t="s">
        <v>399</v>
      </c>
      <c r="G1456" s="263"/>
      <c r="H1456" s="266">
        <v>414.99000000000001</v>
      </c>
      <c r="I1456" s="267"/>
      <c r="J1456" s="263"/>
      <c r="K1456" s="263"/>
      <c r="L1456" s="268"/>
      <c r="M1456" s="269"/>
      <c r="N1456" s="270"/>
      <c r="O1456" s="270"/>
      <c r="P1456" s="270"/>
      <c r="Q1456" s="270"/>
      <c r="R1456" s="270"/>
      <c r="S1456" s="270"/>
      <c r="T1456" s="271"/>
      <c r="U1456" s="15"/>
      <c r="V1456" s="15"/>
      <c r="W1456" s="15"/>
      <c r="X1456" s="15"/>
      <c r="Y1456" s="15"/>
      <c r="Z1456" s="15"/>
      <c r="AA1456" s="15"/>
      <c r="AB1456" s="15"/>
      <c r="AC1456" s="15"/>
      <c r="AD1456" s="15"/>
      <c r="AE1456" s="15"/>
      <c r="AT1456" s="272" t="s">
        <v>372</v>
      </c>
      <c r="AU1456" s="272" t="s">
        <v>81</v>
      </c>
      <c r="AV1456" s="15" t="s">
        <v>97</v>
      </c>
      <c r="AW1456" s="15" t="s">
        <v>34</v>
      </c>
      <c r="AX1456" s="15" t="s">
        <v>79</v>
      </c>
      <c r="AY1456" s="272" t="s">
        <v>178</v>
      </c>
    </row>
    <row r="1457" s="2" customFormat="1" ht="16.5" customHeight="1">
      <c r="A1457" s="41"/>
      <c r="B1457" s="42"/>
      <c r="C1457" s="284" t="s">
        <v>1918</v>
      </c>
      <c r="D1457" s="284" t="s">
        <v>543</v>
      </c>
      <c r="E1457" s="285" t="s">
        <v>1919</v>
      </c>
      <c r="F1457" s="286" t="s">
        <v>1920</v>
      </c>
      <c r="G1457" s="287" t="s">
        <v>384</v>
      </c>
      <c r="H1457" s="288">
        <v>456.48899999999998</v>
      </c>
      <c r="I1457" s="289"/>
      <c r="J1457" s="290">
        <f>ROUND(I1457*H1457,2)</f>
        <v>0</v>
      </c>
      <c r="K1457" s="286" t="s">
        <v>368</v>
      </c>
      <c r="L1457" s="291"/>
      <c r="M1457" s="292" t="s">
        <v>21</v>
      </c>
      <c r="N1457" s="293" t="s">
        <v>43</v>
      </c>
      <c r="O1457" s="87"/>
      <c r="P1457" s="223">
        <f>O1457*H1457</f>
        <v>0</v>
      </c>
      <c r="Q1457" s="223">
        <v>0.00040000000000000002</v>
      </c>
      <c r="R1457" s="223">
        <f>Q1457*H1457</f>
        <v>0.1825956</v>
      </c>
      <c r="S1457" s="223">
        <v>0</v>
      </c>
      <c r="T1457" s="224">
        <f>S1457*H1457</f>
        <v>0</v>
      </c>
      <c r="U1457" s="41"/>
      <c r="V1457" s="41"/>
      <c r="W1457" s="41"/>
      <c r="X1457" s="41"/>
      <c r="Y1457" s="41"/>
      <c r="Z1457" s="41"/>
      <c r="AA1457" s="41"/>
      <c r="AB1457" s="41"/>
      <c r="AC1457" s="41"/>
      <c r="AD1457" s="41"/>
      <c r="AE1457" s="41"/>
      <c r="AR1457" s="225" t="s">
        <v>306</v>
      </c>
      <c r="AT1457" s="225" t="s">
        <v>543</v>
      </c>
      <c r="AU1457" s="225" t="s">
        <v>81</v>
      </c>
      <c r="AY1457" s="20" t="s">
        <v>178</v>
      </c>
      <c r="BE1457" s="226">
        <f>IF(N1457="základní",J1457,0)</f>
        <v>0</v>
      </c>
      <c r="BF1457" s="226">
        <f>IF(N1457="snížená",J1457,0)</f>
        <v>0</v>
      </c>
      <c r="BG1457" s="226">
        <f>IF(N1457="zákl. přenesená",J1457,0)</f>
        <v>0</v>
      </c>
      <c r="BH1457" s="226">
        <f>IF(N1457="sníž. přenesená",J1457,0)</f>
        <v>0</v>
      </c>
      <c r="BI1457" s="226">
        <f>IF(N1457="nulová",J1457,0)</f>
        <v>0</v>
      </c>
      <c r="BJ1457" s="20" t="s">
        <v>79</v>
      </c>
      <c r="BK1457" s="226">
        <f>ROUND(I1457*H1457,2)</f>
        <v>0</v>
      </c>
      <c r="BL1457" s="20" t="s">
        <v>242</v>
      </c>
      <c r="BM1457" s="225" t="s">
        <v>1921</v>
      </c>
    </row>
    <row r="1458" s="13" customFormat="1">
      <c r="A1458" s="13"/>
      <c r="B1458" s="240"/>
      <c r="C1458" s="241"/>
      <c r="D1458" s="242" t="s">
        <v>372</v>
      </c>
      <c r="E1458" s="243" t="s">
        <v>21</v>
      </c>
      <c r="F1458" s="244" t="s">
        <v>708</v>
      </c>
      <c r="G1458" s="241"/>
      <c r="H1458" s="243" t="s">
        <v>21</v>
      </c>
      <c r="I1458" s="245"/>
      <c r="J1458" s="241"/>
      <c r="K1458" s="241"/>
      <c r="L1458" s="246"/>
      <c r="M1458" s="247"/>
      <c r="N1458" s="248"/>
      <c r="O1458" s="248"/>
      <c r="P1458" s="248"/>
      <c r="Q1458" s="248"/>
      <c r="R1458" s="248"/>
      <c r="S1458" s="248"/>
      <c r="T1458" s="249"/>
      <c r="U1458" s="13"/>
      <c r="V1458" s="13"/>
      <c r="W1458" s="13"/>
      <c r="X1458" s="13"/>
      <c r="Y1458" s="13"/>
      <c r="Z1458" s="13"/>
      <c r="AA1458" s="13"/>
      <c r="AB1458" s="13"/>
      <c r="AC1458" s="13"/>
      <c r="AD1458" s="13"/>
      <c r="AE1458" s="13"/>
      <c r="AT1458" s="250" t="s">
        <v>372</v>
      </c>
      <c r="AU1458" s="250" t="s">
        <v>81</v>
      </c>
      <c r="AV1458" s="13" t="s">
        <v>79</v>
      </c>
      <c r="AW1458" s="13" t="s">
        <v>34</v>
      </c>
      <c r="AX1458" s="13" t="s">
        <v>72</v>
      </c>
      <c r="AY1458" s="250" t="s">
        <v>178</v>
      </c>
    </row>
    <row r="1459" s="14" customFormat="1">
      <c r="A1459" s="14"/>
      <c r="B1459" s="251"/>
      <c r="C1459" s="252"/>
      <c r="D1459" s="242" t="s">
        <v>372</v>
      </c>
      <c r="E1459" s="253" t="s">
        <v>21</v>
      </c>
      <c r="F1459" s="254" t="s">
        <v>1922</v>
      </c>
      <c r="G1459" s="252"/>
      <c r="H1459" s="255">
        <v>456.48899999999998</v>
      </c>
      <c r="I1459" s="256"/>
      <c r="J1459" s="252"/>
      <c r="K1459" s="252"/>
      <c r="L1459" s="257"/>
      <c r="M1459" s="258"/>
      <c r="N1459" s="259"/>
      <c r="O1459" s="259"/>
      <c r="P1459" s="259"/>
      <c r="Q1459" s="259"/>
      <c r="R1459" s="259"/>
      <c r="S1459" s="259"/>
      <c r="T1459" s="260"/>
      <c r="U1459" s="14"/>
      <c r="V1459" s="14"/>
      <c r="W1459" s="14"/>
      <c r="X1459" s="14"/>
      <c r="Y1459" s="14"/>
      <c r="Z1459" s="14"/>
      <c r="AA1459" s="14"/>
      <c r="AB1459" s="14"/>
      <c r="AC1459" s="14"/>
      <c r="AD1459" s="14"/>
      <c r="AE1459" s="14"/>
      <c r="AT1459" s="261" t="s">
        <v>372</v>
      </c>
      <c r="AU1459" s="261" t="s">
        <v>81</v>
      </c>
      <c r="AV1459" s="14" t="s">
        <v>81</v>
      </c>
      <c r="AW1459" s="14" t="s">
        <v>34</v>
      </c>
      <c r="AX1459" s="14" t="s">
        <v>79</v>
      </c>
      <c r="AY1459" s="261" t="s">
        <v>178</v>
      </c>
    </row>
    <row r="1460" s="2" customFormat="1" ht="49.05" customHeight="1">
      <c r="A1460" s="41"/>
      <c r="B1460" s="42"/>
      <c r="C1460" s="214" t="s">
        <v>1923</v>
      </c>
      <c r="D1460" s="214" t="s">
        <v>179</v>
      </c>
      <c r="E1460" s="215" t="s">
        <v>1924</v>
      </c>
      <c r="F1460" s="216" t="s">
        <v>1925</v>
      </c>
      <c r="G1460" s="217" t="s">
        <v>1686</v>
      </c>
      <c r="H1460" s="296"/>
      <c r="I1460" s="219"/>
      <c r="J1460" s="220">
        <f>ROUND(I1460*H1460,2)</f>
        <v>0</v>
      </c>
      <c r="K1460" s="216" t="s">
        <v>368</v>
      </c>
      <c r="L1460" s="47"/>
      <c r="M1460" s="221" t="s">
        <v>21</v>
      </c>
      <c r="N1460" s="222" t="s">
        <v>43</v>
      </c>
      <c r="O1460" s="87"/>
      <c r="P1460" s="223">
        <f>O1460*H1460</f>
        <v>0</v>
      </c>
      <c r="Q1460" s="223">
        <v>0</v>
      </c>
      <c r="R1460" s="223">
        <f>Q1460*H1460</f>
        <v>0</v>
      </c>
      <c r="S1460" s="223">
        <v>0</v>
      </c>
      <c r="T1460" s="224">
        <f>S1460*H1460</f>
        <v>0</v>
      </c>
      <c r="U1460" s="41"/>
      <c r="V1460" s="41"/>
      <c r="W1460" s="41"/>
      <c r="X1460" s="41"/>
      <c r="Y1460" s="41"/>
      <c r="Z1460" s="41"/>
      <c r="AA1460" s="41"/>
      <c r="AB1460" s="41"/>
      <c r="AC1460" s="41"/>
      <c r="AD1460" s="41"/>
      <c r="AE1460" s="41"/>
      <c r="AR1460" s="225" t="s">
        <v>242</v>
      </c>
      <c r="AT1460" s="225" t="s">
        <v>179</v>
      </c>
      <c r="AU1460" s="225" t="s">
        <v>81</v>
      </c>
      <c r="AY1460" s="20" t="s">
        <v>178</v>
      </c>
      <c r="BE1460" s="226">
        <f>IF(N1460="základní",J1460,0)</f>
        <v>0</v>
      </c>
      <c r="BF1460" s="226">
        <f>IF(N1460="snížená",J1460,0)</f>
        <v>0</v>
      </c>
      <c r="BG1460" s="226">
        <f>IF(N1460="zákl. přenesená",J1460,0)</f>
        <v>0</v>
      </c>
      <c r="BH1460" s="226">
        <f>IF(N1460="sníž. přenesená",J1460,0)</f>
        <v>0</v>
      </c>
      <c r="BI1460" s="226">
        <f>IF(N1460="nulová",J1460,0)</f>
        <v>0</v>
      </c>
      <c r="BJ1460" s="20" t="s">
        <v>79</v>
      </c>
      <c r="BK1460" s="226">
        <f>ROUND(I1460*H1460,2)</f>
        <v>0</v>
      </c>
      <c r="BL1460" s="20" t="s">
        <v>242</v>
      </c>
      <c r="BM1460" s="225" t="s">
        <v>1926</v>
      </c>
    </row>
    <row r="1461" s="2" customFormat="1">
      <c r="A1461" s="41"/>
      <c r="B1461" s="42"/>
      <c r="C1461" s="43"/>
      <c r="D1461" s="235" t="s">
        <v>370</v>
      </c>
      <c r="E1461" s="43"/>
      <c r="F1461" s="236" t="s">
        <v>1927</v>
      </c>
      <c r="G1461" s="43"/>
      <c r="H1461" s="43"/>
      <c r="I1461" s="237"/>
      <c r="J1461" s="43"/>
      <c r="K1461" s="43"/>
      <c r="L1461" s="47"/>
      <c r="M1461" s="238"/>
      <c r="N1461" s="239"/>
      <c r="O1461" s="87"/>
      <c r="P1461" s="87"/>
      <c r="Q1461" s="87"/>
      <c r="R1461" s="87"/>
      <c r="S1461" s="87"/>
      <c r="T1461" s="88"/>
      <c r="U1461" s="41"/>
      <c r="V1461" s="41"/>
      <c r="W1461" s="41"/>
      <c r="X1461" s="41"/>
      <c r="Y1461" s="41"/>
      <c r="Z1461" s="41"/>
      <c r="AA1461" s="41"/>
      <c r="AB1461" s="41"/>
      <c r="AC1461" s="41"/>
      <c r="AD1461" s="41"/>
      <c r="AE1461" s="41"/>
      <c r="AT1461" s="20" t="s">
        <v>370</v>
      </c>
      <c r="AU1461" s="20" t="s">
        <v>81</v>
      </c>
    </row>
    <row r="1462" s="12" customFormat="1" ht="22.8" customHeight="1">
      <c r="A1462" s="12"/>
      <c r="B1462" s="200"/>
      <c r="C1462" s="201"/>
      <c r="D1462" s="202" t="s">
        <v>71</v>
      </c>
      <c r="E1462" s="227" t="s">
        <v>1928</v>
      </c>
      <c r="F1462" s="227" t="s">
        <v>1929</v>
      </c>
      <c r="G1462" s="201"/>
      <c r="H1462" s="201"/>
      <c r="I1462" s="204"/>
      <c r="J1462" s="228">
        <f>BK1462</f>
        <v>0</v>
      </c>
      <c r="K1462" s="201"/>
      <c r="L1462" s="206"/>
      <c r="M1462" s="207"/>
      <c r="N1462" s="208"/>
      <c r="O1462" s="208"/>
      <c r="P1462" s="209">
        <f>SUM(P1463:P1480)</f>
        <v>0</v>
      </c>
      <c r="Q1462" s="208"/>
      <c r="R1462" s="209">
        <f>SUM(R1463:R1480)</f>
        <v>0.064247280000000004</v>
      </c>
      <c r="S1462" s="208"/>
      <c r="T1462" s="210">
        <f>SUM(T1463:T1480)</f>
        <v>0</v>
      </c>
      <c r="U1462" s="12"/>
      <c r="V1462" s="12"/>
      <c r="W1462" s="12"/>
      <c r="X1462" s="12"/>
      <c r="Y1462" s="12"/>
      <c r="Z1462" s="12"/>
      <c r="AA1462" s="12"/>
      <c r="AB1462" s="12"/>
      <c r="AC1462" s="12"/>
      <c r="AD1462" s="12"/>
      <c r="AE1462" s="12"/>
      <c r="AR1462" s="211" t="s">
        <v>81</v>
      </c>
      <c r="AT1462" s="212" t="s">
        <v>71</v>
      </c>
      <c r="AU1462" s="212" t="s">
        <v>79</v>
      </c>
      <c r="AY1462" s="211" t="s">
        <v>178</v>
      </c>
      <c r="BK1462" s="213">
        <f>SUM(BK1463:BK1480)</f>
        <v>0</v>
      </c>
    </row>
    <row r="1463" s="2" customFormat="1" ht="44.25" customHeight="1">
      <c r="A1463" s="41"/>
      <c r="B1463" s="42"/>
      <c r="C1463" s="214" t="s">
        <v>1930</v>
      </c>
      <c r="D1463" s="214" t="s">
        <v>179</v>
      </c>
      <c r="E1463" s="215" t="s">
        <v>1931</v>
      </c>
      <c r="F1463" s="216" t="s">
        <v>1932</v>
      </c>
      <c r="G1463" s="217" t="s">
        <v>546</v>
      </c>
      <c r="H1463" s="218">
        <v>32.084000000000003</v>
      </c>
      <c r="I1463" s="219"/>
      <c r="J1463" s="220">
        <f>ROUND(I1463*H1463,2)</f>
        <v>0</v>
      </c>
      <c r="K1463" s="216" t="s">
        <v>393</v>
      </c>
      <c r="L1463" s="47"/>
      <c r="M1463" s="221" t="s">
        <v>21</v>
      </c>
      <c r="N1463" s="222" t="s">
        <v>43</v>
      </c>
      <c r="O1463" s="87"/>
      <c r="P1463" s="223">
        <f>O1463*H1463</f>
        <v>0</v>
      </c>
      <c r="Q1463" s="223">
        <v>0.00092000000000000003</v>
      </c>
      <c r="R1463" s="223">
        <f>Q1463*H1463</f>
        <v>0.029517280000000003</v>
      </c>
      <c r="S1463" s="223">
        <v>0</v>
      </c>
      <c r="T1463" s="224">
        <f>S1463*H1463</f>
        <v>0</v>
      </c>
      <c r="U1463" s="41"/>
      <c r="V1463" s="41"/>
      <c r="W1463" s="41"/>
      <c r="X1463" s="41"/>
      <c r="Y1463" s="41"/>
      <c r="Z1463" s="41"/>
      <c r="AA1463" s="41"/>
      <c r="AB1463" s="41"/>
      <c r="AC1463" s="41"/>
      <c r="AD1463" s="41"/>
      <c r="AE1463" s="41"/>
      <c r="AR1463" s="225" t="s">
        <v>242</v>
      </c>
      <c r="AT1463" s="225" t="s">
        <v>179</v>
      </c>
      <c r="AU1463" s="225" t="s">
        <v>81</v>
      </c>
      <c r="AY1463" s="20" t="s">
        <v>178</v>
      </c>
      <c r="BE1463" s="226">
        <f>IF(N1463="základní",J1463,0)</f>
        <v>0</v>
      </c>
      <c r="BF1463" s="226">
        <f>IF(N1463="snížená",J1463,0)</f>
        <v>0</v>
      </c>
      <c r="BG1463" s="226">
        <f>IF(N1463="zákl. přenesená",J1463,0)</f>
        <v>0</v>
      </c>
      <c r="BH1463" s="226">
        <f>IF(N1463="sníž. přenesená",J1463,0)</f>
        <v>0</v>
      </c>
      <c r="BI1463" s="226">
        <f>IF(N1463="nulová",J1463,0)</f>
        <v>0</v>
      </c>
      <c r="BJ1463" s="20" t="s">
        <v>79</v>
      </c>
      <c r="BK1463" s="226">
        <f>ROUND(I1463*H1463,2)</f>
        <v>0</v>
      </c>
      <c r="BL1463" s="20" t="s">
        <v>242</v>
      </c>
      <c r="BM1463" s="225" t="s">
        <v>1933</v>
      </c>
    </row>
    <row r="1464" s="13" customFormat="1">
      <c r="A1464" s="13"/>
      <c r="B1464" s="240"/>
      <c r="C1464" s="241"/>
      <c r="D1464" s="242" t="s">
        <v>372</v>
      </c>
      <c r="E1464" s="243" t="s">
        <v>21</v>
      </c>
      <c r="F1464" s="244" t="s">
        <v>1934</v>
      </c>
      <c r="G1464" s="241"/>
      <c r="H1464" s="243" t="s">
        <v>21</v>
      </c>
      <c r="I1464" s="245"/>
      <c r="J1464" s="241"/>
      <c r="K1464" s="241"/>
      <c r="L1464" s="246"/>
      <c r="M1464" s="247"/>
      <c r="N1464" s="248"/>
      <c r="O1464" s="248"/>
      <c r="P1464" s="248"/>
      <c r="Q1464" s="248"/>
      <c r="R1464" s="248"/>
      <c r="S1464" s="248"/>
      <c r="T1464" s="249"/>
      <c r="U1464" s="13"/>
      <c r="V1464" s="13"/>
      <c r="W1464" s="13"/>
      <c r="X1464" s="13"/>
      <c r="Y1464" s="13"/>
      <c r="Z1464" s="13"/>
      <c r="AA1464" s="13"/>
      <c r="AB1464" s="13"/>
      <c r="AC1464" s="13"/>
      <c r="AD1464" s="13"/>
      <c r="AE1464" s="13"/>
      <c r="AT1464" s="250" t="s">
        <v>372</v>
      </c>
      <c r="AU1464" s="250" t="s">
        <v>81</v>
      </c>
      <c r="AV1464" s="13" t="s">
        <v>79</v>
      </c>
      <c r="AW1464" s="13" t="s">
        <v>34</v>
      </c>
      <c r="AX1464" s="13" t="s">
        <v>72</v>
      </c>
      <c r="AY1464" s="250" t="s">
        <v>178</v>
      </c>
    </row>
    <row r="1465" s="14" customFormat="1">
      <c r="A1465" s="14"/>
      <c r="B1465" s="251"/>
      <c r="C1465" s="252"/>
      <c r="D1465" s="242" t="s">
        <v>372</v>
      </c>
      <c r="E1465" s="253" t="s">
        <v>21</v>
      </c>
      <c r="F1465" s="254" t="s">
        <v>1935</v>
      </c>
      <c r="G1465" s="252"/>
      <c r="H1465" s="255">
        <v>29.167000000000002</v>
      </c>
      <c r="I1465" s="256"/>
      <c r="J1465" s="252"/>
      <c r="K1465" s="252"/>
      <c r="L1465" s="257"/>
      <c r="M1465" s="258"/>
      <c r="N1465" s="259"/>
      <c r="O1465" s="259"/>
      <c r="P1465" s="259"/>
      <c r="Q1465" s="259"/>
      <c r="R1465" s="259"/>
      <c r="S1465" s="259"/>
      <c r="T1465" s="260"/>
      <c r="U1465" s="14"/>
      <c r="V1465" s="14"/>
      <c r="W1465" s="14"/>
      <c r="X1465" s="14"/>
      <c r="Y1465" s="14"/>
      <c r="Z1465" s="14"/>
      <c r="AA1465" s="14"/>
      <c r="AB1465" s="14"/>
      <c r="AC1465" s="14"/>
      <c r="AD1465" s="14"/>
      <c r="AE1465" s="14"/>
      <c r="AT1465" s="261" t="s">
        <v>372</v>
      </c>
      <c r="AU1465" s="261" t="s">
        <v>81</v>
      </c>
      <c r="AV1465" s="14" t="s">
        <v>81</v>
      </c>
      <c r="AW1465" s="14" t="s">
        <v>34</v>
      </c>
      <c r="AX1465" s="14" t="s">
        <v>79</v>
      </c>
      <c r="AY1465" s="261" t="s">
        <v>178</v>
      </c>
    </row>
    <row r="1466" s="14" customFormat="1">
      <c r="A1466" s="14"/>
      <c r="B1466" s="251"/>
      <c r="C1466" s="252"/>
      <c r="D1466" s="242" t="s">
        <v>372</v>
      </c>
      <c r="E1466" s="252"/>
      <c r="F1466" s="254" t="s">
        <v>1936</v>
      </c>
      <c r="G1466" s="252"/>
      <c r="H1466" s="255">
        <v>32.084000000000003</v>
      </c>
      <c r="I1466" s="256"/>
      <c r="J1466" s="252"/>
      <c r="K1466" s="252"/>
      <c r="L1466" s="257"/>
      <c r="M1466" s="258"/>
      <c r="N1466" s="259"/>
      <c r="O1466" s="259"/>
      <c r="P1466" s="259"/>
      <c r="Q1466" s="259"/>
      <c r="R1466" s="259"/>
      <c r="S1466" s="259"/>
      <c r="T1466" s="260"/>
      <c r="U1466" s="14"/>
      <c r="V1466" s="14"/>
      <c r="W1466" s="14"/>
      <c r="X1466" s="14"/>
      <c r="Y1466" s="14"/>
      <c r="Z1466" s="14"/>
      <c r="AA1466" s="14"/>
      <c r="AB1466" s="14"/>
      <c r="AC1466" s="14"/>
      <c r="AD1466" s="14"/>
      <c r="AE1466" s="14"/>
      <c r="AT1466" s="261" t="s">
        <v>372</v>
      </c>
      <c r="AU1466" s="261" t="s">
        <v>81</v>
      </c>
      <c r="AV1466" s="14" t="s">
        <v>81</v>
      </c>
      <c r="AW1466" s="14" t="s">
        <v>4</v>
      </c>
      <c r="AX1466" s="14" t="s">
        <v>79</v>
      </c>
      <c r="AY1466" s="261" t="s">
        <v>178</v>
      </c>
    </row>
    <row r="1467" s="2" customFormat="1" ht="37.8" customHeight="1">
      <c r="A1467" s="41"/>
      <c r="B1467" s="42"/>
      <c r="C1467" s="214" t="s">
        <v>1937</v>
      </c>
      <c r="D1467" s="214" t="s">
        <v>179</v>
      </c>
      <c r="E1467" s="215" t="s">
        <v>1938</v>
      </c>
      <c r="F1467" s="216" t="s">
        <v>1939</v>
      </c>
      <c r="G1467" s="217" t="s">
        <v>209</v>
      </c>
      <c r="H1467" s="218">
        <v>3</v>
      </c>
      <c r="I1467" s="219"/>
      <c r="J1467" s="220">
        <f>ROUND(I1467*H1467,2)</f>
        <v>0</v>
      </c>
      <c r="K1467" s="216" t="s">
        <v>393</v>
      </c>
      <c r="L1467" s="47"/>
      <c r="M1467" s="221" t="s">
        <v>21</v>
      </c>
      <c r="N1467" s="222" t="s">
        <v>43</v>
      </c>
      <c r="O1467" s="87"/>
      <c r="P1467" s="223">
        <f>O1467*H1467</f>
        <v>0</v>
      </c>
      <c r="Q1467" s="223">
        <v>0.0069199999999999999</v>
      </c>
      <c r="R1467" s="223">
        <f>Q1467*H1467</f>
        <v>0.020760000000000001</v>
      </c>
      <c r="S1467" s="223">
        <v>0</v>
      </c>
      <c r="T1467" s="224">
        <f>S1467*H1467</f>
        <v>0</v>
      </c>
      <c r="U1467" s="41"/>
      <c r="V1467" s="41"/>
      <c r="W1467" s="41"/>
      <c r="X1467" s="41"/>
      <c r="Y1467" s="41"/>
      <c r="Z1467" s="41"/>
      <c r="AA1467" s="41"/>
      <c r="AB1467" s="41"/>
      <c r="AC1467" s="41"/>
      <c r="AD1467" s="41"/>
      <c r="AE1467" s="41"/>
      <c r="AR1467" s="225" t="s">
        <v>242</v>
      </c>
      <c r="AT1467" s="225" t="s">
        <v>179</v>
      </c>
      <c r="AU1467" s="225" t="s">
        <v>81</v>
      </c>
      <c r="AY1467" s="20" t="s">
        <v>178</v>
      </c>
      <c r="BE1467" s="226">
        <f>IF(N1467="základní",J1467,0)</f>
        <v>0</v>
      </c>
      <c r="BF1467" s="226">
        <f>IF(N1467="snížená",J1467,0)</f>
        <v>0</v>
      </c>
      <c r="BG1467" s="226">
        <f>IF(N1467="zákl. přenesená",J1467,0)</f>
        <v>0</v>
      </c>
      <c r="BH1467" s="226">
        <f>IF(N1467="sníž. přenesená",J1467,0)</f>
        <v>0</v>
      </c>
      <c r="BI1467" s="226">
        <f>IF(N1467="nulová",J1467,0)</f>
        <v>0</v>
      </c>
      <c r="BJ1467" s="20" t="s">
        <v>79</v>
      </c>
      <c r="BK1467" s="226">
        <f>ROUND(I1467*H1467,2)</f>
        <v>0</v>
      </c>
      <c r="BL1467" s="20" t="s">
        <v>242</v>
      </c>
      <c r="BM1467" s="225" t="s">
        <v>1940</v>
      </c>
    </row>
    <row r="1468" s="13" customFormat="1">
      <c r="A1468" s="13"/>
      <c r="B1468" s="240"/>
      <c r="C1468" s="241"/>
      <c r="D1468" s="242" t="s">
        <v>372</v>
      </c>
      <c r="E1468" s="243" t="s">
        <v>21</v>
      </c>
      <c r="F1468" s="244" t="s">
        <v>1934</v>
      </c>
      <c r="G1468" s="241"/>
      <c r="H1468" s="243" t="s">
        <v>21</v>
      </c>
      <c r="I1468" s="245"/>
      <c r="J1468" s="241"/>
      <c r="K1468" s="241"/>
      <c r="L1468" s="246"/>
      <c r="M1468" s="247"/>
      <c r="N1468" s="248"/>
      <c r="O1468" s="248"/>
      <c r="P1468" s="248"/>
      <c r="Q1468" s="248"/>
      <c r="R1468" s="248"/>
      <c r="S1468" s="248"/>
      <c r="T1468" s="249"/>
      <c r="U1468" s="13"/>
      <c r="V1468" s="13"/>
      <c r="W1468" s="13"/>
      <c r="X1468" s="13"/>
      <c r="Y1468" s="13"/>
      <c r="Z1468" s="13"/>
      <c r="AA1468" s="13"/>
      <c r="AB1468" s="13"/>
      <c r="AC1468" s="13"/>
      <c r="AD1468" s="13"/>
      <c r="AE1468" s="13"/>
      <c r="AT1468" s="250" t="s">
        <v>372</v>
      </c>
      <c r="AU1468" s="250" t="s">
        <v>81</v>
      </c>
      <c r="AV1468" s="13" t="s">
        <v>79</v>
      </c>
      <c r="AW1468" s="13" t="s">
        <v>34</v>
      </c>
      <c r="AX1468" s="13" t="s">
        <v>72</v>
      </c>
      <c r="AY1468" s="250" t="s">
        <v>178</v>
      </c>
    </row>
    <row r="1469" s="13" customFormat="1">
      <c r="A1469" s="13"/>
      <c r="B1469" s="240"/>
      <c r="C1469" s="241"/>
      <c r="D1469" s="242" t="s">
        <v>372</v>
      </c>
      <c r="E1469" s="243" t="s">
        <v>21</v>
      </c>
      <c r="F1469" s="244" t="s">
        <v>1941</v>
      </c>
      <c r="G1469" s="241"/>
      <c r="H1469" s="243" t="s">
        <v>21</v>
      </c>
      <c r="I1469" s="245"/>
      <c r="J1469" s="241"/>
      <c r="K1469" s="241"/>
      <c r="L1469" s="246"/>
      <c r="M1469" s="247"/>
      <c r="N1469" s="248"/>
      <c r="O1469" s="248"/>
      <c r="P1469" s="248"/>
      <c r="Q1469" s="248"/>
      <c r="R1469" s="248"/>
      <c r="S1469" s="248"/>
      <c r="T1469" s="249"/>
      <c r="U1469" s="13"/>
      <c r="V1469" s="13"/>
      <c r="W1469" s="13"/>
      <c r="X1469" s="13"/>
      <c r="Y1469" s="13"/>
      <c r="Z1469" s="13"/>
      <c r="AA1469" s="13"/>
      <c r="AB1469" s="13"/>
      <c r="AC1469" s="13"/>
      <c r="AD1469" s="13"/>
      <c r="AE1469" s="13"/>
      <c r="AT1469" s="250" t="s">
        <v>372</v>
      </c>
      <c r="AU1469" s="250" t="s">
        <v>81</v>
      </c>
      <c r="AV1469" s="13" t="s">
        <v>79</v>
      </c>
      <c r="AW1469" s="13" t="s">
        <v>34</v>
      </c>
      <c r="AX1469" s="13" t="s">
        <v>72</v>
      </c>
      <c r="AY1469" s="250" t="s">
        <v>178</v>
      </c>
    </row>
    <row r="1470" s="14" customFormat="1">
      <c r="A1470" s="14"/>
      <c r="B1470" s="251"/>
      <c r="C1470" s="252"/>
      <c r="D1470" s="242" t="s">
        <v>372</v>
      </c>
      <c r="E1470" s="253" t="s">
        <v>21</v>
      </c>
      <c r="F1470" s="254" t="s">
        <v>1942</v>
      </c>
      <c r="G1470" s="252"/>
      <c r="H1470" s="255">
        <v>3</v>
      </c>
      <c r="I1470" s="256"/>
      <c r="J1470" s="252"/>
      <c r="K1470" s="252"/>
      <c r="L1470" s="257"/>
      <c r="M1470" s="258"/>
      <c r="N1470" s="259"/>
      <c r="O1470" s="259"/>
      <c r="P1470" s="259"/>
      <c r="Q1470" s="259"/>
      <c r="R1470" s="259"/>
      <c r="S1470" s="259"/>
      <c r="T1470" s="260"/>
      <c r="U1470" s="14"/>
      <c r="V1470" s="14"/>
      <c r="W1470" s="14"/>
      <c r="X1470" s="14"/>
      <c r="Y1470" s="14"/>
      <c r="Z1470" s="14"/>
      <c r="AA1470" s="14"/>
      <c r="AB1470" s="14"/>
      <c r="AC1470" s="14"/>
      <c r="AD1470" s="14"/>
      <c r="AE1470" s="14"/>
      <c r="AT1470" s="261" t="s">
        <v>372</v>
      </c>
      <c r="AU1470" s="261" t="s">
        <v>81</v>
      </c>
      <c r="AV1470" s="14" t="s">
        <v>81</v>
      </c>
      <c r="AW1470" s="14" t="s">
        <v>34</v>
      </c>
      <c r="AX1470" s="14" t="s">
        <v>79</v>
      </c>
      <c r="AY1470" s="261" t="s">
        <v>178</v>
      </c>
    </row>
    <row r="1471" s="2" customFormat="1" ht="37.8" customHeight="1">
      <c r="A1471" s="41"/>
      <c r="B1471" s="42"/>
      <c r="C1471" s="214" t="s">
        <v>1943</v>
      </c>
      <c r="D1471" s="214" t="s">
        <v>179</v>
      </c>
      <c r="E1471" s="215" t="s">
        <v>1944</v>
      </c>
      <c r="F1471" s="216" t="s">
        <v>1945</v>
      </c>
      <c r="G1471" s="217" t="s">
        <v>546</v>
      </c>
      <c r="H1471" s="218">
        <v>1</v>
      </c>
      <c r="I1471" s="219"/>
      <c r="J1471" s="220">
        <f>ROUND(I1471*H1471,2)</f>
        <v>0</v>
      </c>
      <c r="K1471" s="216" t="s">
        <v>393</v>
      </c>
      <c r="L1471" s="47"/>
      <c r="M1471" s="221" t="s">
        <v>21</v>
      </c>
      <c r="N1471" s="222" t="s">
        <v>43</v>
      </c>
      <c r="O1471" s="87"/>
      <c r="P1471" s="223">
        <f>O1471*H1471</f>
        <v>0</v>
      </c>
      <c r="Q1471" s="223">
        <v>0.0069199999999999999</v>
      </c>
      <c r="R1471" s="223">
        <f>Q1471*H1471</f>
        <v>0.0069199999999999999</v>
      </c>
      <c r="S1471" s="223">
        <v>0</v>
      </c>
      <c r="T1471" s="224">
        <f>S1471*H1471</f>
        <v>0</v>
      </c>
      <c r="U1471" s="41"/>
      <c r="V1471" s="41"/>
      <c r="W1471" s="41"/>
      <c r="X1471" s="41"/>
      <c r="Y1471" s="41"/>
      <c r="Z1471" s="41"/>
      <c r="AA1471" s="41"/>
      <c r="AB1471" s="41"/>
      <c r="AC1471" s="41"/>
      <c r="AD1471" s="41"/>
      <c r="AE1471" s="41"/>
      <c r="AR1471" s="225" t="s">
        <v>242</v>
      </c>
      <c r="AT1471" s="225" t="s">
        <v>179</v>
      </c>
      <c r="AU1471" s="225" t="s">
        <v>81</v>
      </c>
      <c r="AY1471" s="20" t="s">
        <v>178</v>
      </c>
      <c r="BE1471" s="226">
        <f>IF(N1471="základní",J1471,0)</f>
        <v>0</v>
      </c>
      <c r="BF1471" s="226">
        <f>IF(N1471="snížená",J1471,0)</f>
        <v>0</v>
      </c>
      <c r="BG1471" s="226">
        <f>IF(N1471="zákl. přenesená",J1471,0)</f>
        <v>0</v>
      </c>
      <c r="BH1471" s="226">
        <f>IF(N1471="sníž. přenesená",J1471,0)</f>
        <v>0</v>
      </c>
      <c r="BI1471" s="226">
        <f>IF(N1471="nulová",J1471,0)</f>
        <v>0</v>
      </c>
      <c r="BJ1471" s="20" t="s">
        <v>79</v>
      </c>
      <c r="BK1471" s="226">
        <f>ROUND(I1471*H1471,2)</f>
        <v>0</v>
      </c>
      <c r="BL1471" s="20" t="s">
        <v>242</v>
      </c>
      <c r="BM1471" s="225" t="s">
        <v>1946</v>
      </c>
    </row>
    <row r="1472" s="13" customFormat="1">
      <c r="A1472" s="13"/>
      <c r="B1472" s="240"/>
      <c r="C1472" s="241"/>
      <c r="D1472" s="242" t="s">
        <v>372</v>
      </c>
      <c r="E1472" s="243" t="s">
        <v>21</v>
      </c>
      <c r="F1472" s="244" t="s">
        <v>1934</v>
      </c>
      <c r="G1472" s="241"/>
      <c r="H1472" s="243" t="s">
        <v>21</v>
      </c>
      <c r="I1472" s="245"/>
      <c r="J1472" s="241"/>
      <c r="K1472" s="241"/>
      <c r="L1472" s="246"/>
      <c r="M1472" s="247"/>
      <c r="N1472" s="248"/>
      <c r="O1472" s="248"/>
      <c r="P1472" s="248"/>
      <c r="Q1472" s="248"/>
      <c r="R1472" s="248"/>
      <c r="S1472" s="248"/>
      <c r="T1472" s="249"/>
      <c r="U1472" s="13"/>
      <c r="V1472" s="13"/>
      <c r="W1472" s="13"/>
      <c r="X1472" s="13"/>
      <c r="Y1472" s="13"/>
      <c r="Z1472" s="13"/>
      <c r="AA1472" s="13"/>
      <c r="AB1472" s="13"/>
      <c r="AC1472" s="13"/>
      <c r="AD1472" s="13"/>
      <c r="AE1472" s="13"/>
      <c r="AT1472" s="250" t="s">
        <v>372</v>
      </c>
      <c r="AU1472" s="250" t="s">
        <v>81</v>
      </c>
      <c r="AV1472" s="13" t="s">
        <v>79</v>
      </c>
      <c r="AW1472" s="13" t="s">
        <v>34</v>
      </c>
      <c r="AX1472" s="13" t="s">
        <v>72</v>
      </c>
      <c r="AY1472" s="250" t="s">
        <v>178</v>
      </c>
    </row>
    <row r="1473" s="13" customFormat="1">
      <c r="A1473" s="13"/>
      <c r="B1473" s="240"/>
      <c r="C1473" s="241"/>
      <c r="D1473" s="242" t="s">
        <v>372</v>
      </c>
      <c r="E1473" s="243" t="s">
        <v>21</v>
      </c>
      <c r="F1473" s="244" t="s">
        <v>1947</v>
      </c>
      <c r="G1473" s="241"/>
      <c r="H1473" s="243" t="s">
        <v>21</v>
      </c>
      <c r="I1473" s="245"/>
      <c r="J1473" s="241"/>
      <c r="K1473" s="241"/>
      <c r="L1473" s="246"/>
      <c r="M1473" s="247"/>
      <c r="N1473" s="248"/>
      <c r="O1473" s="248"/>
      <c r="P1473" s="248"/>
      <c r="Q1473" s="248"/>
      <c r="R1473" s="248"/>
      <c r="S1473" s="248"/>
      <c r="T1473" s="249"/>
      <c r="U1473" s="13"/>
      <c r="V1473" s="13"/>
      <c r="W1473" s="13"/>
      <c r="X1473" s="13"/>
      <c r="Y1473" s="13"/>
      <c r="Z1473" s="13"/>
      <c r="AA1473" s="13"/>
      <c r="AB1473" s="13"/>
      <c r="AC1473" s="13"/>
      <c r="AD1473" s="13"/>
      <c r="AE1473" s="13"/>
      <c r="AT1473" s="250" t="s">
        <v>372</v>
      </c>
      <c r="AU1473" s="250" t="s">
        <v>81</v>
      </c>
      <c r="AV1473" s="13" t="s">
        <v>79</v>
      </c>
      <c r="AW1473" s="13" t="s">
        <v>34</v>
      </c>
      <c r="AX1473" s="13" t="s">
        <v>72</v>
      </c>
      <c r="AY1473" s="250" t="s">
        <v>178</v>
      </c>
    </row>
    <row r="1474" s="14" customFormat="1">
      <c r="A1474" s="14"/>
      <c r="B1474" s="251"/>
      <c r="C1474" s="252"/>
      <c r="D1474" s="242" t="s">
        <v>372</v>
      </c>
      <c r="E1474" s="253" t="s">
        <v>21</v>
      </c>
      <c r="F1474" s="254" t="s">
        <v>1948</v>
      </c>
      <c r="G1474" s="252"/>
      <c r="H1474" s="255">
        <v>1</v>
      </c>
      <c r="I1474" s="256"/>
      <c r="J1474" s="252"/>
      <c r="K1474" s="252"/>
      <c r="L1474" s="257"/>
      <c r="M1474" s="258"/>
      <c r="N1474" s="259"/>
      <c r="O1474" s="259"/>
      <c r="P1474" s="259"/>
      <c r="Q1474" s="259"/>
      <c r="R1474" s="259"/>
      <c r="S1474" s="259"/>
      <c r="T1474" s="260"/>
      <c r="U1474" s="14"/>
      <c r="V1474" s="14"/>
      <c r="W1474" s="14"/>
      <c r="X1474" s="14"/>
      <c r="Y1474" s="14"/>
      <c r="Z1474" s="14"/>
      <c r="AA1474" s="14"/>
      <c r="AB1474" s="14"/>
      <c r="AC1474" s="14"/>
      <c r="AD1474" s="14"/>
      <c r="AE1474" s="14"/>
      <c r="AT1474" s="261" t="s">
        <v>372</v>
      </c>
      <c r="AU1474" s="261" t="s">
        <v>81</v>
      </c>
      <c r="AV1474" s="14" t="s">
        <v>81</v>
      </c>
      <c r="AW1474" s="14" t="s">
        <v>34</v>
      </c>
      <c r="AX1474" s="14" t="s">
        <v>79</v>
      </c>
      <c r="AY1474" s="261" t="s">
        <v>178</v>
      </c>
    </row>
    <row r="1475" s="2" customFormat="1" ht="55.5" customHeight="1">
      <c r="A1475" s="41"/>
      <c r="B1475" s="42"/>
      <c r="C1475" s="214" t="s">
        <v>1949</v>
      </c>
      <c r="D1475" s="214" t="s">
        <v>179</v>
      </c>
      <c r="E1475" s="215" t="s">
        <v>1950</v>
      </c>
      <c r="F1475" s="216" t="s">
        <v>1951</v>
      </c>
      <c r="G1475" s="217" t="s">
        <v>546</v>
      </c>
      <c r="H1475" s="218">
        <v>3</v>
      </c>
      <c r="I1475" s="219"/>
      <c r="J1475" s="220">
        <f>ROUND(I1475*H1475,2)</f>
        <v>0</v>
      </c>
      <c r="K1475" s="216" t="s">
        <v>393</v>
      </c>
      <c r="L1475" s="47"/>
      <c r="M1475" s="221" t="s">
        <v>21</v>
      </c>
      <c r="N1475" s="222" t="s">
        <v>43</v>
      </c>
      <c r="O1475" s="87"/>
      <c r="P1475" s="223">
        <f>O1475*H1475</f>
        <v>0</v>
      </c>
      <c r="Q1475" s="223">
        <v>0.0023500000000000001</v>
      </c>
      <c r="R1475" s="223">
        <f>Q1475*H1475</f>
        <v>0.0070500000000000007</v>
      </c>
      <c r="S1475" s="223">
        <v>0</v>
      </c>
      <c r="T1475" s="224">
        <f>S1475*H1475</f>
        <v>0</v>
      </c>
      <c r="U1475" s="41"/>
      <c r="V1475" s="41"/>
      <c r="W1475" s="41"/>
      <c r="X1475" s="41"/>
      <c r="Y1475" s="41"/>
      <c r="Z1475" s="41"/>
      <c r="AA1475" s="41"/>
      <c r="AB1475" s="41"/>
      <c r="AC1475" s="41"/>
      <c r="AD1475" s="41"/>
      <c r="AE1475" s="41"/>
      <c r="AR1475" s="225" t="s">
        <v>242</v>
      </c>
      <c r="AT1475" s="225" t="s">
        <v>179</v>
      </c>
      <c r="AU1475" s="225" t="s">
        <v>81</v>
      </c>
      <c r="AY1475" s="20" t="s">
        <v>178</v>
      </c>
      <c r="BE1475" s="226">
        <f>IF(N1475="základní",J1475,0)</f>
        <v>0</v>
      </c>
      <c r="BF1475" s="226">
        <f>IF(N1475="snížená",J1475,0)</f>
        <v>0</v>
      </c>
      <c r="BG1475" s="226">
        <f>IF(N1475="zákl. přenesená",J1475,0)</f>
        <v>0</v>
      </c>
      <c r="BH1475" s="226">
        <f>IF(N1475="sníž. přenesená",J1475,0)</f>
        <v>0</v>
      </c>
      <c r="BI1475" s="226">
        <f>IF(N1475="nulová",J1475,0)</f>
        <v>0</v>
      </c>
      <c r="BJ1475" s="20" t="s">
        <v>79</v>
      </c>
      <c r="BK1475" s="226">
        <f>ROUND(I1475*H1475,2)</f>
        <v>0</v>
      </c>
      <c r="BL1475" s="20" t="s">
        <v>242</v>
      </c>
      <c r="BM1475" s="225" t="s">
        <v>1952</v>
      </c>
    </row>
    <row r="1476" s="13" customFormat="1">
      <c r="A1476" s="13"/>
      <c r="B1476" s="240"/>
      <c r="C1476" s="241"/>
      <c r="D1476" s="242" t="s">
        <v>372</v>
      </c>
      <c r="E1476" s="243" t="s">
        <v>21</v>
      </c>
      <c r="F1476" s="244" t="s">
        <v>1953</v>
      </c>
      <c r="G1476" s="241"/>
      <c r="H1476" s="243" t="s">
        <v>21</v>
      </c>
      <c r="I1476" s="245"/>
      <c r="J1476" s="241"/>
      <c r="K1476" s="241"/>
      <c r="L1476" s="246"/>
      <c r="M1476" s="247"/>
      <c r="N1476" s="248"/>
      <c r="O1476" s="248"/>
      <c r="P1476" s="248"/>
      <c r="Q1476" s="248"/>
      <c r="R1476" s="248"/>
      <c r="S1476" s="248"/>
      <c r="T1476" s="249"/>
      <c r="U1476" s="13"/>
      <c r="V1476" s="13"/>
      <c r="W1476" s="13"/>
      <c r="X1476" s="13"/>
      <c r="Y1476" s="13"/>
      <c r="Z1476" s="13"/>
      <c r="AA1476" s="13"/>
      <c r="AB1476" s="13"/>
      <c r="AC1476" s="13"/>
      <c r="AD1476" s="13"/>
      <c r="AE1476" s="13"/>
      <c r="AT1476" s="250" t="s">
        <v>372</v>
      </c>
      <c r="AU1476" s="250" t="s">
        <v>81</v>
      </c>
      <c r="AV1476" s="13" t="s">
        <v>79</v>
      </c>
      <c r="AW1476" s="13" t="s">
        <v>34</v>
      </c>
      <c r="AX1476" s="13" t="s">
        <v>72</v>
      </c>
      <c r="AY1476" s="250" t="s">
        <v>178</v>
      </c>
    </row>
    <row r="1477" s="13" customFormat="1">
      <c r="A1477" s="13"/>
      <c r="B1477" s="240"/>
      <c r="C1477" s="241"/>
      <c r="D1477" s="242" t="s">
        <v>372</v>
      </c>
      <c r="E1477" s="243" t="s">
        <v>21</v>
      </c>
      <c r="F1477" s="244" t="s">
        <v>1954</v>
      </c>
      <c r="G1477" s="241"/>
      <c r="H1477" s="243" t="s">
        <v>21</v>
      </c>
      <c r="I1477" s="245"/>
      <c r="J1477" s="241"/>
      <c r="K1477" s="241"/>
      <c r="L1477" s="246"/>
      <c r="M1477" s="247"/>
      <c r="N1477" s="248"/>
      <c r="O1477" s="248"/>
      <c r="P1477" s="248"/>
      <c r="Q1477" s="248"/>
      <c r="R1477" s="248"/>
      <c r="S1477" s="248"/>
      <c r="T1477" s="249"/>
      <c r="U1477" s="13"/>
      <c r="V1477" s="13"/>
      <c r="W1477" s="13"/>
      <c r="X1477" s="13"/>
      <c r="Y1477" s="13"/>
      <c r="Z1477" s="13"/>
      <c r="AA1477" s="13"/>
      <c r="AB1477" s="13"/>
      <c r="AC1477" s="13"/>
      <c r="AD1477" s="13"/>
      <c r="AE1477" s="13"/>
      <c r="AT1477" s="250" t="s">
        <v>372</v>
      </c>
      <c r="AU1477" s="250" t="s">
        <v>81</v>
      </c>
      <c r="AV1477" s="13" t="s">
        <v>79</v>
      </c>
      <c r="AW1477" s="13" t="s">
        <v>34</v>
      </c>
      <c r="AX1477" s="13" t="s">
        <v>72</v>
      </c>
      <c r="AY1477" s="250" t="s">
        <v>178</v>
      </c>
    </row>
    <row r="1478" s="14" customFormat="1">
      <c r="A1478" s="14"/>
      <c r="B1478" s="251"/>
      <c r="C1478" s="252"/>
      <c r="D1478" s="242" t="s">
        <v>372</v>
      </c>
      <c r="E1478" s="253" t="s">
        <v>21</v>
      </c>
      <c r="F1478" s="254" t="s">
        <v>1955</v>
      </c>
      <c r="G1478" s="252"/>
      <c r="H1478" s="255">
        <v>3</v>
      </c>
      <c r="I1478" s="256"/>
      <c r="J1478" s="252"/>
      <c r="K1478" s="252"/>
      <c r="L1478" s="257"/>
      <c r="M1478" s="258"/>
      <c r="N1478" s="259"/>
      <c r="O1478" s="259"/>
      <c r="P1478" s="259"/>
      <c r="Q1478" s="259"/>
      <c r="R1478" s="259"/>
      <c r="S1478" s="259"/>
      <c r="T1478" s="260"/>
      <c r="U1478" s="14"/>
      <c r="V1478" s="14"/>
      <c r="W1478" s="14"/>
      <c r="X1478" s="14"/>
      <c r="Y1478" s="14"/>
      <c r="Z1478" s="14"/>
      <c r="AA1478" s="14"/>
      <c r="AB1478" s="14"/>
      <c r="AC1478" s="14"/>
      <c r="AD1478" s="14"/>
      <c r="AE1478" s="14"/>
      <c r="AT1478" s="261" t="s">
        <v>372</v>
      </c>
      <c r="AU1478" s="261" t="s">
        <v>81</v>
      </c>
      <c r="AV1478" s="14" t="s">
        <v>81</v>
      </c>
      <c r="AW1478" s="14" t="s">
        <v>34</v>
      </c>
      <c r="AX1478" s="14" t="s">
        <v>79</v>
      </c>
      <c r="AY1478" s="261" t="s">
        <v>178</v>
      </c>
    </row>
    <row r="1479" s="2" customFormat="1" ht="49.05" customHeight="1">
      <c r="A1479" s="41"/>
      <c r="B1479" s="42"/>
      <c r="C1479" s="214" t="s">
        <v>1956</v>
      </c>
      <c r="D1479" s="214" t="s">
        <v>179</v>
      </c>
      <c r="E1479" s="215" t="s">
        <v>1957</v>
      </c>
      <c r="F1479" s="216" t="s">
        <v>1958</v>
      </c>
      <c r="G1479" s="217" t="s">
        <v>1686</v>
      </c>
      <c r="H1479" s="296"/>
      <c r="I1479" s="219"/>
      <c r="J1479" s="220">
        <f>ROUND(I1479*H1479,2)</f>
        <v>0</v>
      </c>
      <c r="K1479" s="216" t="s">
        <v>368</v>
      </c>
      <c r="L1479" s="47"/>
      <c r="M1479" s="221" t="s">
        <v>21</v>
      </c>
      <c r="N1479" s="222" t="s">
        <v>43</v>
      </c>
      <c r="O1479" s="87"/>
      <c r="P1479" s="223">
        <f>O1479*H1479</f>
        <v>0</v>
      </c>
      <c r="Q1479" s="223">
        <v>0</v>
      </c>
      <c r="R1479" s="223">
        <f>Q1479*H1479</f>
        <v>0</v>
      </c>
      <c r="S1479" s="223">
        <v>0</v>
      </c>
      <c r="T1479" s="224">
        <f>S1479*H1479</f>
        <v>0</v>
      </c>
      <c r="U1479" s="41"/>
      <c r="V1479" s="41"/>
      <c r="W1479" s="41"/>
      <c r="X1479" s="41"/>
      <c r="Y1479" s="41"/>
      <c r="Z1479" s="41"/>
      <c r="AA1479" s="41"/>
      <c r="AB1479" s="41"/>
      <c r="AC1479" s="41"/>
      <c r="AD1479" s="41"/>
      <c r="AE1479" s="41"/>
      <c r="AR1479" s="225" t="s">
        <v>242</v>
      </c>
      <c r="AT1479" s="225" t="s">
        <v>179</v>
      </c>
      <c r="AU1479" s="225" t="s">
        <v>81</v>
      </c>
      <c r="AY1479" s="20" t="s">
        <v>178</v>
      </c>
      <c r="BE1479" s="226">
        <f>IF(N1479="základní",J1479,0)</f>
        <v>0</v>
      </c>
      <c r="BF1479" s="226">
        <f>IF(N1479="snížená",J1479,0)</f>
        <v>0</v>
      </c>
      <c r="BG1479" s="226">
        <f>IF(N1479="zákl. přenesená",J1479,0)</f>
        <v>0</v>
      </c>
      <c r="BH1479" s="226">
        <f>IF(N1479="sníž. přenesená",J1479,0)</f>
        <v>0</v>
      </c>
      <c r="BI1479" s="226">
        <f>IF(N1479="nulová",J1479,0)</f>
        <v>0</v>
      </c>
      <c r="BJ1479" s="20" t="s">
        <v>79</v>
      </c>
      <c r="BK1479" s="226">
        <f>ROUND(I1479*H1479,2)</f>
        <v>0</v>
      </c>
      <c r="BL1479" s="20" t="s">
        <v>242</v>
      </c>
      <c r="BM1479" s="225" t="s">
        <v>1959</v>
      </c>
    </row>
    <row r="1480" s="2" customFormat="1">
      <c r="A1480" s="41"/>
      <c r="B1480" s="42"/>
      <c r="C1480" s="43"/>
      <c r="D1480" s="235" t="s">
        <v>370</v>
      </c>
      <c r="E1480" s="43"/>
      <c r="F1480" s="236" t="s">
        <v>1960</v>
      </c>
      <c r="G1480" s="43"/>
      <c r="H1480" s="43"/>
      <c r="I1480" s="237"/>
      <c r="J1480" s="43"/>
      <c r="K1480" s="43"/>
      <c r="L1480" s="47"/>
      <c r="M1480" s="238"/>
      <c r="N1480" s="239"/>
      <c r="O1480" s="87"/>
      <c r="P1480" s="87"/>
      <c r="Q1480" s="87"/>
      <c r="R1480" s="87"/>
      <c r="S1480" s="87"/>
      <c r="T1480" s="88"/>
      <c r="U1480" s="41"/>
      <c r="V1480" s="41"/>
      <c r="W1480" s="41"/>
      <c r="X1480" s="41"/>
      <c r="Y1480" s="41"/>
      <c r="Z1480" s="41"/>
      <c r="AA1480" s="41"/>
      <c r="AB1480" s="41"/>
      <c r="AC1480" s="41"/>
      <c r="AD1480" s="41"/>
      <c r="AE1480" s="41"/>
      <c r="AT1480" s="20" t="s">
        <v>370</v>
      </c>
      <c r="AU1480" s="20" t="s">
        <v>81</v>
      </c>
    </row>
    <row r="1481" s="12" customFormat="1" ht="22.8" customHeight="1">
      <c r="A1481" s="12"/>
      <c r="B1481" s="200"/>
      <c r="C1481" s="201"/>
      <c r="D1481" s="202" t="s">
        <v>71</v>
      </c>
      <c r="E1481" s="227" t="s">
        <v>1961</v>
      </c>
      <c r="F1481" s="227" t="s">
        <v>1962</v>
      </c>
      <c r="G1481" s="201"/>
      <c r="H1481" s="201"/>
      <c r="I1481" s="204"/>
      <c r="J1481" s="228">
        <f>BK1481</f>
        <v>0</v>
      </c>
      <c r="K1481" s="201"/>
      <c r="L1481" s="206"/>
      <c r="M1481" s="207"/>
      <c r="N1481" s="208"/>
      <c r="O1481" s="208"/>
      <c r="P1481" s="209">
        <f>SUM(P1482:P1506)</f>
        <v>0</v>
      </c>
      <c r="Q1481" s="208"/>
      <c r="R1481" s="209">
        <f>SUM(R1482:R1506)</f>
        <v>0.037170000000000002</v>
      </c>
      <c r="S1481" s="208"/>
      <c r="T1481" s="210">
        <f>SUM(T1482:T1506)</f>
        <v>0</v>
      </c>
      <c r="U1481" s="12"/>
      <c r="V1481" s="12"/>
      <c r="W1481" s="12"/>
      <c r="X1481" s="12"/>
      <c r="Y1481" s="12"/>
      <c r="Z1481" s="12"/>
      <c r="AA1481" s="12"/>
      <c r="AB1481" s="12"/>
      <c r="AC1481" s="12"/>
      <c r="AD1481" s="12"/>
      <c r="AE1481" s="12"/>
      <c r="AR1481" s="211" t="s">
        <v>81</v>
      </c>
      <c r="AT1481" s="212" t="s">
        <v>71</v>
      </c>
      <c r="AU1481" s="212" t="s">
        <v>79</v>
      </c>
      <c r="AY1481" s="211" t="s">
        <v>178</v>
      </c>
      <c r="BK1481" s="213">
        <f>SUM(BK1482:BK1506)</f>
        <v>0</v>
      </c>
    </row>
    <row r="1482" s="2" customFormat="1" ht="24.15" customHeight="1">
      <c r="A1482" s="41"/>
      <c r="B1482" s="42"/>
      <c r="C1482" s="214" t="s">
        <v>1963</v>
      </c>
      <c r="D1482" s="214" t="s">
        <v>179</v>
      </c>
      <c r="E1482" s="215" t="s">
        <v>1964</v>
      </c>
      <c r="F1482" s="216" t="s">
        <v>1965</v>
      </c>
      <c r="G1482" s="217" t="s">
        <v>546</v>
      </c>
      <c r="H1482" s="218">
        <v>3</v>
      </c>
      <c r="I1482" s="219"/>
      <c r="J1482" s="220">
        <f>ROUND(I1482*H1482,2)</f>
        <v>0</v>
      </c>
      <c r="K1482" s="216" t="s">
        <v>368</v>
      </c>
      <c r="L1482" s="47"/>
      <c r="M1482" s="221" t="s">
        <v>21</v>
      </c>
      <c r="N1482" s="222" t="s">
        <v>43</v>
      </c>
      <c r="O1482" s="87"/>
      <c r="P1482" s="223">
        <f>O1482*H1482</f>
        <v>0</v>
      </c>
      <c r="Q1482" s="223">
        <v>0</v>
      </c>
      <c r="R1482" s="223">
        <f>Q1482*H1482</f>
        <v>0</v>
      </c>
      <c r="S1482" s="223">
        <v>0</v>
      </c>
      <c r="T1482" s="224">
        <f>S1482*H1482</f>
        <v>0</v>
      </c>
      <c r="U1482" s="41"/>
      <c r="V1482" s="41"/>
      <c r="W1482" s="41"/>
      <c r="X1482" s="41"/>
      <c r="Y1482" s="41"/>
      <c r="Z1482" s="41"/>
      <c r="AA1482" s="41"/>
      <c r="AB1482" s="41"/>
      <c r="AC1482" s="41"/>
      <c r="AD1482" s="41"/>
      <c r="AE1482" s="41"/>
      <c r="AR1482" s="225" t="s">
        <v>242</v>
      </c>
      <c r="AT1482" s="225" t="s">
        <v>179</v>
      </c>
      <c r="AU1482" s="225" t="s">
        <v>81</v>
      </c>
      <c r="AY1482" s="20" t="s">
        <v>178</v>
      </c>
      <c r="BE1482" s="226">
        <f>IF(N1482="základní",J1482,0)</f>
        <v>0</v>
      </c>
      <c r="BF1482" s="226">
        <f>IF(N1482="snížená",J1482,0)</f>
        <v>0</v>
      </c>
      <c r="BG1482" s="226">
        <f>IF(N1482="zákl. přenesená",J1482,0)</f>
        <v>0</v>
      </c>
      <c r="BH1482" s="226">
        <f>IF(N1482="sníž. přenesená",J1482,0)</f>
        <v>0</v>
      </c>
      <c r="BI1482" s="226">
        <f>IF(N1482="nulová",J1482,0)</f>
        <v>0</v>
      </c>
      <c r="BJ1482" s="20" t="s">
        <v>79</v>
      </c>
      <c r="BK1482" s="226">
        <f>ROUND(I1482*H1482,2)</f>
        <v>0</v>
      </c>
      <c r="BL1482" s="20" t="s">
        <v>242</v>
      </c>
      <c r="BM1482" s="225" t="s">
        <v>1966</v>
      </c>
    </row>
    <row r="1483" s="2" customFormat="1">
      <c r="A1483" s="41"/>
      <c r="B1483" s="42"/>
      <c r="C1483" s="43"/>
      <c r="D1483" s="235" t="s">
        <v>370</v>
      </c>
      <c r="E1483" s="43"/>
      <c r="F1483" s="236" t="s">
        <v>1967</v>
      </c>
      <c r="G1483" s="43"/>
      <c r="H1483" s="43"/>
      <c r="I1483" s="237"/>
      <c r="J1483" s="43"/>
      <c r="K1483" s="43"/>
      <c r="L1483" s="47"/>
      <c r="M1483" s="238"/>
      <c r="N1483" s="239"/>
      <c r="O1483" s="87"/>
      <c r="P1483" s="87"/>
      <c r="Q1483" s="87"/>
      <c r="R1483" s="87"/>
      <c r="S1483" s="87"/>
      <c r="T1483" s="88"/>
      <c r="U1483" s="41"/>
      <c r="V1483" s="41"/>
      <c r="W1483" s="41"/>
      <c r="X1483" s="41"/>
      <c r="Y1483" s="41"/>
      <c r="Z1483" s="41"/>
      <c r="AA1483" s="41"/>
      <c r="AB1483" s="41"/>
      <c r="AC1483" s="41"/>
      <c r="AD1483" s="41"/>
      <c r="AE1483" s="41"/>
      <c r="AT1483" s="20" t="s">
        <v>370</v>
      </c>
      <c r="AU1483" s="20" t="s">
        <v>81</v>
      </c>
    </row>
    <row r="1484" s="14" customFormat="1">
      <c r="A1484" s="14"/>
      <c r="B1484" s="251"/>
      <c r="C1484" s="252"/>
      <c r="D1484" s="242" t="s">
        <v>372</v>
      </c>
      <c r="E1484" s="253" t="s">
        <v>21</v>
      </c>
      <c r="F1484" s="254" t="s">
        <v>1968</v>
      </c>
      <c r="G1484" s="252"/>
      <c r="H1484" s="255">
        <v>3</v>
      </c>
      <c r="I1484" s="256"/>
      <c r="J1484" s="252"/>
      <c r="K1484" s="252"/>
      <c r="L1484" s="257"/>
      <c r="M1484" s="258"/>
      <c r="N1484" s="259"/>
      <c r="O1484" s="259"/>
      <c r="P1484" s="259"/>
      <c r="Q1484" s="259"/>
      <c r="R1484" s="259"/>
      <c r="S1484" s="259"/>
      <c r="T1484" s="260"/>
      <c r="U1484" s="14"/>
      <c r="V1484" s="14"/>
      <c r="W1484" s="14"/>
      <c r="X1484" s="14"/>
      <c r="Y1484" s="14"/>
      <c r="Z1484" s="14"/>
      <c r="AA1484" s="14"/>
      <c r="AB1484" s="14"/>
      <c r="AC1484" s="14"/>
      <c r="AD1484" s="14"/>
      <c r="AE1484" s="14"/>
      <c r="AT1484" s="261" t="s">
        <v>372</v>
      </c>
      <c r="AU1484" s="261" t="s">
        <v>81</v>
      </c>
      <c r="AV1484" s="14" t="s">
        <v>81</v>
      </c>
      <c r="AW1484" s="14" t="s">
        <v>34</v>
      </c>
      <c r="AX1484" s="14" t="s">
        <v>79</v>
      </c>
      <c r="AY1484" s="261" t="s">
        <v>178</v>
      </c>
    </row>
    <row r="1485" s="2" customFormat="1" ht="16.5" customHeight="1">
      <c r="A1485" s="41"/>
      <c r="B1485" s="42"/>
      <c r="C1485" s="284" t="s">
        <v>1969</v>
      </c>
      <c r="D1485" s="284" t="s">
        <v>543</v>
      </c>
      <c r="E1485" s="285" t="s">
        <v>1970</v>
      </c>
      <c r="F1485" s="286" t="s">
        <v>1971</v>
      </c>
      <c r="G1485" s="287" t="s">
        <v>546</v>
      </c>
      <c r="H1485" s="288">
        <v>3</v>
      </c>
      <c r="I1485" s="289"/>
      <c r="J1485" s="290">
        <f>ROUND(I1485*H1485,2)</f>
        <v>0</v>
      </c>
      <c r="K1485" s="286" t="s">
        <v>368</v>
      </c>
      <c r="L1485" s="291"/>
      <c r="M1485" s="292" t="s">
        <v>21</v>
      </c>
      <c r="N1485" s="293" t="s">
        <v>43</v>
      </c>
      <c r="O1485" s="87"/>
      <c r="P1485" s="223">
        <f>O1485*H1485</f>
        <v>0</v>
      </c>
      <c r="Q1485" s="223">
        <v>0.00050000000000000001</v>
      </c>
      <c r="R1485" s="223">
        <f>Q1485*H1485</f>
        <v>0.0015</v>
      </c>
      <c r="S1485" s="223">
        <v>0</v>
      </c>
      <c r="T1485" s="224">
        <f>S1485*H1485</f>
        <v>0</v>
      </c>
      <c r="U1485" s="41"/>
      <c r="V1485" s="41"/>
      <c r="W1485" s="41"/>
      <c r="X1485" s="41"/>
      <c r="Y1485" s="41"/>
      <c r="Z1485" s="41"/>
      <c r="AA1485" s="41"/>
      <c r="AB1485" s="41"/>
      <c r="AC1485" s="41"/>
      <c r="AD1485" s="41"/>
      <c r="AE1485" s="41"/>
      <c r="AR1485" s="225" t="s">
        <v>306</v>
      </c>
      <c r="AT1485" s="225" t="s">
        <v>543</v>
      </c>
      <c r="AU1485" s="225" t="s">
        <v>81</v>
      </c>
      <c r="AY1485" s="20" t="s">
        <v>178</v>
      </c>
      <c r="BE1485" s="226">
        <f>IF(N1485="základní",J1485,0)</f>
        <v>0</v>
      </c>
      <c r="BF1485" s="226">
        <f>IF(N1485="snížená",J1485,0)</f>
        <v>0</v>
      </c>
      <c r="BG1485" s="226">
        <f>IF(N1485="zákl. přenesená",J1485,0)</f>
        <v>0</v>
      </c>
      <c r="BH1485" s="226">
        <f>IF(N1485="sníž. přenesená",J1485,0)</f>
        <v>0</v>
      </c>
      <c r="BI1485" s="226">
        <f>IF(N1485="nulová",J1485,0)</f>
        <v>0</v>
      </c>
      <c r="BJ1485" s="20" t="s">
        <v>79</v>
      </c>
      <c r="BK1485" s="226">
        <f>ROUND(I1485*H1485,2)</f>
        <v>0</v>
      </c>
      <c r="BL1485" s="20" t="s">
        <v>242</v>
      </c>
      <c r="BM1485" s="225" t="s">
        <v>1972</v>
      </c>
    </row>
    <row r="1486" s="14" customFormat="1">
      <c r="A1486" s="14"/>
      <c r="B1486" s="251"/>
      <c r="C1486" s="252"/>
      <c r="D1486" s="242" t="s">
        <v>372</v>
      </c>
      <c r="E1486" s="253" t="s">
        <v>21</v>
      </c>
      <c r="F1486" s="254" t="s">
        <v>1968</v>
      </c>
      <c r="G1486" s="252"/>
      <c r="H1486" s="255">
        <v>3</v>
      </c>
      <c r="I1486" s="256"/>
      <c r="J1486" s="252"/>
      <c r="K1486" s="252"/>
      <c r="L1486" s="257"/>
      <c r="M1486" s="258"/>
      <c r="N1486" s="259"/>
      <c r="O1486" s="259"/>
      <c r="P1486" s="259"/>
      <c r="Q1486" s="259"/>
      <c r="R1486" s="259"/>
      <c r="S1486" s="259"/>
      <c r="T1486" s="260"/>
      <c r="U1486" s="14"/>
      <c r="V1486" s="14"/>
      <c r="W1486" s="14"/>
      <c r="X1486" s="14"/>
      <c r="Y1486" s="14"/>
      <c r="Z1486" s="14"/>
      <c r="AA1486" s="14"/>
      <c r="AB1486" s="14"/>
      <c r="AC1486" s="14"/>
      <c r="AD1486" s="14"/>
      <c r="AE1486" s="14"/>
      <c r="AT1486" s="261" t="s">
        <v>372</v>
      </c>
      <c r="AU1486" s="261" t="s">
        <v>81</v>
      </c>
      <c r="AV1486" s="14" t="s">
        <v>81</v>
      </c>
      <c r="AW1486" s="14" t="s">
        <v>34</v>
      </c>
      <c r="AX1486" s="14" t="s">
        <v>79</v>
      </c>
      <c r="AY1486" s="261" t="s">
        <v>178</v>
      </c>
    </row>
    <row r="1487" s="2" customFormat="1" ht="24.15" customHeight="1">
      <c r="A1487" s="41"/>
      <c r="B1487" s="42"/>
      <c r="C1487" s="214" t="s">
        <v>1973</v>
      </c>
      <c r="D1487" s="214" t="s">
        <v>179</v>
      </c>
      <c r="E1487" s="215" t="s">
        <v>1974</v>
      </c>
      <c r="F1487" s="216" t="s">
        <v>1975</v>
      </c>
      <c r="G1487" s="217" t="s">
        <v>546</v>
      </c>
      <c r="H1487" s="218">
        <v>3</v>
      </c>
      <c r="I1487" s="219"/>
      <c r="J1487" s="220">
        <f>ROUND(I1487*H1487,2)</f>
        <v>0</v>
      </c>
      <c r="K1487" s="216" t="s">
        <v>368</v>
      </c>
      <c r="L1487" s="47"/>
      <c r="M1487" s="221" t="s">
        <v>21</v>
      </c>
      <c r="N1487" s="222" t="s">
        <v>43</v>
      </c>
      <c r="O1487" s="87"/>
      <c r="P1487" s="223">
        <f>O1487*H1487</f>
        <v>0</v>
      </c>
      <c r="Q1487" s="223">
        <v>0</v>
      </c>
      <c r="R1487" s="223">
        <f>Q1487*H1487</f>
        <v>0</v>
      </c>
      <c r="S1487" s="223">
        <v>0</v>
      </c>
      <c r="T1487" s="224">
        <f>S1487*H1487</f>
        <v>0</v>
      </c>
      <c r="U1487" s="41"/>
      <c r="V1487" s="41"/>
      <c r="W1487" s="41"/>
      <c r="X1487" s="41"/>
      <c r="Y1487" s="41"/>
      <c r="Z1487" s="41"/>
      <c r="AA1487" s="41"/>
      <c r="AB1487" s="41"/>
      <c r="AC1487" s="41"/>
      <c r="AD1487" s="41"/>
      <c r="AE1487" s="41"/>
      <c r="AR1487" s="225" t="s">
        <v>242</v>
      </c>
      <c r="AT1487" s="225" t="s">
        <v>179</v>
      </c>
      <c r="AU1487" s="225" t="s">
        <v>81</v>
      </c>
      <c r="AY1487" s="20" t="s">
        <v>178</v>
      </c>
      <c r="BE1487" s="226">
        <f>IF(N1487="základní",J1487,0)</f>
        <v>0</v>
      </c>
      <c r="BF1487" s="226">
        <f>IF(N1487="snížená",J1487,0)</f>
        <v>0</v>
      </c>
      <c r="BG1487" s="226">
        <f>IF(N1487="zákl. přenesená",J1487,0)</f>
        <v>0</v>
      </c>
      <c r="BH1487" s="226">
        <f>IF(N1487="sníž. přenesená",J1487,0)</f>
        <v>0</v>
      </c>
      <c r="BI1487" s="226">
        <f>IF(N1487="nulová",J1487,0)</f>
        <v>0</v>
      </c>
      <c r="BJ1487" s="20" t="s">
        <v>79</v>
      </c>
      <c r="BK1487" s="226">
        <f>ROUND(I1487*H1487,2)</f>
        <v>0</v>
      </c>
      <c r="BL1487" s="20" t="s">
        <v>242</v>
      </c>
      <c r="BM1487" s="225" t="s">
        <v>1976</v>
      </c>
    </row>
    <row r="1488" s="2" customFormat="1">
      <c r="A1488" s="41"/>
      <c r="B1488" s="42"/>
      <c r="C1488" s="43"/>
      <c r="D1488" s="235" t="s">
        <v>370</v>
      </c>
      <c r="E1488" s="43"/>
      <c r="F1488" s="236" t="s">
        <v>1977</v>
      </c>
      <c r="G1488" s="43"/>
      <c r="H1488" s="43"/>
      <c r="I1488" s="237"/>
      <c r="J1488" s="43"/>
      <c r="K1488" s="43"/>
      <c r="L1488" s="47"/>
      <c r="M1488" s="238"/>
      <c r="N1488" s="239"/>
      <c r="O1488" s="87"/>
      <c r="P1488" s="87"/>
      <c r="Q1488" s="87"/>
      <c r="R1488" s="87"/>
      <c r="S1488" s="87"/>
      <c r="T1488" s="88"/>
      <c r="U1488" s="41"/>
      <c r="V1488" s="41"/>
      <c r="W1488" s="41"/>
      <c r="X1488" s="41"/>
      <c r="Y1488" s="41"/>
      <c r="Z1488" s="41"/>
      <c r="AA1488" s="41"/>
      <c r="AB1488" s="41"/>
      <c r="AC1488" s="41"/>
      <c r="AD1488" s="41"/>
      <c r="AE1488" s="41"/>
      <c r="AT1488" s="20" t="s">
        <v>370</v>
      </c>
      <c r="AU1488" s="20" t="s">
        <v>81</v>
      </c>
    </row>
    <row r="1489" s="14" customFormat="1">
      <c r="A1489" s="14"/>
      <c r="B1489" s="251"/>
      <c r="C1489" s="252"/>
      <c r="D1489" s="242" t="s">
        <v>372</v>
      </c>
      <c r="E1489" s="253" t="s">
        <v>21</v>
      </c>
      <c r="F1489" s="254" t="s">
        <v>1978</v>
      </c>
      <c r="G1489" s="252"/>
      <c r="H1489" s="255">
        <v>3</v>
      </c>
      <c r="I1489" s="256"/>
      <c r="J1489" s="252"/>
      <c r="K1489" s="252"/>
      <c r="L1489" s="257"/>
      <c r="M1489" s="258"/>
      <c r="N1489" s="259"/>
      <c r="O1489" s="259"/>
      <c r="P1489" s="259"/>
      <c r="Q1489" s="259"/>
      <c r="R1489" s="259"/>
      <c r="S1489" s="259"/>
      <c r="T1489" s="260"/>
      <c r="U1489" s="14"/>
      <c r="V1489" s="14"/>
      <c r="W1489" s="14"/>
      <c r="X1489" s="14"/>
      <c r="Y1489" s="14"/>
      <c r="Z1489" s="14"/>
      <c r="AA1489" s="14"/>
      <c r="AB1489" s="14"/>
      <c r="AC1489" s="14"/>
      <c r="AD1489" s="14"/>
      <c r="AE1489" s="14"/>
      <c r="AT1489" s="261" t="s">
        <v>372</v>
      </c>
      <c r="AU1489" s="261" t="s">
        <v>81</v>
      </c>
      <c r="AV1489" s="14" t="s">
        <v>81</v>
      </c>
      <c r="AW1489" s="14" t="s">
        <v>34</v>
      </c>
      <c r="AX1489" s="14" t="s">
        <v>79</v>
      </c>
      <c r="AY1489" s="261" t="s">
        <v>178</v>
      </c>
    </row>
    <row r="1490" s="2" customFormat="1" ht="24.15" customHeight="1">
      <c r="A1490" s="41"/>
      <c r="B1490" s="42"/>
      <c r="C1490" s="284" t="s">
        <v>1979</v>
      </c>
      <c r="D1490" s="284" t="s">
        <v>543</v>
      </c>
      <c r="E1490" s="285" t="s">
        <v>1980</v>
      </c>
      <c r="F1490" s="286" t="s">
        <v>1981</v>
      </c>
      <c r="G1490" s="287" t="s">
        <v>546</v>
      </c>
      <c r="H1490" s="288">
        <v>3</v>
      </c>
      <c r="I1490" s="289"/>
      <c r="J1490" s="290">
        <f>ROUND(I1490*H1490,2)</f>
        <v>0</v>
      </c>
      <c r="K1490" s="286" t="s">
        <v>368</v>
      </c>
      <c r="L1490" s="291"/>
      <c r="M1490" s="292" t="s">
        <v>21</v>
      </c>
      <c r="N1490" s="293" t="s">
        <v>43</v>
      </c>
      <c r="O1490" s="87"/>
      <c r="P1490" s="223">
        <f>O1490*H1490</f>
        <v>0</v>
      </c>
      <c r="Q1490" s="223">
        <v>0.00050000000000000001</v>
      </c>
      <c r="R1490" s="223">
        <f>Q1490*H1490</f>
        <v>0.0015</v>
      </c>
      <c r="S1490" s="223">
        <v>0</v>
      </c>
      <c r="T1490" s="224">
        <f>S1490*H1490</f>
        <v>0</v>
      </c>
      <c r="U1490" s="41"/>
      <c r="V1490" s="41"/>
      <c r="W1490" s="41"/>
      <c r="X1490" s="41"/>
      <c r="Y1490" s="41"/>
      <c r="Z1490" s="41"/>
      <c r="AA1490" s="41"/>
      <c r="AB1490" s="41"/>
      <c r="AC1490" s="41"/>
      <c r="AD1490" s="41"/>
      <c r="AE1490" s="41"/>
      <c r="AR1490" s="225" t="s">
        <v>306</v>
      </c>
      <c r="AT1490" s="225" t="s">
        <v>543</v>
      </c>
      <c r="AU1490" s="225" t="s">
        <v>81</v>
      </c>
      <c r="AY1490" s="20" t="s">
        <v>178</v>
      </c>
      <c r="BE1490" s="226">
        <f>IF(N1490="základní",J1490,0)</f>
        <v>0</v>
      </c>
      <c r="BF1490" s="226">
        <f>IF(N1490="snížená",J1490,0)</f>
        <v>0</v>
      </c>
      <c r="BG1490" s="226">
        <f>IF(N1490="zákl. přenesená",J1490,0)</f>
        <v>0</v>
      </c>
      <c r="BH1490" s="226">
        <f>IF(N1490="sníž. přenesená",J1490,0)</f>
        <v>0</v>
      </c>
      <c r="BI1490" s="226">
        <f>IF(N1490="nulová",J1490,0)</f>
        <v>0</v>
      </c>
      <c r="BJ1490" s="20" t="s">
        <v>79</v>
      </c>
      <c r="BK1490" s="226">
        <f>ROUND(I1490*H1490,2)</f>
        <v>0</v>
      </c>
      <c r="BL1490" s="20" t="s">
        <v>242</v>
      </c>
      <c r="BM1490" s="225" t="s">
        <v>1982</v>
      </c>
    </row>
    <row r="1491" s="14" customFormat="1">
      <c r="A1491" s="14"/>
      <c r="B1491" s="251"/>
      <c r="C1491" s="252"/>
      <c r="D1491" s="242" t="s">
        <v>372</v>
      </c>
      <c r="E1491" s="253" t="s">
        <v>21</v>
      </c>
      <c r="F1491" s="254" t="s">
        <v>1978</v>
      </c>
      <c r="G1491" s="252"/>
      <c r="H1491" s="255">
        <v>3</v>
      </c>
      <c r="I1491" s="256"/>
      <c r="J1491" s="252"/>
      <c r="K1491" s="252"/>
      <c r="L1491" s="257"/>
      <c r="M1491" s="258"/>
      <c r="N1491" s="259"/>
      <c r="O1491" s="259"/>
      <c r="P1491" s="259"/>
      <c r="Q1491" s="259"/>
      <c r="R1491" s="259"/>
      <c r="S1491" s="259"/>
      <c r="T1491" s="260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T1491" s="261" t="s">
        <v>372</v>
      </c>
      <c r="AU1491" s="261" t="s">
        <v>81</v>
      </c>
      <c r="AV1491" s="14" t="s">
        <v>81</v>
      </c>
      <c r="AW1491" s="14" t="s">
        <v>34</v>
      </c>
      <c r="AX1491" s="14" t="s">
        <v>79</v>
      </c>
      <c r="AY1491" s="261" t="s">
        <v>178</v>
      </c>
    </row>
    <row r="1492" s="2" customFormat="1" ht="24.15" customHeight="1">
      <c r="A1492" s="41"/>
      <c r="B1492" s="42"/>
      <c r="C1492" s="214" t="s">
        <v>1983</v>
      </c>
      <c r="D1492" s="214" t="s">
        <v>179</v>
      </c>
      <c r="E1492" s="215" t="s">
        <v>1984</v>
      </c>
      <c r="F1492" s="216" t="s">
        <v>1985</v>
      </c>
      <c r="G1492" s="217" t="s">
        <v>546</v>
      </c>
      <c r="H1492" s="218">
        <v>2</v>
      </c>
      <c r="I1492" s="219"/>
      <c r="J1492" s="220">
        <f>ROUND(I1492*H1492,2)</f>
        <v>0</v>
      </c>
      <c r="K1492" s="216" t="s">
        <v>393</v>
      </c>
      <c r="L1492" s="47"/>
      <c r="M1492" s="221" t="s">
        <v>21</v>
      </c>
      <c r="N1492" s="222" t="s">
        <v>43</v>
      </c>
      <c r="O1492" s="87"/>
      <c r="P1492" s="223">
        <f>O1492*H1492</f>
        <v>0</v>
      </c>
      <c r="Q1492" s="223">
        <v>0</v>
      </c>
      <c r="R1492" s="223">
        <f>Q1492*H1492</f>
        <v>0</v>
      </c>
      <c r="S1492" s="223">
        <v>0</v>
      </c>
      <c r="T1492" s="224">
        <f>S1492*H1492</f>
        <v>0</v>
      </c>
      <c r="U1492" s="41"/>
      <c r="V1492" s="41"/>
      <c r="W1492" s="41"/>
      <c r="X1492" s="41"/>
      <c r="Y1492" s="41"/>
      <c r="Z1492" s="41"/>
      <c r="AA1492" s="41"/>
      <c r="AB1492" s="41"/>
      <c r="AC1492" s="41"/>
      <c r="AD1492" s="41"/>
      <c r="AE1492" s="41"/>
      <c r="AR1492" s="225" t="s">
        <v>242</v>
      </c>
      <c r="AT1492" s="225" t="s">
        <v>179</v>
      </c>
      <c r="AU1492" s="225" t="s">
        <v>81</v>
      </c>
      <c r="AY1492" s="20" t="s">
        <v>178</v>
      </c>
      <c r="BE1492" s="226">
        <f>IF(N1492="základní",J1492,0)</f>
        <v>0</v>
      </c>
      <c r="BF1492" s="226">
        <f>IF(N1492="snížená",J1492,0)</f>
        <v>0</v>
      </c>
      <c r="BG1492" s="226">
        <f>IF(N1492="zákl. přenesená",J1492,0)</f>
        <v>0</v>
      </c>
      <c r="BH1492" s="226">
        <f>IF(N1492="sníž. přenesená",J1492,0)</f>
        <v>0</v>
      </c>
      <c r="BI1492" s="226">
        <f>IF(N1492="nulová",J1492,0)</f>
        <v>0</v>
      </c>
      <c r="BJ1492" s="20" t="s">
        <v>79</v>
      </c>
      <c r="BK1492" s="226">
        <f>ROUND(I1492*H1492,2)</f>
        <v>0</v>
      </c>
      <c r="BL1492" s="20" t="s">
        <v>242</v>
      </c>
      <c r="BM1492" s="225" t="s">
        <v>1986</v>
      </c>
    </row>
    <row r="1493" s="14" customFormat="1">
      <c r="A1493" s="14"/>
      <c r="B1493" s="251"/>
      <c r="C1493" s="252"/>
      <c r="D1493" s="242" t="s">
        <v>372</v>
      </c>
      <c r="E1493" s="253" t="s">
        <v>21</v>
      </c>
      <c r="F1493" s="254" t="s">
        <v>1987</v>
      </c>
      <c r="G1493" s="252"/>
      <c r="H1493" s="255">
        <v>2</v>
      </c>
      <c r="I1493" s="256"/>
      <c r="J1493" s="252"/>
      <c r="K1493" s="252"/>
      <c r="L1493" s="257"/>
      <c r="M1493" s="258"/>
      <c r="N1493" s="259"/>
      <c r="O1493" s="259"/>
      <c r="P1493" s="259"/>
      <c r="Q1493" s="259"/>
      <c r="R1493" s="259"/>
      <c r="S1493" s="259"/>
      <c r="T1493" s="260"/>
      <c r="U1493" s="14"/>
      <c r="V1493" s="14"/>
      <c r="W1493" s="14"/>
      <c r="X1493" s="14"/>
      <c r="Y1493" s="14"/>
      <c r="Z1493" s="14"/>
      <c r="AA1493" s="14"/>
      <c r="AB1493" s="14"/>
      <c r="AC1493" s="14"/>
      <c r="AD1493" s="14"/>
      <c r="AE1493" s="14"/>
      <c r="AT1493" s="261" t="s">
        <v>372</v>
      </c>
      <c r="AU1493" s="261" t="s">
        <v>81</v>
      </c>
      <c r="AV1493" s="14" t="s">
        <v>81</v>
      </c>
      <c r="AW1493" s="14" t="s">
        <v>34</v>
      </c>
      <c r="AX1493" s="14" t="s">
        <v>79</v>
      </c>
      <c r="AY1493" s="261" t="s">
        <v>178</v>
      </c>
    </row>
    <row r="1494" s="2" customFormat="1" ht="24.15" customHeight="1">
      <c r="A1494" s="41"/>
      <c r="B1494" s="42"/>
      <c r="C1494" s="214" t="s">
        <v>1988</v>
      </c>
      <c r="D1494" s="214" t="s">
        <v>179</v>
      </c>
      <c r="E1494" s="215" t="s">
        <v>1989</v>
      </c>
      <c r="F1494" s="216" t="s">
        <v>1990</v>
      </c>
      <c r="G1494" s="217" t="s">
        <v>546</v>
      </c>
      <c r="H1494" s="218">
        <v>3</v>
      </c>
      <c r="I1494" s="219"/>
      <c r="J1494" s="220">
        <f>ROUND(I1494*H1494,2)</f>
        <v>0</v>
      </c>
      <c r="K1494" s="216" t="s">
        <v>393</v>
      </c>
      <c r="L1494" s="47"/>
      <c r="M1494" s="221" t="s">
        <v>21</v>
      </c>
      <c r="N1494" s="222" t="s">
        <v>43</v>
      </c>
      <c r="O1494" s="87"/>
      <c r="P1494" s="223">
        <f>O1494*H1494</f>
        <v>0</v>
      </c>
      <c r="Q1494" s="223">
        <v>0.00051999999999999995</v>
      </c>
      <c r="R1494" s="223">
        <f>Q1494*H1494</f>
        <v>0.0015599999999999998</v>
      </c>
      <c r="S1494" s="223">
        <v>0</v>
      </c>
      <c r="T1494" s="224">
        <f>S1494*H1494</f>
        <v>0</v>
      </c>
      <c r="U1494" s="41"/>
      <c r="V1494" s="41"/>
      <c r="W1494" s="41"/>
      <c r="X1494" s="41"/>
      <c r="Y1494" s="41"/>
      <c r="Z1494" s="41"/>
      <c r="AA1494" s="41"/>
      <c r="AB1494" s="41"/>
      <c r="AC1494" s="41"/>
      <c r="AD1494" s="41"/>
      <c r="AE1494" s="41"/>
      <c r="AR1494" s="225" t="s">
        <v>242</v>
      </c>
      <c r="AT1494" s="225" t="s">
        <v>179</v>
      </c>
      <c r="AU1494" s="225" t="s">
        <v>81</v>
      </c>
      <c r="AY1494" s="20" t="s">
        <v>178</v>
      </c>
      <c r="BE1494" s="226">
        <f>IF(N1494="základní",J1494,0)</f>
        <v>0</v>
      </c>
      <c r="BF1494" s="226">
        <f>IF(N1494="snížená",J1494,0)</f>
        <v>0</v>
      </c>
      <c r="BG1494" s="226">
        <f>IF(N1494="zákl. přenesená",J1494,0)</f>
        <v>0</v>
      </c>
      <c r="BH1494" s="226">
        <f>IF(N1494="sníž. přenesená",J1494,0)</f>
        <v>0</v>
      </c>
      <c r="BI1494" s="226">
        <f>IF(N1494="nulová",J1494,0)</f>
        <v>0</v>
      </c>
      <c r="BJ1494" s="20" t="s">
        <v>79</v>
      </c>
      <c r="BK1494" s="226">
        <f>ROUND(I1494*H1494,2)</f>
        <v>0</v>
      </c>
      <c r="BL1494" s="20" t="s">
        <v>242</v>
      </c>
      <c r="BM1494" s="225" t="s">
        <v>1991</v>
      </c>
    </row>
    <row r="1495" s="14" customFormat="1">
      <c r="A1495" s="14"/>
      <c r="B1495" s="251"/>
      <c r="C1495" s="252"/>
      <c r="D1495" s="242" t="s">
        <v>372</v>
      </c>
      <c r="E1495" s="253" t="s">
        <v>21</v>
      </c>
      <c r="F1495" s="254" t="s">
        <v>1978</v>
      </c>
      <c r="G1495" s="252"/>
      <c r="H1495" s="255">
        <v>3</v>
      </c>
      <c r="I1495" s="256"/>
      <c r="J1495" s="252"/>
      <c r="K1495" s="252"/>
      <c r="L1495" s="257"/>
      <c r="M1495" s="258"/>
      <c r="N1495" s="259"/>
      <c r="O1495" s="259"/>
      <c r="P1495" s="259"/>
      <c r="Q1495" s="259"/>
      <c r="R1495" s="259"/>
      <c r="S1495" s="259"/>
      <c r="T1495" s="260"/>
      <c r="U1495" s="14"/>
      <c r="V1495" s="14"/>
      <c r="W1495" s="14"/>
      <c r="X1495" s="14"/>
      <c r="Y1495" s="14"/>
      <c r="Z1495" s="14"/>
      <c r="AA1495" s="14"/>
      <c r="AB1495" s="14"/>
      <c r="AC1495" s="14"/>
      <c r="AD1495" s="14"/>
      <c r="AE1495" s="14"/>
      <c r="AT1495" s="261" t="s">
        <v>372</v>
      </c>
      <c r="AU1495" s="261" t="s">
        <v>81</v>
      </c>
      <c r="AV1495" s="14" t="s">
        <v>81</v>
      </c>
      <c r="AW1495" s="14" t="s">
        <v>34</v>
      </c>
      <c r="AX1495" s="14" t="s">
        <v>79</v>
      </c>
      <c r="AY1495" s="261" t="s">
        <v>178</v>
      </c>
    </row>
    <row r="1496" s="2" customFormat="1" ht="24.15" customHeight="1">
      <c r="A1496" s="41"/>
      <c r="B1496" s="42"/>
      <c r="C1496" s="214" t="s">
        <v>1992</v>
      </c>
      <c r="D1496" s="214" t="s">
        <v>179</v>
      </c>
      <c r="E1496" s="215" t="s">
        <v>1993</v>
      </c>
      <c r="F1496" s="216" t="s">
        <v>1994</v>
      </c>
      <c r="G1496" s="217" t="s">
        <v>546</v>
      </c>
      <c r="H1496" s="218">
        <v>2</v>
      </c>
      <c r="I1496" s="219"/>
      <c r="J1496" s="220">
        <f>ROUND(I1496*H1496,2)</f>
        <v>0</v>
      </c>
      <c r="K1496" s="216" t="s">
        <v>393</v>
      </c>
      <c r="L1496" s="47"/>
      <c r="M1496" s="221" t="s">
        <v>21</v>
      </c>
      <c r="N1496" s="222" t="s">
        <v>43</v>
      </c>
      <c r="O1496" s="87"/>
      <c r="P1496" s="223">
        <f>O1496*H1496</f>
        <v>0</v>
      </c>
      <c r="Q1496" s="223">
        <v>0.00080000000000000004</v>
      </c>
      <c r="R1496" s="223">
        <f>Q1496*H1496</f>
        <v>0.0016000000000000001</v>
      </c>
      <c r="S1496" s="223">
        <v>0</v>
      </c>
      <c r="T1496" s="224">
        <f>S1496*H1496</f>
        <v>0</v>
      </c>
      <c r="U1496" s="41"/>
      <c r="V1496" s="41"/>
      <c r="W1496" s="41"/>
      <c r="X1496" s="41"/>
      <c r="Y1496" s="41"/>
      <c r="Z1496" s="41"/>
      <c r="AA1496" s="41"/>
      <c r="AB1496" s="41"/>
      <c r="AC1496" s="41"/>
      <c r="AD1496" s="41"/>
      <c r="AE1496" s="41"/>
      <c r="AR1496" s="225" t="s">
        <v>242</v>
      </c>
      <c r="AT1496" s="225" t="s">
        <v>179</v>
      </c>
      <c r="AU1496" s="225" t="s">
        <v>81</v>
      </c>
      <c r="AY1496" s="20" t="s">
        <v>178</v>
      </c>
      <c r="BE1496" s="226">
        <f>IF(N1496="základní",J1496,0)</f>
        <v>0</v>
      </c>
      <c r="BF1496" s="226">
        <f>IF(N1496="snížená",J1496,0)</f>
        <v>0</v>
      </c>
      <c r="BG1496" s="226">
        <f>IF(N1496="zákl. přenesená",J1496,0)</f>
        <v>0</v>
      </c>
      <c r="BH1496" s="226">
        <f>IF(N1496="sníž. přenesená",J1496,0)</f>
        <v>0</v>
      </c>
      <c r="BI1496" s="226">
        <f>IF(N1496="nulová",J1496,0)</f>
        <v>0</v>
      </c>
      <c r="BJ1496" s="20" t="s">
        <v>79</v>
      </c>
      <c r="BK1496" s="226">
        <f>ROUND(I1496*H1496,2)</f>
        <v>0</v>
      </c>
      <c r="BL1496" s="20" t="s">
        <v>242</v>
      </c>
      <c r="BM1496" s="225" t="s">
        <v>1995</v>
      </c>
    </row>
    <row r="1497" s="13" customFormat="1">
      <c r="A1497" s="13"/>
      <c r="B1497" s="240"/>
      <c r="C1497" s="241"/>
      <c r="D1497" s="242" t="s">
        <v>372</v>
      </c>
      <c r="E1497" s="243" t="s">
        <v>21</v>
      </c>
      <c r="F1497" s="244" t="s">
        <v>1996</v>
      </c>
      <c r="G1497" s="241"/>
      <c r="H1497" s="243" t="s">
        <v>21</v>
      </c>
      <c r="I1497" s="245"/>
      <c r="J1497" s="241"/>
      <c r="K1497" s="241"/>
      <c r="L1497" s="246"/>
      <c r="M1497" s="247"/>
      <c r="N1497" s="248"/>
      <c r="O1497" s="248"/>
      <c r="P1497" s="248"/>
      <c r="Q1497" s="248"/>
      <c r="R1497" s="248"/>
      <c r="S1497" s="248"/>
      <c r="T1497" s="249"/>
      <c r="U1497" s="13"/>
      <c r="V1497" s="13"/>
      <c r="W1497" s="13"/>
      <c r="X1497" s="13"/>
      <c r="Y1497" s="13"/>
      <c r="Z1497" s="13"/>
      <c r="AA1497" s="13"/>
      <c r="AB1497" s="13"/>
      <c r="AC1497" s="13"/>
      <c r="AD1497" s="13"/>
      <c r="AE1497" s="13"/>
      <c r="AT1497" s="250" t="s">
        <v>372</v>
      </c>
      <c r="AU1497" s="250" t="s">
        <v>81</v>
      </c>
      <c r="AV1497" s="13" t="s">
        <v>79</v>
      </c>
      <c r="AW1497" s="13" t="s">
        <v>34</v>
      </c>
      <c r="AX1497" s="13" t="s">
        <v>72</v>
      </c>
      <c r="AY1497" s="250" t="s">
        <v>178</v>
      </c>
    </row>
    <row r="1498" s="14" customFormat="1">
      <c r="A1498" s="14"/>
      <c r="B1498" s="251"/>
      <c r="C1498" s="252"/>
      <c r="D1498" s="242" t="s">
        <v>372</v>
      </c>
      <c r="E1498" s="253" t="s">
        <v>21</v>
      </c>
      <c r="F1498" s="254" t="s">
        <v>1997</v>
      </c>
      <c r="G1498" s="252"/>
      <c r="H1498" s="255">
        <v>2</v>
      </c>
      <c r="I1498" s="256"/>
      <c r="J1498" s="252"/>
      <c r="K1498" s="252"/>
      <c r="L1498" s="257"/>
      <c r="M1498" s="258"/>
      <c r="N1498" s="259"/>
      <c r="O1498" s="259"/>
      <c r="P1498" s="259"/>
      <c r="Q1498" s="259"/>
      <c r="R1498" s="259"/>
      <c r="S1498" s="259"/>
      <c r="T1498" s="260"/>
      <c r="U1498" s="14"/>
      <c r="V1498" s="14"/>
      <c r="W1498" s="14"/>
      <c r="X1498" s="14"/>
      <c r="Y1498" s="14"/>
      <c r="Z1498" s="14"/>
      <c r="AA1498" s="14"/>
      <c r="AB1498" s="14"/>
      <c r="AC1498" s="14"/>
      <c r="AD1498" s="14"/>
      <c r="AE1498" s="14"/>
      <c r="AT1498" s="261" t="s">
        <v>372</v>
      </c>
      <c r="AU1498" s="261" t="s">
        <v>81</v>
      </c>
      <c r="AV1498" s="14" t="s">
        <v>81</v>
      </c>
      <c r="AW1498" s="14" t="s">
        <v>34</v>
      </c>
      <c r="AX1498" s="14" t="s">
        <v>79</v>
      </c>
      <c r="AY1498" s="261" t="s">
        <v>178</v>
      </c>
    </row>
    <row r="1499" s="2" customFormat="1" ht="21.75" customHeight="1">
      <c r="A1499" s="41"/>
      <c r="B1499" s="42"/>
      <c r="C1499" s="214" t="s">
        <v>1998</v>
      </c>
      <c r="D1499" s="214" t="s">
        <v>179</v>
      </c>
      <c r="E1499" s="215" t="s">
        <v>1999</v>
      </c>
      <c r="F1499" s="216" t="s">
        <v>2000</v>
      </c>
      <c r="G1499" s="217" t="s">
        <v>546</v>
      </c>
      <c r="H1499" s="218">
        <v>7</v>
      </c>
      <c r="I1499" s="219"/>
      <c r="J1499" s="220">
        <f>ROUND(I1499*H1499,2)</f>
        <v>0</v>
      </c>
      <c r="K1499" s="216" t="s">
        <v>393</v>
      </c>
      <c r="L1499" s="47"/>
      <c r="M1499" s="221" t="s">
        <v>21</v>
      </c>
      <c r="N1499" s="222" t="s">
        <v>43</v>
      </c>
      <c r="O1499" s="87"/>
      <c r="P1499" s="223">
        <f>O1499*H1499</f>
        <v>0</v>
      </c>
      <c r="Q1499" s="223">
        <v>0.00084999999999999995</v>
      </c>
      <c r="R1499" s="223">
        <f>Q1499*H1499</f>
        <v>0.0059499999999999996</v>
      </c>
      <c r="S1499" s="223">
        <v>0</v>
      </c>
      <c r="T1499" s="224">
        <f>S1499*H1499</f>
        <v>0</v>
      </c>
      <c r="U1499" s="41"/>
      <c r="V1499" s="41"/>
      <c r="W1499" s="41"/>
      <c r="X1499" s="41"/>
      <c r="Y1499" s="41"/>
      <c r="Z1499" s="41"/>
      <c r="AA1499" s="41"/>
      <c r="AB1499" s="41"/>
      <c r="AC1499" s="41"/>
      <c r="AD1499" s="41"/>
      <c r="AE1499" s="41"/>
      <c r="AR1499" s="225" t="s">
        <v>242</v>
      </c>
      <c r="AT1499" s="225" t="s">
        <v>179</v>
      </c>
      <c r="AU1499" s="225" t="s">
        <v>81</v>
      </c>
      <c r="AY1499" s="20" t="s">
        <v>178</v>
      </c>
      <c r="BE1499" s="226">
        <f>IF(N1499="základní",J1499,0)</f>
        <v>0</v>
      </c>
      <c r="BF1499" s="226">
        <f>IF(N1499="snížená",J1499,0)</f>
        <v>0</v>
      </c>
      <c r="BG1499" s="226">
        <f>IF(N1499="zákl. přenesená",J1499,0)</f>
        <v>0</v>
      </c>
      <c r="BH1499" s="226">
        <f>IF(N1499="sníž. přenesená",J1499,0)</f>
        <v>0</v>
      </c>
      <c r="BI1499" s="226">
        <f>IF(N1499="nulová",J1499,0)</f>
        <v>0</v>
      </c>
      <c r="BJ1499" s="20" t="s">
        <v>79</v>
      </c>
      <c r="BK1499" s="226">
        <f>ROUND(I1499*H1499,2)</f>
        <v>0</v>
      </c>
      <c r="BL1499" s="20" t="s">
        <v>242</v>
      </c>
      <c r="BM1499" s="225" t="s">
        <v>2001</v>
      </c>
    </row>
    <row r="1500" s="14" customFormat="1">
      <c r="A1500" s="14"/>
      <c r="B1500" s="251"/>
      <c r="C1500" s="252"/>
      <c r="D1500" s="242" t="s">
        <v>372</v>
      </c>
      <c r="E1500" s="253" t="s">
        <v>21</v>
      </c>
      <c r="F1500" s="254" t="s">
        <v>2002</v>
      </c>
      <c r="G1500" s="252"/>
      <c r="H1500" s="255">
        <v>7</v>
      </c>
      <c r="I1500" s="256"/>
      <c r="J1500" s="252"/>
      <c r="K1500" s="252"/>
      <c r="L1500" s="257"/>
      <c r="M1500" s="258"/>
      <c r="N1500" s="259"/>
      <c r="O1500" s="259"/>
      <c r="P1500" s="259"/>
      <c r="Q1500" s="259"/>
      <c r="R1500" s="259"/>
      <c r="S1500" s="259"/>
      <c r="T1500" s="260"/>
      <c r="U1500" s="14"/>
      <c r="V1500" s="14"/>
      <c r="W1500" s="14"/>
      <c r="X1500" s="14"/>
      <c r="Y1500" s="14"/>
      <c r="Z1500" s="14"/>
      <c r="AA1500" s="14"/>
      <c r="AB1500" s="14"/>
      <c r="AC1500" s="14"/>
      <c r="AD1500" s="14"/>
      <c r="AE1500" s="14"/>
      <c r="AT1500" s="261" t="s">
        <v>372</v>
      </c>
      <c r="AU1500" s="261" t="s">
        <v>81</v>
      </c>
      <c r="AV1500" s="14" t="s">
        <v>81</v>
      </c>
      <c r="AW1500" s="14" t="s">
        <v>34</v>
      </c>
      <c r="AX1500" s="14" t="s">
        <v>79</v>
      </c>
      <c r="AY1500" s="261" t="s">
        <v>178</v>
      </c>
    </row>
    <row r="1501" s="2" customFormat="1" ht="24.15" customHeight="1">
      <c r="A1501" s="41"/>
      <c r="B1501" s="42"/>
      <c r="C1501" s="214" t="s">
        <v>2003</v>
      </c>
      <c r="D1501" s="214" t="s">
        <v>179</v>
      </c>
      <c r="E1501" s="215" t="s">
        <v>2004</v>
      </c>
      <c r="F1501" s="216" t="s">
        <v>2005</v>
      </c>
      <c r="G1501" s="217" t="s">
        <v>546</v>
      </c>
      <c r="H1501" s="218">
        <v>1</v>
      </c>
      <c r="I1501" s="219"/>
      <c r="J1501" s="220">
        <f>ROUND(I1501*H1501,2)</f>
        <v>0</v>
      </c>
      <c r="K1501" s="216" t="s">
        <v>393</v>
      </c>
      <c r="L1501" s="47"/>
      <c r="M1501" s="221" t="s">
        <v>21</v>
      </c>
      <c r="N1501" s="222" t="s">
        <v>43</v>
      </c>
      <c r="O1501" s="87"/>
      <c r="P1501" s="223">
        <f>O1501*H1501</f>
        <v>0</v>
      </c>
      <c r="Q1501" s="223">
        <v>0.0085000000000000006</v>
      </c>
      <c r="R1501" s="223">
        <f>Q1501*H1501</f>
        <v>0.0085000000000000006</v>
      </c>
      <c r="S1501" s="223">
        <v>0</v>
      </c>
      <c r="T1501" s="224">
        <f>S1501*H1501</f>
        <v>0</v>
      </c>
      <c r="U1501" s="41"/>
      <c r="V1501" s="41"/>
      <c r="W1501" s="41"/>
      <c r="X1501" s="41"/>
      <c r="Y1501" s="41"/>
      <c r="Z1501" s="41"/>
      <c r="AA1501" s="41"/>
      <c r="AB1501" s="41"/>
      <c r="AC1501" s="41"/>
      <c r="AD1501" s="41"/>
      <c r="AE1501" s="41"/>
      <c r="AR1501" s="225" t="s">
        <v>242</v>
      </c>
      <c r="AT1501" s="225" t="s">
        <v>179</v>
      </c>
      <c r="AU1501" s="225" t="s">
        <v>81</v>
      </c>
      <c r="AY1501" s="20" t="s">
        <v>178</v>
      </c>
      <c r="BE1501" s="226">
        <f>IF(N1501="základní",J1501,0)</f>
        <v>0</v>
      </c>
      <c r="BF1501" s="226">
        <f>IF(N1501="snížená",J1501,0)</f>
        <v>0</v>
      </c>
      <c r="BG1501" s="226">
        <f>IF(N1501="zákl. přenesená",J1501,0)</f>
        <v>0</v>
      </c>
      <c r="BH1501" s="226">
        <f>IF(N1501="sníž. přenesená",J1501,0)</f>
        <v>0</v>
      </c>
      <c r="BI1501" s="226">
        <f>IF(N1501="nulová",J1501,0)</f>
        <v>0</v>
      </c>
      <c r="BJ1501" s="20" t="s">
        <v>79</v>
      </c>
      <c r="BK1501" s="226">
        <f>ROUND(I1501*H1501,2)</f>
        <v>0</v>
      </c>
      <c r="BL1501" s="20" t="s">
        <v>242</v>
      </c>
      <c r="BM1501" s="225" t="s">
        <v>2006</v>
      </c>
    </row>
    <row r="1502" s="14" customFormat="1">
      <c r="A1502" s="14"/>
      <c r="B1502" s="251"/>
      <c r="C1502" s="252"/>
      <c r="D1502" s="242" t="s">
        <v>372</v>
      </c>
      <c r="E1502" s="253" t="s">
        <v>21</v>
      </c>
      <c r="F1502" s="254" t="s">
        <v>2007</v>
      </c>
      <c r="G1502" s="252"/>
      <c r="H1502" s="255">
        <v>1</v>
      </c>
      <c r="I1502" s="256"/>
      <c r="J1502" s="252"/>
      <c r="K1502" s="252"/>
      <c r="L1502" s="257"/>
      <c r="M1502" s="258"/>
      <c r="N1502" s="259"/>
      <c r="O1502" s="259"/>
      <c r="P1502" s="259"/>
      <c r="Q1502" s="259"/>
      <c r="R1502" s="259"/>
      <c r="S1502" s="259"/>
      <c r="T1502" s="260"/>
      <c r="U1502" s="14"/>
      <c r="V1502" s="14"/>
      <c r="W1502" s="14"/>
      <c r="X1502" s="14"/>
      <c r="Y1502" s="14"/>
      <c r="Z1502" s="14"/>
      <c r="AA1502" s="14"/>
      <c r="AB1502" s="14"/>
      <c r="AC1502" s="14"/>
      <c r="AD1502" s="14"/>
      <c r="AE1502" s="14"/>
      <c r="AT1502" s="261" t="s">
        <v>372</v>
      </c>
      <c r="AU1502" s="261" t="s">
        <v>81</v>
      </c>
      <c r="AV1502" s="14" t="s">
        <v>81</v>
      </c>
      <c r="AW1502" s="14" t="s">
        <v>34</v>
      </c>
      <c r="AX1502" s="14" t="s">
        <v>79</v>
      </c>
      <c r="AY1502" s="261" t="s">
        <v>178</v>
      </c>
    </row>
    <row r="1503" s="2" customFormat="1" ht="21.75" customHeight="1">
      <c r="A1503" s="41"/>
      <c r="B1503" s="42"/>
      <c r="C1503" s="214" t="s">
        <v>2008</v>
      </c>
      <c r="D1503" s="214" t="s">
        <v>179</v>
      </c>
      <c r="E1503" s="215" t="s">
        <v>2009</v>
      </c>
      <c r="F1503" s="216" t="s">
        <v>2010</v>
      </c>
      <c r="G1503" s="217" t="s">
        <v>546</v>
      </c>
      <c r="H1503" s="218">
        <v>3</v>
      </c>
      <c r="I1503" s="219"/>
      <c r="J1503" s="220">
        <f>ROUND(I1503*H1503,2)</f>
        <v>0</v>
      </c>
      <c r="K1503" s="216" t="s">
        <v>393</v>
      </c>
      <c r="L1503" s="47"/>
      <c r="M1503" s="221" t="s">
        <v>21</v>
      </c>
      <c r="N1503" s="222" t="s">
        <v>43</v>
      </c>
      <c r="O1503" s="87"/>
      <c r="P1503" s="223">
        <f>O1503*H1503</f>
        <v>0</v>
      </c>
      <c r="Q1503" s="223">
        <v>0.0055199999999999997</v>
      </c>
      <c r="R1503" s="223">
        <f>Q1503*H1503</f>
        <v>0.016559999999999998</v>
      </c>
      <c r="S1503" s="223">
        <v>0</v>
      </c>
      <c r="T1503" s="224">
        <f>S1503*H1503</f>
        <v>0</v>
      </c>
      <c r="U1503" s="41"/>
      <c r="V1503" s="41"/>
      <c r="W1503" s="41"/>
      <c r="X1503" s="41"/>
      <c r="Y1503" s="41"/>
      <c r="Z1503" s="41"/>
      <c r="AA1503" s="41"/>
      <c r="AB1503" s="41"/>
      <c r="AC1503" s="41"/>
      <c r="AD1503" s="41"/>
      <c r="AE1503" s="41"/>
      <c r="AR1503" s="225" t="s">
        <v>242</v>
      </c>
      <c r="AT1503" s="225" t="s">
        <v>179</v>
      </c>
      <c r="AU1503" s="225" t="s">
        <v>81</v>
      </c>
      <c r="AY1503" s="20" t="s">
        <v>178</v>
      </c>
      <c r="BE1503" s="226">
        <f>IF(N1503="základní",J1503,0)</f>
        <v>0</v>
      </c>
      <c r="BF1503" s="226">
        <f>IF(N1503="snížená",J1503,0)</f>
        <v>0</v>
      </c>
      <c r="BG1503" s="226">
        <f>IF(N1503="zákl. přenesená",J1503,0)</f>
        <v>0</v>
      </c>
      <c r="BH1503" s="226">
        <f>IF(N1503="sníž. přenesená",J1503,0)</f>
        <v>0</v>
      </c>
      <c r="BI1503" s="226">
        <f>IF(N1503="nulová",J1503,0)</f>
        <v>0</v>
      </c>
      <c r="BJ1503" s="20" t="s">
        <v>79</v>
      </c>
      <c r="BK1503" s="226">
        <f>ROUND(I1503*H1503,2)</f>
        <v>0</v>
      </c>
      <c r="BL1503" s="20" t="s">
        <v>242</v>
      </c>
      <c r="BM1503" s="225" t="s">
        <v>2011</v>
      </c>
    </row>
    <row r="1504" s="14" customFormat="1">
      <c r="A1504" s="14"/>
      <c r="B1504" s="251"/>
      <c r="C1504" s="252"/>
      <c r="D1504" s="242" t="s">
        <v>372</v>
      </c>
      <c r="E1504" s="253" t="s">
        <v>21</v>
      </c>
      <c r="F1504" s="254" t="s">
        <v>2012</v>
      </c>
      <c r="G1504" s="252"/>
      <c r="H1504" s="255">
        <v>3</v>
      </c>
      <c r="I1504" s="256"/>
      <c r="J1504" s="252"/>
      <c r="K1504" s="252"/>
      <c r="L1504" s="257"/>
      <c r="M1504" s="258"/>
      <c r="N1504" s="259"/>
      <c r="O1504" s="259"/>
      <c r="P1504" s="259"/>
      <c r="Q1504" s="259"/>
      <c r="R1504" s="259"/>
      <c r="S1504" s="259"/>
      <c r="T1504" s="260"/>
      <c r="U1504" s="14"/>
      <c r="V1504" s="14"/>
      <c r="W1504" s="14"/>
      <c r="X1504" s="14"/>
      <c r="Y1504" s="14"/>
      <c r="Z1504" s="14"/>
      <c r="AA1504" s="14"/>
      <c r="AB1504" s="14"/>
      <c r="AC1504" s="14"/>
      <c r="AD1504" s="14"/>
      <c r="AE1504" s="14"/>
      <c r="AT1504" s="261" t="s">
        <v>372</v>
      </c>
      <c r="AU1504" s="261" t="s">
        <v>81</v>
      </c>
      <c r="AV1504" s="14" t="s">
        <v>81</v>
      </c>
      <c r="AW1504" s="14" t="s">
        <v>34</v>
      </c>
      <c r="AX1504" s="14" t="s">
        <v>79</v>
      </c>
      <c r="AY1504" s="261" t="s">
        <v>178</v>
      </c>
    </row>
    <row r="1505" s="2" customFormat="1" ht="49.05" customHeight="1">
      <c r="A1505" s="41"/>
      <c r="B1505" s="42"/>
      <c r="C1505" s="214" t="s">
        <v>2013</v>
      </c>
      <c r="D1505" s="214" t="s">
        <v>179</v>
      </c>
      <c r="E1505" s="215" t="s">
        <v>2014</v>
      </c>
      <c r="F1505" s="216" t="s">
        <v>2015</v>
      </c>
      <c r="G1505" s="217" t="s">
        <v>1686</v>
      </c>
      <c r="H1505" s="296"/>
      <c r="I1505" s="219"/>
      <c r="J1505" s="220">
        <f>ROUND(I1505*H1505,2)</f>
        <v>0</v>
      </c>
      <c r="K1505" s="216" t="s">
        <v>368</v>
      </c>
      <c r="L1505" s="47"/>
      <c r="M1505" s="221" t="s">
        <v>21</v>
      </c>
      <c r="N1505" s="222" t="s">
        <v>43</v>
      </c>
      <c r="O1505" s="87"/>
      <c r="P1505" s="223">
        <f>O1505*H1505</f>
        <v>0</v>
      </c>
      <c r="Q1505" s="223">
        <v>0</v>
      </c>
      <c r="R1505" s="223">
        <f>Q1505*H1505</f>
        <v>0</v>
      </c>
      <c r="S1505" s="223">
        <v>0</v>
      </c>
      <c r="T1505" s="224">
        <f>S1505*H1505</f>
        <v>0</v>
      </c>
      <c r="U1505" s="41"/>
      <c r="V1505" s="41"/>
      <c r="W1505" s="41"/>
      <c r="X1505" s="41"/>
      <c r="Y1505" s="41"/>
      <c r="Z1505" s="41"/>
      <c r="AA1505" s="41"/>
      <c r="AB1505" s="41"/>
      <c r="AC1505" s="41"/>
      <c r="AD1505" s="41"/>
      <c r="AE1505" s="41"/>
      <c r="AR1505" s="225" t="s">
        <v>242</v>
      </c>
      <c r="AT1505" s="225" t="s">
        <v>179</v>
      </c>
      <c r="AU1505" s="225" t="s">
        <v>81</v>
      </c>
      <c r="AY1505" s="20" t="s">
        <v>178</v>
      </c>
      <c r="BE1505" s="226">
        <f>IF(N1505="základní",J1505,0)</f>
        <v>0</v>
      </c>
      <c r="BF1505" s="226">
        <f>IF(N1505="snížená",J1505,0)</f>
        <v>0</v>
      </c>
      <c r="BG1505" s="226">
        <f>IF(N1505="zákl. přenesená",J1505,0)</f>
        <v>0</v>
      </c>
      <c r="BH1505" s="226">
        <f>IF(N1505="sníž. přenesená",J1505,0)</f>
        <v>0</v>
      </c>
      <c r="BI1505" s="226">
        <f>IF(N1505="nulová",J1505,0)</f>
        <v>0</v>
      </c>
      <c r="BJ1505" s="20" t="s">
        <v>79</v>
      </c>
      <c r="BK1505" s="226">
        <f>ROUND(I1505*H1505,2)</f>
        <v>0</v>
      </c>
      <c r="BL1505" s="20" t="s">
        <v>242</v>
      </c>
      <c r="BM1505" s="225" t="s">
        <v>2016</v>
      </c>
    </row>
    <row r="1506" s="2" customFormat="1">
      <c r="A1506" s="41"/>
      <c r="B1506" s="42"/>
      <c r="C1506" s="43"/>
      <c r="D1506" s="235" t="s">
        <v>370</v>
      </c>
      <c r="E1506" s="43"/>
      <c r="F1506" s="236" t="s">
        <v>2017</v>
      </c>
      <c r="G1506" s="43"/>
      <c r="H1506" s="43"/>
      <c r="I1506" s="237"/>
      <c r="J1506" s="43"/>
      <c r="K1506" s="43"/>
      <c r="L1506" s="47"/>
      <c r="M1506" s="238"/>
      <c r="N1506" s="239"/>
      <c r="O1506" s="87"/>
      <c r="P1506" s="87"/>
      <c r="Q1506" s="87"/>
      <c r="R1506" s="87"/>
      <c r="S1506" s="87"/>
      <c r="T1506" s="88"/>
      <c r="U1506" s="41"/>
      <c r="V1506" s="41"/>
      <c r="W1506" s="41"/>
      <c r="X1506" s="41"/>
      <c r="Y1506" s="41"/>
      <c r="Z1506" s="41"/>
      <c r="AA1506" s="41"/>
      <c r="AB1506" s="41"/>
      <c r="AC1506" s="41"/>
      <c r="AD1506" s="41"/>
      <c r="AE1506" s="41"/>
      <c r="AT1506" s="20" t="s">
        <v>370</v>
      </c>
      <c r="AU1506" s="20" t="s">
        <v>81</v>
      </c>
    </row>
    <row r="1507" s="12" customFormat="1" ht="22.8" customHeight="1">
      <c r="A1507" s="12"/>
      <c r="B1507" s="200"/>
      <c r="C1507" s="201"/>
      <c r="D1507" s="202" t="s">
        <v>71</v>
      </c>
      <c r="E1507" s="227" t="s">
        <v>2018</v>
      </c>
      <c r="F1507" s="227" t="s">
        <v>2019</v>
      </c>
      <c r="G1507" s="201"/>
      <c r="H1507" s="201"/>
      <c r="I1507" s="204"/>
      <c r="J1507" s="228">
        <f>BK1507</f>
        <v>0</v>
      </c>
      <c r="K1507" s="201"/>
      <c r="L1507" s="206"/>
      <c r="M1507" s="207"/>
      <c r="N1507" s="208"/>
      <c r="O1507" s="208"/>
      <c r="P1507" s="209">
        <f>SUM(P1508:P1561)</f>
        <v>0</v>
      </c>
      <c r="Q1507" s="208"/>
      <c r="R1507" s="209">
        <f>SUM(R1508:R1561)</f>
        <v>2.8035935799999998</v>
      </c>
      <c r="S1507" s="208"/>
      <c r="T1507" s="210">
        <f>SUM(T1508:T1561)</f>
        <v>0</v>
      </c>
      <c r="U1507" s="12"/>
      <c r="V1507" s="12"/>
      <c r="W1507" s="12"/>
      <c r="X1507" s="12"/>
      <c r="Y1507" s="12"/>
      <c r="Z1507" s="12"/>
      <c r="AA1507" s="12"/>
      <c r="AB1507" s="12"/>
      <c r="AC1507" s="12"/>
      <c r="AD1507" s="12"/>
      <c r="AE1507" s="12"/>
      <c r="AR1507" s="211" t="s">
        <v>81</v>
      </c>
      <c r="AT1507" s="212" t="s">
        <v>71</v>
      </c>
      <c r="AU1507" s="212" t="s">
        <v>79</v>
      </c>
      <c r="AY1507" s="211" t="s">
        <v>178</v>
      </c>
      <c r="BK1507" s="213">
        <f>SUM(BK1508:BK1561)</f>
        <v>0</v>
      </c>
    </row>
    <row r="1508" s="2" customFormat="1" ht="37.8" customHeight="1">
      <c r="A1508" s="41"/>
      <c r="B1508" s="42"/>
      <c r="C1508" s="214" t="s">
        <v>2020</v>
      </c>
      <c r="D1508" s="214" t="s">
        <v>179</v>
      </c>
      <c r="E1508" s="215" t="s">
        <v>2021</v>
      </c>
      <c r="F1508" s="216" t="s">
        <v>2022</v>
      </c>
      <c r="G1508" s="217" t="s">
        <v>392</v>
      </c>
      <c r="H1508" s="218">
        <v>4.1639999999999997</v>
      </c>
      <c r="I1508" s="219"/>
      <c r="J1508" s="220">
        <f>ROUND(I1508*H1508,2)</f>
        <v>0</v>
      </c>
      <c r="K1508" s="216" t="s">
        <v>368</v>
      </c>
      <c r="L1508" s="47"/>
      <c r="M1508" s="221" t="s">
        <v>21</v>
      </c>
      <c r="N1508" s="222" t="s">
        <v>43</v>
      </c>
      <c r="O1508" s="87"/>
      <c r="P1508" s="223">
        <f>O1508*H1508</f>
        <v>0</v>
      </c>
      <c r="Q1508" s="223">
        <v>0.00189</v>
      </c>
      <c r="R1508" s="223">
        <f>Q1508*H1508</f>
        <v>0.0078699599999999988</v>
      </c>
      <c r="S1508" s="223">
        <v>0</v>
      </c>
      <c r="T1508" s="224">
        <f>S1508*H1508</f>
        <v>0</v>
      </c>
      <c r="U1508" s="41"/>
      <c r="V1508" s="41"/>
      <c r="W1508" s="41"/>
      <c r="X1508" s="41"/>
      <c r="Y1508" s="41"/>
      <c r="Z1508" s="41"/>
      <c r="AA1508" s="41"/>
      <c r="AB1508" s="41"/>
      <c r="AC1508" s="41"/>
      <c r="AD1508" s="41"/>
      <c r="AE1508" s="41"/>
      <c r="AR1508" s="225" t="s">
        <v>242</v>
      </c>
      <c r="AT1508" s="225" t="s">
        <v>179</v>
      </c>
      <c r="AU1508" s="225" t="s">
        <v>81</v>
      </c>
      <c r="AY1508" s="20" t="s">
        <v>178</v>
      </c>
      <c r="BE1508" s="226">
        <f>IF(N1508="základní",J1508,0)</f>
        <v>0</v>
      </c>
      <c r="BF1508" s="226">
        <f>IF(N1508="snížená",J1508,0)</f>
        <v>0</v>
      </c>
      <c r="BG1508" s="226">
        <f>IF(N1508="zákl. přenesená",J1508,0)</f>
        <v>0</v>
      </c>
      <c r="BH1508" s="226">
        <f>IF(N1508="sníž. přenesená",J1508,0)</f>
        <v>0</v>
      </c>
      <c r="BI1508" s="226">
        <f>IF(N1508="nulová",J1508,0)</f>
        <v>0</v>
      </c>
      <c r="BJ1508" s="20" t="s">
        <v>79</v>
      </c>
      <c r="BK1508" s="226">
        <f>ROUND(I1508*H1508,2)</f>
        <v>0</v>
      </c>
      <c r="BL1508" s="20" t="s">
        <v>242</v>
      </c>
      <c r="BM1508" s="225" t="s">
        <v>2023</v>
      </c>
    </row>
    <row r="1509" s="2" customFormat="1">
      <c r="A1509" s="41"/>
      <c r="B1509" s="42"/>
      <c r="C1509" s="43"/>
      <c r="D1509" s="235" t="s">
        <v>370</v>
      </c>
      <c r="E1509" s="43"/>
      <c r="F1509" s="236" t="s">
        <v>2024</v>
      </c>
      <c r="G1509" s="43"/>
      <c r="H1509" s="43"/>
      <c r="I1509" s="237"/>
      <c r="J1509" s="43"/>
      <c r="K1509" s="43"/>
      <c r="L1509" s="47"/>
      <c r="M1509" s="238"/>
      <c r="N1509" s="239"/>
      <c r="O1509" s="87"/>
      <c r="P1509" s="87"/>
      <c r="Q1509" s="87"/>
      <c r="R1509" s="87"/>
      <c r="S1509" s="87"/>
      <c r="T1509" s="88"/>
      <c r="U1509" s="41"/>
      <c r="V1509" s="41"/>
      <c r="W1509" s="41"/>
      <c r="X1509" s="41"/>
      <c r="Y1509" s="41"/>
      <c r="Z1509" s="41"/>
      <c r="AA1509" s="41"/>
      <c r="AB1509" s="41"/>
      <c r="AC1509" s="41"/>
      <c r="AD1509" s="41"/>
      <c r="AE1509" s="41"/>
      <c r="AT1509" s="20" t="s">
        <v>370</v>
      </c>
      <c r="AU1509" s="20" t="s">
        <v>81</v>
      </c>
    </row>
    <row r="1510" s="14" customFormat="1">
      <c r="A1510" s="14"/>
      <c r="B1510" s="251"/>
      <c r="C1510" s="252"/>
      <c r="D1510" s="242" t="s">
        <v>372</v>
      </c>
      <c r="E1510" s="253" t="s">
        <v>21</v>
      </c>
      <c r="F1510" s="254" t="s">
        <v>2025</v>
      </c>
      <c r="G1510" s="252"/>
      <c r="H1510" s="255">
        <v>4.1639999999999997</v>
      </c>
      <c r="I1510" s="256"/>
      <c r="J1510" s="252"/>
      <c r="K1510" s="252"/>
      <c r="L1510" s="257"/>
      <c r="M1510" s="258"/>
      <c r="N1510" s="259"/>
      <c r="O1510" s="259"/>
      <c r="P1510" s="259"/>
      <c r="Q1510" s="259"/>
      <c r="R1510" s="259"/>
      <c r="S1510" s="259"/>
      <c r="T1510" s="260"/>
      <c r="U1510" s="14"/>
      <c r="V1510" s="14"/>
      <c r="W1510" s="14"/>
      <c r="X1510" s="14"/>
      <c r="Y1510" s="14"/>
      <c r="Z1510" s="14"/>
      <c r="AA1510" s="14"/>
      <c r="AB1510" s="14"/>
      <c r="AC1510" s="14"/>
      <c r="AD1510" s="14"/>
      <c r="AE1510" s="14"/>
      <c r="AT1510" s="261" t="s">
        <v>372</v>
      </c>
      <c r="AU1510" s="261" t="s">
        <v>81</v>
      </c>
      <c r="AV1510" s="14" t="s">
        <v>81</v>
      </c>
      <c r="AW1510" s="14" t="s">
        <v>34</v>
      </c>
      <c r="AX1510" s="14" t="s">
        <v>79</v>
      </c>
      <c r="AY1510" s="261" t="s">
        <v>178</v>
      </c>
    </row>
    <row r="1511" s="2" customFormat="1" ht="78" customHeight="1">
      <c r="A1511" s="41"/>
      <c r="B1511" s="42"/>
      <c r="C1511" s="214" t="s">
        <v>2026</v>
      </c>
      <c r="D1511" s="214" t="s">
        <v>179</v>
      </c>
      <c r="E1511" s="215" t="s">
        <v>2027</v>
      </c>
      <c r="F1511" s="216" t="s">
        <v>2028</v>
      </c>
      <c r="G1511" s="217" t="s">
        <v>209</v>
      </c>
      <c r="H1511" s="218">
        <v>44.100000000000001</v>
      </c>
      <c r="I1511" s="219"/>
      <c r="J1511" s="220">
        <f>ROUND(I1511*H1511,2)</f>
        <v>0</v>
      </c>
      <c r="K1511" s="216" t="s">
        <v>368</v>
      </c>
      <c r="L1511" s="47"/>
      <c r="M1511" s="221" t="s">
        <v>21</v>
      </c>
      <c r="N1511" s="222" t="s">
        <v>43</v>
      </c>
      <c r="O1511" s="87"/>
      <c r="P1511" s="223">
        <f>O1511*H1511</f>
        <v>0</v>
      </c>
      <c r="Q1511" s="223">
        <v>0</v>
      </c>
      <c r="R1511" s="223">
        <f>Q1511*H1511</f>
        <v>0</v>
      </c>
      <c r="S1511" s="223">
        <v>0</v>
      </c>
      <c r="T1511" s="224">
        <f>S1511*H1511</f>
        <v>0</v>
      </c>
      <c r="U1511" s="41"/>
      <c r="V1511" s="41"/>
      <c r="W1511" s="41"/>
      <c r="X1511" s="41"/>
      <c r="Y1511" s="41"/>
      <c r="Z1511" s="41"/>
      <c r="AA1511" s="41"/>
      <c r="AB1511" s="41"/>
      <c r="AC1511" s="41"/>
      <c r="AD1511" s="41"/>
      <c r="AE1511" s="41"/>
      <c r="AR1511" s="225" t="s">
        <v>242</v>
      </c>
      <c r="AT1511" s="225" t="s">
        <v>179</v>
      </c>
      <c r="AU1511" s="225" t="s">
        <v>81</v>
      </c>
      <c r="AY1511" s="20" t="s">
        <v>178</v>
      </c>
      <c r="BE1511" s="226">
        <f>IF(N1511="základní",J1511,0)</f>
        <v>0</v>
      </c>
      <c r="BF1511" s="226">
        <f>IF(N1511="snížená",J1511,0)</f>
        <v>0</v>
      </c>
      <c r="BG1511" s="226">
        <f>IF(N1511="zákl. přenesená",J1511,0)</f>
        <v>0</v>
      </c>
      <c r="BH1511" s="226">
        <f>IF(N1511="sníž. přenesená",J1511,0)</f>
        <v>0</v>
      </c>
      <c r="BI1511" s="226">
        <f>IF(N1511="nulová",J1511,0)</f>
        <v>0</v>
      </c>
      <c r="BJ1511" s="20" t="s">
        <v>79</v>
      </c>
      <c r="BK1511" s="226">
        <f>ROUND(I1511*H1511,2)</f>
        <v>0</v>
      </c>
      <c r="BL1511" s="20" t="s">
        <v>242</v>
      </c>
      <c r="BM1511" s="225" t="s">
        <v>2029</v>
      </c>
    </row>
    <row r="1512" s="2" customFormat="1">
      <c r="A1512" s="41"/>
      <c r="B1512" s="42"/>
      <c r="C1512" s="43"/>
      <c r="D1512" s="235" t="s">
        <v>370</v>
      </c>
      <c r="E1512" s="43"/>
      <c r="F1512" s="236" t="s">
        <v>2030</v>
      </c>
      <c r="G1512" s="43"/>
      <c r="H1512" s="43"/>
      <c r="I1512" s="237"/>
      <c r="J1512" s="43"/>
      <c r="K1512" s="43"/>
      <c r="L1512" s="47"/>
      <c r="M1512" s="238"/>
      <c r="N1512" s="239"/>
      <c r="O1512" s="87"/>
      <c r="P1512" s="87"/>
      <c r="Q1512" s="87"/>
      <c r="R1512" s="87"/>
      <c r="S1512" s="87"/>
      <c r="T1512" s="88"/>
      <c r="U1512" s="41"/>
      <c r="V1512" s="41"/>
      <c r="W1512" s="41"/>
      <c r="X1512" s="41"/>
      <c r="Y1512" s="41"/>
      <c r="Z1512" s="41"/>
      <c r="AA1512" s="41"/>
      <c r="AB1512" s="41"/>
      <c r="AC1512" s="41"/>
      <c r="AD1512" s="41"/>
      <c r="AE1512" s="41"/>
      <c r="AT1512" s="20" t="s">
        <v>370</v>
      </c>
      <c r="AU1512" s="20" t="s">
        <v>81</v>
      </c>
    </row>
    <row r="1513" s="14" customFormat="1">
      <c r="A1513" s="14"/>
      <c r="B1513" s="251"/>
      <c r="C1513" s="252"/>
      <c r="D1513" s="242" t="s">
        <v>372</v>
      </c>
      <c r="E1513" s="253" t="s">
        <v>21</v>
      </c>
      <c r="F1513" s="254" t="s">
        <v>2031</v>
      </c>
      <c r="G1513" s="252"/>
      <c r="H1513" s="255">
        <v>44.100000000000001</v>
      </c>
      <c r="I1513" s="256"/>
      <c r="J1513" s="252"/>
      <c r="K1513" s="252"/>
      <c r="L1513" s="257"/>
      <c r="M1513" s="258"/>
      <c r="N1513" s="259"/>
      <c r="O1513" s="259"/>
      <c r="P1513" s="259"/>
      <c r="Q1513" s="259"/>
      <c r="R1513" s="259"/>
      <c r="S1513" s="259"/>
      <c r="T1513" s="260"/>
      <c r="U1513" s="14"/>
      <c r="V1513" s="14"/>
      <c r="W1513" s="14"/>
      <c r="X1513" s="14"/>
      <c r="Y1513" s="14"/>
      <c r="Z1513" s="14"/>
      <c r="AA1513" s="14"/>
      <c r="AB1513" s="14"/>
      <c r="AC1513" s="14"/>
      <c r="AD1513" s="14"/>
      <c r="AE1513" s="14"/>
      <c r="AT1513" s="261" t="s">
        <v>372</v>
      </c>
      <c r="AU1513" s="261" t="s">
        <v>81</v>
      </c>
      <c r="AV1513" s="14" t="s">
        <v>81</v>
      </c>
      <c r="AW1513" s="14" t="s">
        <v>34</v>
      </c>
      <c r="AX1513" s="14" t="s">
        <v>72</v>
      </c>
      <c r="AY1513" s="261" t="s">
        <v>178</v>
      </c>
    </row>
    <row r="1514" s="13" customFormat="1">
      <c r="A1514" s="13"/>
      <c r="B1514" s="240"/>
      <c r="C1514" s="241"/>
      <c r="D1514" s="242" t="s">
        <v>372</v>
      </c>
      <c r="E1514" s="243" t="s">
        <v>21</v>
      </c>
      <c r="F1514" s="244" t="s">
        <v>2032</v>
      </c>
      <c r="G1514" s="241"/>
      <c r="H1514" s="243" t="s">
        <v>21</v>
      </c>
      <c r="I1514" s="245"/>
      <c r="J1514" s="241"/>
      <c r="K1514" s="241"/>
      <c r="L1514" s="246"/>
      <c r="M1514" s="247"/>
      <c r="N1514" s="248"/>
      <c r="O1514" s="248"/>
      <c r="P1514" s="248"/>
      <c r="Q1514" s="248"/>
      <c r="R1514" s="248"/>
      <c r="S1514" s="248"/>
      <c r="T1514" s="249"/>
      <c r="U1514" s="13"/>
      <c r="V1514" s="13"/>
      <c r="W1514" s="13"/>
      <c r="X1514" s="13"/>
      <c r="Y1514" s="13"/>
      <c r="Z1514" s="13"/>
      <c r="AA1514" s="13"/>
      <c r="AB1514" s="13"/>
      <c r="AC1514" s="13"/>
      <c r="AD1514" s="13"/>
      <c r="AE1514" s="13"/>
      <c r="AT1514" s="250" t="s">
        <v>372</v>
      </c>
      <c r="AU1514" s="250" t="s">
        <v>81</v>
      </c>
      <c r="AV1514" s="13" t="s">
        <v>79</v>
      </c>
      <c r="AW1514" s="13" t="s">
        <v>34</v>
      </c>
      <c r="AX1514" s="13" t="s">
        <v>72</v>
      </c>
      <c r="AY1514" s="250" t="s">
        <v>178</v>
      </c>
    </row>
    <row r="1515" s="15" customFormat="1">
      <c r="A1515" s="15"/>
      <c r="B1515" s="262"/>
      <c r="C1515" s="263"/>
      <c r="D1515" s="242" t="s">
        <v>372</v>
      </c>
      <c r="E1515" s="264" t="s">
        <v>21</v>
      </c>
      <c r="F1515" s="265" t="s">
        <v>399</v>
      </c>
      <c r="G1515" s="263"/>
      <c r="H1515" s="266">
        <v>44.100000000000001</v>
      </c>
      <c r="I1515" s="267"/>
      <c r="J1515" s="263"/>
      <c r="K1515" s="263"/>
      <c r="L1515" s="268"/>
      <c r="M1515" s="269"/>
      <c r="N1515" s="270"/>
      <c r="O1515" s="270"/>
      <c r="P1515" s="270"/>
      <c r="Q1515" s="270"/>
      <c r="R1515" s="270"/>
      <c r="S1515" s="270"/>
      <c r="T1515" s="271"/>
      <c r="U1515" s="15"/>
      <c r="V1515" s="15"/>
      <c r="W1515" s="15"/>
      <c r="X1515" s="15"/>
      <c r="Y1515" s="15"/>
      <c r="Z1515" s="15"/>
      <c r="AA1515" s="15"/>
      <c r="AB1515" s="15"/>
      <c r="AC1515" s="15"/>
      <c r="AD1515" s="15"/>
      <c r="AE1515" s="15"/>
      <c r="AT1515" s="272" t="s">
        <v>372</v>
      </c>
      <c r="AU1515" s="272" t="s">
        <v>81</v>
      </c>
      <c r="AV1515" s="15" t="s">
        <v>97</v>
      </c>
      <c r="AW1515" s="15" t="s">
        <v>34</v>
      </c>
      <c r="AX1515" s="15" t="s">
        <v>79</v>
      </c>
      <c r="AY1515" s="272" t="s">
        <v>178</v>
      </c>
    </row>
    <row r="1516" s="2" customFormat="1" ht="24.15" customHeight="1">
      <c r="A1516" s="41"/>
      <c r="B1516" s="42"/>
      <c r="C1516" s="284" t="s">
        <v>2033</v>
      </c>
      <c r="D1516" s="284" t="s">
        <v>543</v>
      </c>
      <c r="E1516" s="285" t="s">
        <v>2034</v>
      </c>
      <c r="F1516" s="286" t="s">
        <v>2035</v>
      </c>
      <c r="G1516" s="287" t="s">
        <v>392</v>
      </c>
      <c r="H1516" s="288">
        <v>0.93100000000000005</v>
      </c>
      <c r="I1516" s="289"/>
      <c r="J1516" s="290">
        <f>ROUND(I1516*H1516,2)</f>
        <v>0</v>
      </c>
      <c r="K1516" s="286" t="s">
        <v>368</v>
      </c>
      <c r="L1516" s="291"/>
      <c r="M1516" s="292" t="s">
        <v>21</v>
      </c>
      <c r="N1516" s="293" t="s">
        <v>43</v>
      </c>
      <c r="O1516" s="87"/>
      <c r="P1516" s="223">
        <f>O1516*H1516</f>
        <v>0</v>
      </c>
      <c r="Q1516" s="223">
        <v>0.44</v>
      </c>
      <c r="R1516" s="223">
        <f>Q1516*H1516</f>
        <v>0.40964</v>
      </c>
      <c r="S1516" s="223">
        <v>0</v>
      </c>
      <c r="T1516" s="224">
        <f>S1516*H1516</f>
        <v>0</v>
      </c>
      <c r="U1516" s="41"/>
      <c r="V1516" s="41"/>
      <c r="W1516" s="41"/>
      <c r="X1516" s="41"/>
      <c r="Y1516" s="41"/>
      <c r="Z1516" s="41"/>
      <c r="AA1516" s="41"/>
      <c r="AB1516" s="41"/>
      <c r="AC1516" s="41"/>
      <c r="AD1516" s="41"/>
      <c r="AE1516" s="41"/>
      <c r="AR1516" s="225" t="s">
        <v>306</v>
      </c>
      <c r="AT1516" s="225" t="s">
        <v>543</v>
      </c>
      <c r="AU1516" s="225" t="s">
        <v>81</v>
      </c>
      <c r="AY1516" s="20" t="s">
        <v>178</v>
      </c>
      <c r="BE1516" s="226">
        <f>IF(N1516="základní",J1516,0)</f>
        <v>0</v>
      </c>
      <c r="BF1516" s="226">
        <f>IF(N1516="snížená",J1516,0)</f>
        <v>0</v>
      </c>
      <c r="BG1516" s="226">
        <f>IF(N1516="zákl. přenesená",J1516,0)</f>
        <v>0</v>
      </c>
      <c r="BH1516" s="226">
        <f>IF(N1516="sníž. přenesená",J1516,0)</f>
        <v>0</v>
      </c>
      <c r="BI1516" s="226">
        <f>IF(N1516="nulová",J1516,0)</f>
        <v>0</v>
      </c>
      <c r="BJ1516" s="20" t="s">
        <v>79</v>
      </c>
      <c r="BK1516" s="226">
        <f>ROUND(I1516*H1516,2)</f>
        <v>0</v>
      </c>
      <c r="BL1516" s="20" t="s">
        <v>242</v>
      </c>
      <c r="BM1516" s="225" t="s">
        <v>2036</v>
      </c>
    </row>
    <row r="1517" s="13" customFormat="1">
      <c r="A1517" s="13"/>
      <c r="B1517" s="240"/>
      <c r="C1517" s="241"/>
      <c r="D1517" s="242" t="s">
        <v>372</v>
      </c>
      <c r="E1517" s="243" t="s">
        <v>21</v>
      </c>
      <c r="F1517" s="244" t="s">
        <v>2037</v>
      </c>
      <c r="G1517" s="241"/>
      <c r="H1517" s="243" t="s">
        <v>21</v>
      </c>
      <c r="I1517" s="245"/>
      <c r="J1517" s="241"/>
      <c r="K1517" s="241"/>
      <c r="L1517" s="246"/>
      <c r="M1517" s="247"/>
      <c r="N1517" s="248"/>
      <c r="O1517" s="248"/>
      <c r="P1517" s="248"/>
      <c r="Q1517" s="248"/>
      <c r="R1517" s="248"/>
      <c r="S1517" s="248"/>
      <c r="T1517" s="249"/>
      <c r="U1517" s="13"/>
      <c r="V1517" s="13"/>
      <c r="W1517" s="13"/>
      <c r="X1517" s="13"/>
      <c r="Y1517" s="13"/>
      <c r="Z1517" s="13"/>
      <c r="AA1517" s="13"/>
      <c r="AB1517" s="13"/>
      <c r="AC1517" s="13"/>
      <c r="AD1517" s="13"/>
      <c r="AE1517" s="13"/>
      <c r="AT1517" s="250" t="s">
        <v>372</v>
      </c>
      <c r="AU1517" s="250" t="s">
        <v>81</v>
      </c>
      <c r="AV1517" s="13" t="s">
        <v>79</v>
      </c>
      <c r="AW1517" s="13" t="s">
        <v>34</v>
      </c>
      <c r="AX1517" s="13" t="s">
        <v>72</v>
      </c>
      <c r="AY1517" s="250" t="s">
        <v>178</v>
      </c>
    </row>
    <row r="1518" s="14" customFormat="1">
      <c r="A1518" s="14"/>
      <c r="B1518" s="251"/>
      <c r="C1518" s="252"/>
      <c r="D1518" s="242" t="s">
        <v>372</v>
      </c>
      <c r="E1518" s="253" t="s">
        <v>21</v>
      </c>
      <c r="F1518" s="254" t="s">
        <v>2038</v>
      </c>
      <c r="G1518" s="252"/>
      <c r="H1518" s="255">
        <v>0.93100000000000005</v>
      </c>
      <c r="I1518" s="256"/>
      <c r="J1518" s="252"/>
      <c r="K1518" s="252"/>
      <c r="L1518" s="257"/>
      <c r="M1518" s="258"/>
      <c r="N1518" s="259"/>
      <c r="O1518" s="259"/>
      <c r="P1518" s="259"/>
      <c r="Q1518" s="259"/>
      <c r="R1518" s="259"/>
      <c r="S1518" s="259"/>
      <c r="T1518" s="260"/>
      <c r="U1518" s="14"/>
      <c r="V1518" s="14"/>
      <c r="W1518" s="14"/>
      <c r="X1518" s="14"/>
      <c r="Y1518" s="14"/>
      <c r="Z1518" s="14"/>
      <c r="AA1518" s="14"/>
      <c r="AB1518" s="14"/>
      <c r="AC1518" s="14"/>
      <c r="AD1518" s="14"/>
      <c r="AE1518" s="14"/>
      <c r="AT1518" s="261" t="s">
        <v>372</v>
      </c>
      <c r="AU1518" s="261" t="s">
        <v>81</v>
      </c>
      <c r="AV1518" s="14" t="s">
        <v>81</v>
      </c>
      <c r="AW1518" s="14" t="s">
        <v>34</v>
      </c>
      <c r="AX1518" s="14" t="s">
        <v>72</v>
      </c>
      <c r="AY1518" s="261" t="s">
        <v>178</v>
      </c>
    </row>
    <row r="1519" s="15" customFormat="1">
      <c r="A1519" s="15"/>
      <c r="B1519" s="262"/>
      <c r="C1519" s="263"/>
      <c r="D1519" s="242" t="s">
        <v>372</v>
      </c>
      <c r="E1519" s="264" t="s">
        <v>21</v>
      </c>
      <c r="F1519" s="265" t="s">
        <v>399</v>
      </c>
      <c r="G1519" s="263"/>
      <c r="H1519" s="266">
        <v>0.93100000000000005</v>
      </c>
      <c r="I1519" s="267"/>
      <c r="J1519" s="263"/>
      <c r="K1519" s="263"/>
      <c r="L1519" s="268"/>
      <c r="M1519" s="269"/>
      <c r="N1519" s="270"/>
      <c r="O1519" s="270"/>
      <c r="P1519" s="270"/>
      <c r="Q1519" s="270"/>
      <c r="R1519" s="270"/>
      <c r="S1519" s="270"/>
      <c r="T1519" s="271"/>
      <c r="U1519" s="15"/>
      <c r="V1519" s="15"/>
      <c r="W1519" s="15"/>
      <c r="X1519" s="15"/>
      <c r="Y1519" s="15"/>
      <c r="Z1519" s="15"/>
      <c r="AA1519" s="15"/>
      <c r="AB1519" s="15"/>
      <c r="AC1519" s="15"/>
      <c r="AD1519" s="15"/>
      <c r="AE1519" s="15"/>
      <c r="AT1519" s="272" t="s">
        <v>372</v>
      </c>
      <c r="AU1519" s="272" t="s">
        <v>81</v>
      </c>
      <c r="AV1519" s="15" t="s">
        <v>97</v>
      </c>
      <c r="AW1519" s="15" t="s">
        <v>34</v>
      </c>
      <c r="AX1519" s="15" t="s">
        <v>79</v>
      </c>
      <c r="AY1519" s="272" t="s">
        <v>178</v>
      </c>
    </row>
    <row r="1520" s="2" customFormat="1" ht="24.15" customHeight="1">
      <c r="A1520" s="41"/>
      <c r="B1520" s="42"/>
      <c r="C1520" s="214" t="s">
        <v>2039</v>
      </c>
      <c r="D1520" s="214" t="s">
        <v>179</v>
      </c>
      <c r="E1520" s="215" t="s">
        <v>2040</v>
      </c>
      <c r="F1520" s="216" t="s">
        <v>2041</v>
      </c>
      <c r="G1520" s="217" t="s">
        <v>384</v>
      </c>
      <c r="H1520" s="218">
        <v>34.716999999999999</v>
      </c>
      <c r="I1520" s="219"/>
      <c r="J1520" s="220">
        <f>ROUND(I1520*H1520,2)</f>
        <v>0</v>
      </c>
      <c r="K1520" s="216" t="s">
        <v>368</v>
      </c>
      <c r="L1520" s="47"/>
      <c r="M1520" s="221" t="s">
        <v>21</v>
      </c>
      <c r="N1520" s="222" t="s">
        <v>43</v>
      </c>
      <c r="O1520" s="87"/>
      <c r="P1520" s="223">
        <f>O1520*H1520</f>
        <v>0</v>
      </c>
      <c r="Q1520" s="223">
        <v>0</v>
      </c>
      <c r="R1520" s="223">
        <f>Q1520*H1520</f>
        <v>0</v>
      </c>
      <c r="S1520" s="223">
        <v>0</v>
      </c>
      <c r="T1520" s="224">
        <f>S1520*H1520</f>
        <v>0</v>
      </c>
      <c r="U1520" s="41"/>
      <c r="V1520" s="41"/>
      <c r="W1520" s="41"/>
      <c r="X1520" s="41"/>
      <c r="Y1520" s="41"/>
      <c r="Z1520" s="41"/>
      <c r="AA1520" s="41"/>
      <c r="AB1520" s="41"/>
      <c r="AC1520" s="41"/>
      <c r="AD1520" s="41"/>
      <c r="AE1520" s="41"/>
      <c r="AR1520" s="225" t="s">
        <v>242</v>
      </c>
      <c r="AT1520" s="225" t="s">
        <v>179</v>
      </c>
      <c r="AU1520" s="225" t="s">
        <v>81</v>
      </c>
      <c r="AY1520" s="20" t="s">
        <v>178</v>
      </c>
      <c r="BE1520" s="226">
        <f>IF(N1520="základní",J1520,0)</f>
        <v>0</v>
      </c>
      <c r="BF1520" s="226">
        <f>IF(N1520="snížená",J1520,0)</f>
        <v>0</v>
      </c>
      <c r="BG1520" s="226">
        <f>IF(N1520="zákl. přenesená",J1520,0)</f>
        <v>0</v>
      </c>
      <c r="BH1520" s="226">
        <f>IF(N1520="sníž. přenesená",J1520,0)</f>
        <v>0</v>
      </c>
      <c r="BI1520" s="226">
        <f>IF(N1520="nulová",J1520,0)</f>
        <v>0</v>
      </c>
      <c r="BJ1520" s="20" t="s">
        <v>79</v>
      </c>
      <c r="BK1520" s="226">
        <f>ROUND(I1520*H1520,2)</f>
        <v>0</v>
      </c>
      <c r="BL1520" s="20" t="s">
        <v>242</v>
      </c>
      <c r="BM1520" s="225" t="s">
        <v>2042</v>
      </c>
    </row>
    <row r="1521" s="2" customFormat="1">
      <c r="A1521" s="41"/>
      <c r="B1521" s="42"/>
      <c r="C1521" s="43"/>
      <c r="D1521" s="235" t="s">
        <v>370</v>
      </c>
      <c r="E1521" s="43"/>
      <c r="F1521" s="236" t="s">
        <v>2043</v>
      </c>
      <c r="G1521" s="43"/>
      <c r="H1521" s="43"/>
      <c r="I1521" s="237"/>
      <c r="J1521" s="43"/>
      <c r="K1521" s="43"/>
      <c r="L1521" s="47"/>
      <c r="M1521" s="238"/>
      <c r="N1521" s="239"/>
      <c r="O1521" s="87"/>
      <c r="P1521" s="87"/>
      <c r="Q1521" s="87"/>
      <c r="R1521" s="87"/>
      <c r="S1521" s="87"/>
      <c r="T1521" s="88"/>
      <c r="U1521" s="41"/>
      <c r="V1521" s="41"/>
      <c r="W1521" s="41"/>
      <c r="X1521" s="41"/>
      <c r="Y1521" s="41"/>
      <c r="Z1521" s="41"/>
      <c r="AA1521" s="41"/>
      <c r="AB1521" s="41"/>
      <c r="AC1521" s="41"/>
      <c r="AD1521" s="41"/>
      <c r="AE1521" s="41"/>
      <c r="AT1521" s="20" t="s">
        <v>370</v>
      </c>
      <c r="AU1521" s="20" t="s">
        <v>81</v>
      </c>
    </row>
    <row r="1522" s="13" customFormat="1">
      <c r="A1522" s="13"/>
      <c r="B1522" s="240"/>
      <c r="C1522" s="241"/>
      <c r="D1522" s="242" t="s">
        <v>372</v>
      </c>
      <c r="E1522" s="243" t="s">
        <v>21</v>
      </c>
      <c r="F1522" s="244" t="s">
        <v>2044</v>
      </c>
      <c r="G1522" s="241"/>
      <c r="H1522" s="243" t="s">
        <v>21</v>
      </c>
      <c r="I1522" s="245"/>
      <c r="J1522" s="241"/>
      <c r="K1522" s="241"/>
      <c r="L1522" s="246"/>
      <c r="M1522" s="247"/>
      <c r="N1522" s="248"/>
      <c r="O1522" s="248"/>
      <c r="P1522" s="248"/>
      <c r="Q1522" s="248"/>
      <c r="R1522" s="248"/>
      <c r="S1522" s="248"/>
      <c r="T1522" s="249"/>
      <c r="U1522" s="13"/>
      <c r="V1522" s="13"/>
      <c r="W1522" s="13"/>
      <c r="X1522" s="13"/>
      <c r="Y1522" s="13"/>
      <c r="Z1522" s="13"/>
      <c r="AA1522" s="13"/>
      <c r="AB1522" s="13"/>
      <c r="AC1522" s="13"/>
      <c r="AD1522" s="13"/>
      <c r="AE1522" s="13"/>
      <c r="AT1522" s="250" t="s">
        <v>372</v>
      </c>
      <c r="AU1522" s="250" t="s">
        <v>81</v>
      </c>
      <c r="AV1522" s="13" t="s">
        <v>79</v>
      </c>
      <c r="AW1522" s="13" t="s">
        <v>34</v>
      </c>
      <c r="AX1522" s="13" t="s">
        <v>72</v>
      </c>
      <c r="AY1522" s="250" t="s">
        <v>178</v>
      </c>
    </row>
    <row r="1523" s="14" customFormat="1">
      <c r="A1523" s="14"/>
      <c r="B1523" s="251"/>
      <c r="C1523" s="252"/>
      <c r="D1523" s="242" t="s">
        <v>372</v>
      </c>
      <c r="E1523" s="253" t="s">
        <v>21</v>
      </c>
      <c r="F1523" s="254" t="s">
        <v>2045</v>
      </c>
      <c r="G1523" s="252"/>
      <c r="H1523" s="255">
        <v>34.716999999999999</v>
      </c>
      <c r="I1523" s="256"/>
      <c r="J1523" s="252"/>
      <c r="K1523" s="252"/>
      <c r="L1523" s="257"/>
      <c r="M1523" s="258"/>
      <c r="N1523" s="259"/>
      <c r="O1523" s="259"/>
      <c r="P1523" s="259"/>
      <c r="Q1523" s="259"/>
      <c r="R1523" s="259"/>
      <c r="S1523" s="259"/>
      <c r="T1523" s="260"/>
      <c r="U1523" s="14"/>
      <c r="V1523" s="14"/>
      <c r="W1523" s="14"/>
      <c r="X1523" s="14"/>
      <c r="Y1523" s="14"/>
      <c r="Z1523" s="14"/>
      <c r="AA1523" s="14"/>
      <c r="AB1523" s="14"/>
      <c r="AC1523" s="14"/>
      <c r="AD1523" s="14"/>
      <c r="AE1523" s="14"/>
      <c r="AT1523" s="261" t="s">
        <v>372</v>
      </c>
      <c r="AU1523" s="261" t="s">
        <v>81</v>
      </c>
      <c r="AV1523" s="14" t="s">
        <v>81</v>
      </c>
      <c r="AW1523" s="14" t="s">
        <v>34</v>
      </c>
      <c r="AX1523" s="14" t="s">
        <v>79</v>
      </c>
      <c r="AY1523" s="261" t="s">
        <v>178</v>
      </c>
    </row>
    <row r="1524" s="2" customFormat="1" ht="24.15" customHeight="1">
      <c r="A1524" s="41"/>
      <c r="B1524" s="42"/>
      <c r="C1524" s="284" t="s">
        <v>2046</v>
      </c>
      <c r="D1524" s="284" t="s">
        <v>543</v>
      </c>
      <c r="E1524" s="285" t="s">
        <v>2047</v>
      </c>
      <c r="F1524" s="286" t="s">
        <v>2048</v>
      </c>
      <c r="G1524" s="287" t="s">
        <v>384</v>
      </c>
      <c r="H1524" s="288">
        <v>38.188000000000002</v>
      </c>
      <c r="I1524" s="289"/>
      <c r="J1524" s="290">
        <f>ROUND(I1524*H1524,2)</f>
        <v>0</v>
      </c>
      <c r="K1524" s="286" t="s">
        <v>393</v>
      </c>
      <c r="L1524" s="291"/>
      <c r="M1524" s="292" t="s">
        <v>21</v>
      </c>
      <c r="N1524" s="293" t="s">
        <v>43</v>
      </c>
      <c r="O1524" s="87"/>
      <c r="P1524" s="223">
        <f>O1524*H1524</f>
        <v>0</v>
      </c>
      <c r="Q1524" s="223">
        <v>0.019599999999999999</v>
      </c>
      <c r="R1524" s="223">
        <f>Q1524*H1524</f>
        <v>0.74848480000000006</v>
      </c>
      <c r="S1524" s="223">
        <v>0</v>
      </c>
      <c r="T1524" s="224">
        <f>S1524*H1524</f>
        <v>0</v>
      </c>
      <c r="U1524" s="41"/>
      <c r="V1524" s="41"/>
      <c r="W1524" s="41"/>
      <c r="X1524" s="41"/>
      <c r="Y1524" s="41"/>
      <c r="Z1524" s="41"/>
      <c r="AA1524" s="41"/>
      <c r="AB1524" s="41"/>
      <c r="AC1524" s="41"/>
      <c r="AD1524" s="41"/>
      <c r="AE1524" s="41"/>
      <c r="AR1524" s="225" t="s">
        <v>306</v>
      </c>
      <c r="AT1524" s="225" t="s">
        <v>543</v>
      </c>
      <c r="AU1524" s="225" t="s">
        <v>81</v>
      </c>
      <c r="AY1524" s="20" t="s">
        <v>178</v>
      </c>
      <c r="BE1524" s="226">
        <f>IF(N1524="základní",J1524,0)</f>
        <v>0</v>
      </c>
      <c r="BF1524" s="226">
        <f>IF(N1524="snížená",J1524,0)</f>
        <v>0</v>
      </c>
      <c r="BG1524" s="226">
        <f>IF(N1524="zákl. přenesená",J1524,0)</f>
        <v>0</v>
      </c>
      <c r="BH1524" s="226">
        <f>IF(N1524="sníž. přenesená",J1524,0)</f>
        <v>0</v>
      </c>
      <c r="BI1524" s="226">
        <f>IF(N1524="nulová",J1524,0)</f>
        <v>0</v>
      </c>
      <c r="BJ1524" s="20" t="s">
        <v>79</v>
      </c>
      <c r="BK1524" s="226">
        <f>ROUND(I1524*H1524,2)</f>
        <v>0</v>
      </c>
      <c r="BL1524" s="20" t="s">
        <v>242</v>
      </c>
      <c r="BM1524" s="225" t="s">
        <v>2049</v>
      </c>
    </row>
    <row r="1525" s="13" customFormat="1">
      <c r="A1525" s="13"/>
      <c r="B1525" s="240"/>
      <c r="C1525" s="241"/>
      <c r="D1525" s="242" t="s">
        <v>372</v>
      </c>
      <c r="E1525" s="243" t="s">
        <v>21</v>
      </c>
      <c r="F1525" s="244" t="s">
        <v>2044</v>
      </c>
      <c r="G1525" s="241"/>
      <c r="H1525" s="243" t="s">
        <v>21</v>
      </c>
      <c r="I1525" s="245"/>
      <c r="J1525" s="241"/>
      <c r="K1525" s="241"/>
      <c r="L1525" s="246"/>
      <c r="M1525" s="247"/>
      <c r="N1525" s="248"/>
      <c r="O1525" s="248"/>
      <c r="P1525" s="248"/>
      <c r="Q1525" s="248"/>
      <c r="R1525" s="248"/>
      <c r="S1525" s="248"/>
      <c r="T1525" s="249"/>
      <c r="U1525" s="13"/>
      <c r="V1525" s="13"/>
      <c r="W1525" s="13"/>
      <c r="X1525" s="13"/>
      <c r="Y1525" s="13"/>
      <c r="Z1525" s="13"/>
      <c r="AA1525" s="13"/>
      <c r="AB1525" s="13"/>
      <c r="AC1525" s="13"/>
      <c r="AD1525" s="13"/>
      <c r="AE1525" s="13"/>
      <c r="AT1525" s="250" t="s">
        <v>372</v>
      </c>
      <c r="AU1525" s="250" t="s">
        <v>81</v>
      </c>
      <c r="AV1525" s="13" t="s">
        <v>79</v>
      </c>
      <c r="AW1525" s="13" t="s">
        <v>34</v>
      </c>
      <c r="AX1525" s="13" t="s">
        <v>72</v>
      </c>
      <c r="AY1525" s="250" t="s">
        <v>178</v>
      </c>
    </row>
    <row r="1526" s="13" customFormat="1">
      <c r="A1526" s="13"/>
      <c r="B1526" s="240"/>
      <c r="C1526" s="241"/>
      <c r="D1526" s="242" t="s">
        <v>372</v>
      </c>
      <c r="E1526" s="243" t="s">
        <v>21</v>
      </c>
      <c r="F1526" s="244" t="s">
        <v>2050</v>
      </c>
      <c r="G1526" s="241"/>
      <c r="H1526" s="243" t="s">
        <v>21</v>
      </c>
      <c r="I1526" s="245"/>
      <c r="J1526" s="241"/>
      <c r="K1526" s="241"/>
      <c r="L1526" s="246"/>
      <c r="M1526" s="247"/>
      <c r="N1526" s="248"/>
      <c r="O1526" s="248"/>
      <c r="P1526" s="248"/>
      <c r="Q1526" s="248"/>
      <c r="R1526" s="248"/>
      <c r="S1526" s="248"/>
      <c r="T1526" s="249"/>
      <c r="U1526" s="13"/>
      <c r="V1526" s="13"/>
      <c r="W1526" s="13"/>
      <c r="X1526" s="13"/>
      <c r="Y1526" s="13"/>
      <c r="Z1526" s="13"/>
      <c r="AA1526" s="13"/>
      <c r="AB1526" s="13"/>
      <c r="AC1526" s="13"/>
      <c r="AD1526" s="13"/>
      <c r="AE1526" s="13"/>
      <c r="AT1526" s="250" t="s">
        <v>372</v>
      </c>
      <c r="AU1526" s="250" t="s">
        <v>81</v>
      </c>
      <c r="AV1526" s="13" t="s">
        <v>79</v>
      </c>
      <c r="AW1526" s="13" t="s">
        <v>34</v>
      </c>
      <c r="AX1526" s="13" t="s">
        <v>72</v>
      </c>
      <c r="AY1526" s="250" t="s">
        <v>178</v>
      </c>
    </row>
    <row r="1527" s="14" customFormat="1">
      <c r="A1527" s="14"/>
      <c r="B1527" s="251"/>
      <c r="C1527" s="252"/>
      <c r="D1527" s="242" t="s">
        <v>372</v>
      </c>
      <c r="E1527" s="253" t="s">
        <v>21</v>
      </c>
      <c r="F1527" s="254" t="s">
        <v>2051</v>
      </c>
      <c r="G1527" s="252"/>
      <c r="H1527" s="255">
        <v>38.188000000000002</v>
      </c>
      <c r="I1527" s="256"/>
      <c r="J1527" s="252"/>
      <c r="K1527" s="252"/>
      <c r="L1527" s="257"/>
      <c r="M1527" s="258"/>
      <c r="N1527" s="259"/>
      <c r="O1527" s="259"/>
      <c r="P1527" s="259"/>
      <c r="Q1527" s="259"/>
      <c r="R1527" s="259"/>
      <c r="S1527" s="259"/>
      <c r="T1527" s="260"/>
      <c r="U1527" s="14"/>
      <c r="V1527" s="14"/>
      <c r="W1527" s="14"/>
      <c r="X1527" s="14"/>
      <c r="Y1527" s="14"/>
      <c r="Z1527" s="14"/>
      <c r="AA1527" s="14"/>
      <c r="AB1527" s="14"/>
      <c r="AC1527" s="14"/>
      <c r="AD1527" s="14"/>
      <c r="AE1527" s="14"/>
      <c r="AT1527" s="261" t="s">
        <v>372</v>
      </c>
      <c r="AU1527" s="261" t="s">
        <v>81</v>
      </c>
      <c r="AV1527" s="14" t="s">
        <v>81</v>
      </c>
      <c r="AW1527" s="14" t="s">
        <v>34</v>
      </c>
      <c r="AX1527" s="14" t="s">
        <v>79</v>
      </c>
      <c r="AY1527" s="261" t="s">
        <v>178</v>
      </c>
    </row>
    <row r="1528" s="2" customFormat="1" ht="49.05" customHeight="1">
      <c r="A1528" s="41"/>
      <c r="B1528" s="42"/>
      <c r="C1528" s="214" t="s">
        <v>2052</v>
      </c>
      <c r="D1528" s="214" t="s">
        <v>179</v>
      </c>
      <c r="E1528" s="215" t="s">
        <v>2053</v>
      </c>
      <c r="F1528" s="216" t="s">
        <v>2054</v>
      </c>
      <c r="G1528" s="217" t="s">
        <v>384</v>
      </c>
      <c r="H1528" s="218">
        <v>97.343000000000004</v>
      </c>
      <c r="I1528" s="219"/>
      <c r="J1528" s="220">
        <f>ROUND(I1528*H1528,2)</f>
        <v>0</v>
      </c>
      <c r="K1528" s="216" t="s">
        <v>368</v>
      </c>
      <c r="L1528" s="47"/>
      <c r="M1528" s="221" t="s">
        <v>21</v>
      </c>
      <c r="N1528" s="222" t="s">
        <v>43</v>
      </c>
      <c r="O1528" s="87"/>
      <c r="P1528" s="223">
        <f>O1528*H1528</f>
        <v>0</v>
      </c>
      <c r="Q1528" s="223">
        <v>0.01396</v>
      </c>
      <c r="R1528" s="223">
        <f>Q1528*H1528</f>
        <v>1.3589082800000001</v>
      </c>
      <c r="S1528" s="223">
        <v>0</v>
      </c>
      <c r="T1528" s="224">
        <f>S1528*H1528</f>
        <v>0</v>
      </c>
      <c r="U1528" s="41"/>
      <c r="V1528" s="41"/>
      <c r="W1528" s="41"/>
      <c r="X1528" s="41"/>
      <c r="Y1528" s="41"/>
      <c r="Z1528" s="41"/>
      <c r="AA1528" s="41"/>
      <c r="AB1528" s="41"/>
      <c r="AC1528" s="41"/>
      <c r="AD1528" s="41"/>
      <c r="AE1528" s="41"/>
      <c r="AR1528" s="225" t="s">
        <v>242</v>
      </c>
      <c r="AT1528" s="225" t="s">
        <v>179</v>
      </c>
      <c r="AU1528" s="225" t="s">
        <v>81</v>
      </c>
      <c r="AY1528" s="20" t="s">
        <v>178</v>
      </c>
      <c r="BE1528" s="226">
        <f>IF(N1528="základní",J1528,0)</f>
        <v>0</v>
      </c>
      <c r="BF1528" s="226">
        <f>IF(N1528="snížená",J1528,0)</f>
        <v>0</v>
      </c>
      <c r="BG1528" s="226">
        <f>IF(N1528="zákl. přenesená",J1528,0)</f>
        <v>0</v>
      </c>
      <c r="BH1528" s="226">
        <f>IF(N1528="sníž. přenesená",J1528,0)</f>
        <v>0</v>
      </c>
      <c r="BI1528" s="226">
        <f>IF(N1528="nulová",J1528,0)</f>
        <v>0</v>
      </c>
      <c r="BJ1528" s="20" t="s">
        <v>79</v>
      </c>
      <c r="BK1528" s="226">
        <f>ROUND(I1528*H1528,2)</f>
        <v>0</v>
      </c>
      <c r="BL1528" s="20" t="s">
        <v>242</v>
      </c>
      <c r="BM1528" s="225" t="s">
        <v>2055</v>
      </c>
    </row>
    <row r="1529" s="2" customFormat="1">
      <c r="A1529" s="41"/>
      <c r="B1529" s="42"/>
      <c r="C1529" s="43"/>
      <c r="D1529" s="235" t="s">
        <v>370</v>
      </c>
      <c r="E1529" s="43"/>
      <c r="F1529" s="236" t="s">
        <v>2056</v>
      </c>
      <c r="G1529" s="43"/>
      <c r="H1529" s="43"/>
      <c r="I1529" s="237"/>
      <c r="J1529" s="43"/>
      <c r="K1529" s="43"/>
      <c r="L1529" s="47"/>
      <c r="M1529" s="238"/>
      <c r="N1529" s="239"/>
      <c r="O1529" s="87"/>
      <c r="P1529" s="87"/>
      <c r="Q1529" s="87"/>
      <c r="R1529" s="87"/>
      <c r="S1529" s="87"/>
      <c r="T1529" s="88"/>
      <c r="U1529" s="41"/>
      <c r="V1529" s="41"/>
      <c r="W1529" s="41"/>
      <c r="X1529" s="41"/>
      <c r="Y1529" s="41"/>
      <c r="Z1529" s="41"/>
      <c r="AA1529" s="41"/>
      <c r="AB1529" s="41"/>
      <c r="AC1529" s="41"/>
      <c r="AD1529" s="41"/>
      <c r="AE1529" s="41"/>
      <c r="AT1529" s="20" t="s">
        <v>370</v>
      </c>
      <c r="AU1529" s="20" t="s">
        <v>81</v>
      </c>
    </row>
    <row r="1530" s="13" customFormat="1">
      <c r="A1530" s="13"/>
      <c r="B1530" s="240"/>
      <c r="C1530" s="241"/>
      <c r="D1530" s="242" t="s">
        <v>372</v>
      </c>
      <c r="E1530" s="243" t="s">
        <v>21</v>
      </c>
      <c r="F1530" s="244" t="s">
        <v>2057</v>
      </c>
      <c r="G1530" s="241"/>
      <c r="H1530" s="243" t="s">
        <v>21</v>
      </c>
      <c r="I1530" s="245"/>
      <c r="J1530" s="241"/>
      <c r="K1530" s="241"/>
      <c r="L1530" s="246"/>
      <c r="M1530" s="247"/>
      <c r="N1530" s="248"/>
      <c r="O1530" s="248"/>
      <c r="P1530" s="248"/>
      <c r="Q1530" s="248"/>
      <c r="R1530" s="248"/>
      <c r="S1530" s="248"/>
      <c r="T1530" s="249"/>
      <c r="U1530" s="13"/>
      <c r="V1530" s="13"/>
      <c r="W1530" s="13"/>
      <c r="X1530" s="13"/>
      <c r="Y1530" s="13"/>
      <c r="Z1530" s="13"/>
      <c r="AA1530" s="13"/>
      <c r="AB1530" s="13"/>
      <c r="AC1530" s="13"/>
      <c r="AD1530" s="13"/>
      <c r="AE1530" s="13"/>
      <c r="AT1530" s="250" t="s">
        <v>372</v>
      </c>
      <c r="AU1530" s="250" t="s">
        <v>81</v>
      </c>
      <c r="AV1530" s="13" t="s">
        <v>79</v>
      </c>
      <c r="AW1530" s="13" t="s">
        <v>34</v>
      </c>
      <c r="AX1530" s="13" t="s">
        <v>72</v>
      </c>
      <c r="AY1530" s="250" t="s">
        <v>178</v>
      </c>
    </row>
    <row r="1531" s="14" customFormat="1">
      <c r="A1531" s="14"/>
      <c r="B1531" s="251"/>
      <c r="C1531" s="252"/>
      <c r="D1531" s="242" t="s">
        <v>372</v>
      </c>
      <c r="E1531" s="253" t="s">
        <v>21</v>
      </c>
      <c r="F1531" s="254" t="s">
        <v>2058</v>
      </c>
      <c r="G1531" s="252"/>
      <c r="H1531" s="255">
        <v>88.280000000000001</v>
      </c>
      <c r="I1531" s="256"/>
      <c r="J1531" s="252"/>
      <c r="K1531" s="252"/>
      <c r="L1531" s="257"/>
      <c r="M1531" s="258"/>
      <c r="N1531" s="259"/>
      <c r="O1531" s="259"/>
      <c r="P1531" s="259"/>
      <c r="Q1531" s="259"/>
      <c r="R1531" s="259"/>
      <c r="S1531" s="259"/>
      <c r="T1531" s="260"/>
      <c r="U1531" s="14"/>
      <c r="V1531" s="14"/>
      <c r="W1531" s="14"/>
      <c r="X1531" s="14"/>
      <c r="Y1531" s="14"/>
      <c r="Z1531" s="14"/>
      <c r="AA1531" s="14"/>
      <c r="AB1531" s="14"/>
      <c r="AC1531" s="14"/>
      <c r="AD1531" s="14"/>
      <c r="AE1531" s="14"/>
      <c r="AT1531" s="261" t="s">
        <v>372</v>
      </c>
      <c r="AU1531" s="261" t="s">
        <v>81</v>
      </c>
      <c r="AV1531" s="14" t="s">
        <v>81</v>
      </c>
      <c r="AW1531" s="14" t="s">
        <v>34</v>
      </c>
      <c r="AX1531" s="14" t="s">
        <v>72</v>
      </c>
      <c r="AY1531" s="261" t="s">
        <v>178</v>
      </c>
    </row>
    <row r="1532" s="14" customFormat="1">
      <c r="A1532" s="14"/>
      <c r="B1532" s="251"/>
      <c r="C1532" s="252"/>
      <c r="D1532" s="242" t="s">
        <v>372</v>
      </c>
      <c r="E1532" s="253" t="s">
        <v>21</v>
      </c>
      <c r="F1532" s="254" t="s">
        <v>2059</v>
      </c>
      <c r="G1532" s="252"/>
      <c r="H1532" s="255">
        <v>9.0630000000000006</v>
      </c>
      <c r="I1532" s="256"/>
      <c r="J1532" s="252"/>
      <c r="K1532" s="252"/>
      <c r="L1532" s="257"/>
      <c r="M1532" s="258"/>
      <c r="N1532" s="259"/>
      <c r="O1532" s="259"/>
      <c r="P1532" s="259"/>
      <c r="Q1532" s="259"/>
      <c r="R1532" s="259"/>
      <c r="S1532" s="259"/>
      <c r="T1532" s="260"/>
      <c r="U1532" s="14"/>
      <c r="V1532" s="14"/>
      <c r="W1532" s="14"/>
      <c r="X1532" s="14"/>
      <c r="Y1532" s="14"/>
      <c r="Z1532" s="14"/>
      <c r="AA1532" s="14"/>
      <c r="AB1532" s="14"/>
      <c r="AC1532" s="14"/>
      <c r="AD1532" s="14"/>
      <c r="AE1532" s="14"/>
      <c r="AT1532" s="261" t="s">
        <v>372</v>
      </c>
      <c r="AU1532" s="261" t="s">
        <v>81</v>
      </c>
      <c r="AV1532" s="14" t="s">
        <v>81</v>
      </c>
      <c r="AW1532" s="14" t="s">
        <v>34</v>
      </c>
      <c r="AX1532" s="14" t="s">
        <v>72</v>
      </c>
      <c r="AY1532" s="261" t="s">
        <v>178</v>
      </c>
    </row>
    <row r="1533" s="15" customFormat="1">
      <c r="A1533" s="15"/>
      <c r="B1533" s="262"/>
      <c r="C1533" s="263"/>
      <c r="D1533" s="242" t="s">
        <v>372</v>
      </c>
      <c r="E1533" s="264" t="s">
        <v>21</v>
      </c>
      <c r="F1533" s="265" t="s">
        <v>399</v>
      </c>
      <c r="G1533" s="263"/>
      <c r="H1533" s="266">
        <v>97.343000000000004</v>
      </c>
      <c r="I1533" s="267"/>
      <c r="J1533" s="263"/>
      <c r="K1533" s="263"/>
      <c r="L1533" s="268"/>
      <c r="M1533" s="269"/>
      <c r="N1533" s="270"/>
      <c r="O1533" s="270"/>
      <c r="P1533" s="270"/>
      <c r="Q1533" s="270"/>
      <c r="R1533" s="270"/>
      <c r="S1533" s="270"/>
      <c r="T1533" s="271"/>
      <c r="U1533" s="15"/>
      <c r="V1533" s="15"/>
      <c r="W1533" s="15"/>
      <c r="X1533" s="15"/>
      <c r="Y1533" s="15"/>
      <c r="Z1533" s="15"/>
      <c r="AA1533" s="15"/>
      <c r="AB1533" s="15"/>
      <c r="AC1533" s="15"/>
      <c r="AD1533" s="15"/>
      <c r="AE1533" s="15"/>
      <c r="AT1533" s="272" t="s">
        <v>372</v>
      </c>
      <c r="AU1533" s="272" t="s">
        <v>81</v>
      </c>
      <c r="AV1533" s="15" t="s">
        <v>97</v>
      </c>
      <c r="AW1533" s="15" t="s">
        <v>34</v>
      </c>
      <c r="AX1533" s="15" t="s">
        <v>79</v>
      </c>
      <c r="AY1533" s="272" t="s">
        <v>178</v>
      </c>
    </row>
    <row r="1534" s="2" customFormat="1" ht="37.8" customHeight="1">
      <c r="A1534" s="41"/>
      <c r="B1534" s="42"/>
      <c r="C1534" s="214" t="s">
        <v>2060</v>
      </c>
      <c r="D1534" s="214" t="s">
        <v>179</v>
      </c>
      <c r="E1534" s="215" t="s">
        <v>2061</v>
      </c>
      <c r="F1534" s="216" t="s">
        <v>2062</v>
      </c>
      <c r="G1534" s="217" t="s">
        <v>392</v>
      </c>
      <c r="H1534" s="218">
        <v>4.1639999999999997</v>
      </c>
      <c r="I1534" s="219"/>
      <c r="J1534" s="220">
        <f>ROUND(I1534*H1534,2)</f>
        <v>0</v>
      </c>
      <c r="K1534" s="216" t="s">
        <v>368</v>
      </c>
      <c r="L1534" s="47"/>
      <c r="M1534" s="221" t="s">
        <v>21</v>
      </c>
      <c r="N1534" s="222" t="s">
        <v>43</v>
      </c>
      <c r="O1534" s="87"/>
      <c r="P1534" s="223">
        <f>O1534*H1534</f>
        <v>0</v>
      </c>
      <c r="Q1534" s="223">
        <v>0.022839999999999999</v>
      </c>
      <c r="R1534" s="223">
        <f>Q1534*H1534</f>
        <v>0.095105759999999984</v>
      </c>
      <c r="S1534" s="223">
        <v>0</v>
      </c>
      <c r="T1534" s="224">
        <f>S1534*H1534</f>
        <v>0</v>
      </c>
      <c r="U1534" s="41"/>
      <c r="V1534" s="41"/>
      <c r="W1534" s="41"/>
      <c r="X1534" s="41"/>
      <c r="Y1534" s="41"/>
      <c r="Z1534" s="41"/>
      <c r="AA1534" s="41"/>
      <c r="AB1534" s="41"/>
      <c r="AC1534" s="41"/>
      <c r="AD1534" s="41"/>
      <c r="AE1534" s="41"/>
      <c r="AR1534" s="225" t="s">
        <v>242</v>
      </c>
      <c r="AT1534" s="225" t="s">
        <v>179</v>
      </c>
      <c r="AU1534" s="225" t="s">
        <v>81</v>
      </c>
      <c r="AY1534" s="20" t="s">
        <v>178</v>
      </c>
      <c r="BE1534" s="226">
        <f>IF(N1534="základní",J1534,0)</f>
        <v>0</v>
      </c>
      <c r="BF1534" s="226">
        <f>IF(N1534="snížená",J1534,0)</f>
        <v>0</v>
      </c>
      <c r="BG1534" s="226">
        <f>IF(N1534="zákl. přenesená",J1534,0)</f>
        <v>0</v>
      </c>
      <c r="BH1534" s="226">
        <f>IF(N1534="sníž. přenesená",J1534,0)</f>
        <v>0</v>
      </c>
      <c r="BI1534" s="226">
        <f>IF(N1534="nulová",J1534,0)</f>
        <v>0</v>
      </c>
      <c r="BJ1534" s="20" t="s">
        <v>79</v>
      </c>
      <c r="BK1534" s="226">
        <f>ROUND(I1534*H1534,2)</f>
        <v>0</v>
      </c>
      <c r="BL1534" s="20" t="s">
        <v>242</v>
      </c>
      <c r="BM1534" s="225" t="s">
        <v>2063</v>
      </c>
    </row>
    <row r="1535" s="2" customFormat="1">
      <c r="A1535" s="41"/>
      <c r="B1535" s="42"/>
      <c r="C1535" s="43"/>
      <c r="D1535" s="235" t="s">
        <v>370</v>
      </c>
      <c r="E1535" s="43"/>
      <c r="F1535" s="236" t="s">
        <v>2064</v>
      </c>
      <c r="G1535" s="43"/>
      <c r="H1535" s="43"/>
      <c r="I1535" s="237"/>
      <c r="J1535" s="43"/>
      <c r="K1535" s="43"/>
      <c r="L1535" s="47"/>
      <c r="M1535" s="238"/>
      <c r="N1535" s="239"/>
      <c r="O1535" s="87"/>
      <c r="P1535" s="87"/>
      <c r="Q1535" s="87"/>
      <c r="R1535" s="87"/>
      <c r="S1535" s="87"/>
      <c r="T1535" s="88"/>
      <c r="U1535" s="41"/>
      <c r="V1535" s="41"/>
      <c r="W1535" s="41"/>
      <c r="X1535" s="41"/>
      <c r="Y1535" s="41"/>
      <c r="Z1535" s="41"/>
      <c r="AA1535" s="41"/>
      <c r="AB1535" s="41"/>
      <c r="AC1535" s="41"/>
      <c r="AD1535" s="41"/>
      <c r="AE1535" s="41"/>
      <c r="AT1535" s="20" t="s">
        <v>370</v>
      </c>
      <c r="AU1535" s="20" t="s">
        <v>81</v>
      </c>
    </row>
    <row r="1536" s="2" customFormat="1" ht="49.05" customHeight="1">
      <c r="A1536" s="41"/>
      <c r="B1536" s="42"/>
      <c r="C1536" s="214" t="s">
        <v>2065</v>
      </c>
      <c r="D1536" s="214" t="s">
        <v>179</v>
      </c>
      <c r="E1536" s="215" t="s">
        <v>2066</v>
      </c>
      <c r="F1536" s="216" t="s">
        <v>2067</v>
      </c>
      <c r="G1536" s="217" t="s">
        <v>384</v>
      </c>
      <c r="H1536" s="218">
        <v>32.659999999999997</v>
      </c>
      <c r="I1536" s="219"/>
      <c r="J1536" s="220">
        <f>ROUND(I1536*H1536,2)</f>
        <v>0</v>
      </c>
      <c r="K1536" s="216" t="s">
        <v>368</v>
      </c>
      <c r="L1536" s="47"/>
      <c r="M1536" s="221" t="s">
        <v>21</v>
      </c>
      <c r="N1536" s="222" t="s">
        <v>43</v>
      </c>
      <c r="O1536" s="87"/>
      <c r="P1536" s="223">
        <f>O1536*H1536</f>
        <v>0</v>
      </c>
      <c r="Q1536" s="223">
        <v>8.0000000000000007E-05</v>
      </c>
      <c r="R1536" s="223">
        <f>Q1536*H1536</f>
        <v>0.0026127999999999998</v>
      </c>
      <c r="S1536" s="223">
        <v>0</v>
      </c>
      <c r="T1536" s="224">
        <f>S1536*H1536</f>
        <v>0</v>
      </c>
      <c r="U1536" s="41"/>
      <c r="V1536" s="41"/>
      <c r="W1536" s="41"/>
      <c r="X1536" s="41"/>
      <c r="Y1536" s="41"/>
      <c r="Z1536" s="41"/>
      <c r="AA1536" s="41"/>
      <c r="AB1536" s="41"/>
      <c r="AC1536" s="41"/>
      <c r="AD1536" s="41"/>
      <c r="AE1536" s="41"/>
      <c r="AR1536" s="225" t="s">
        <v>242</v>
      </c>
      <c r="AT1536" s="225" t="s">
        <v>179</v>
      </c>
      <c r="AU1536" s="225" t="s">
        <v>81</v>
      </c>
      <c r="AY1536" s="20" t="s">
        <v>178</v>
      </c>
      <c r="BE1536" s="226">
        <f>IF(N1536="základní",J1536,0)</f>
        <v>0</v>
      </c>
      <c r="BF1536" s="226">
        <f>IF(N1536="snížená",J1536,0)</f>
        <v>0</v>
      </c>
      <c r="BG1536" s="226">
        <f>IF(N1536="zákl. přenesená",J1536,0)</f>
        <v>0</v>
      </c>
      <c r="BH1536" s="226">
        <f>IF(N1536="sníž. přenesená",J1536,0)</f>
        <v>0</v>
      </c>
      <c r="BI1536" s="226">
        <f>IF(N1536="nulová",J1536,0)</f>
        <v>0</v>
      </c>
      <c r="BJ1536" s="20" t="s">
        <v>79</v>
      </c>
      <c r="BK1536" s="226">
        <f>ROUND(I1536*H1536,2)</f>
        <v>0</v>
      </c>
      <c r="BL1536" s="20" t="s">
        <v>242</v>
      </c>
      <c r="BM1536" s="225" t="s">
        <v>2068</v>
      </c>
    </row>
    <row r="1537" s="2" customFormat="1">
      <c r="A1537" s="41"/>
      <c r="B1537" s="42"/>
      <c r="C1537" s="43"/>
      <c r="D1537" s="235" t="s">
        <v>370</v>
      </c>
      <c r="E1537" s="43"/>
      <c r="F1537" s="236" t="s">
        <v>2069</v>
      </c>
      <c r="G1537" s="43"/>
      <c r="H1537" s="43"/>
      <c r="I1537" s="237"/>
      <c r="J1537" s="43"/>
      <c r="K1537" s="43"/>
      <c r="L1537" s="47"/>
      <c r="M1537" s="238"/>
      <c r="N1537" s="239"/>
      <c r="O1537" s="87"/>
      <c r="P1537" s="87"/>
      <c r="Q1537" s="87"/>
      <c r="R1537" s="87"/>
      <c r="S1537" s="87"/>
      <c r="T1537" s="88"/>
      <c r="U1537" s="41"/>
      <c r="V1537" s="41"/>
      <c r="W1537" s="41"/>
      <c r="X1537" s="41"/>
      <c r="Y1537" s="41"/>
      <c r="Z1537" s="41"/>
      <c r="AA1537" s="41"/>
      <c r="AB1537" s="41"/>
      <c r="AC1537" s="41"/>
      <c r="AD1537" s="41"/>
      <c r="AE1537" s="41"/>
      <c r="AT1537" s="20" t="s">
        <v>370</v>
      </c>
      <c r="AU1537" s="20" t="s">
        <v>81</v>
      </c>
    </row>
    <row r="1538" s="13" customFormat="1">
      <c r="A1538" s="13"/>
      <c r="B1538" s="240"/>
      <c r="C1538" s="241"/>
      <c r="D1538" s="242" t="s">
        <v>372</v>
      </c>
      <c r="E1538" s="243" t="s">
        <v>21</v>
      </c>
      <c r="F1538" s="244" t="s">
        <v>674</v>
      </c>
      <c r="G1538" s="241"/>
      <c r="H1538" s="243" t="s">
        <v>21</v>
      </c>
      <c r="I1538" s="245"/>
      <c r="J1538" s="241"/>
      <c r="K1538" s="241"/>
      <c r="L1538" s="246"/>
      <c r="M1538" s="247"/>
      <c r="N1538" s="248"/>
      <c r="O1538" s="248"/>
      <c r="P1538" s="248"/>
      <c r="Q1538" s="248"/>
      <c r="R1538" s="248"/>
      <c r="S1538" s="248"/>
      <c r="T1538" s="249"/>
      <c r="U1538" s="13"/>
      <c r="V1538" s="13"/>
      <c r="W1538" s="13"/>
      <c r="X1538" s="13"/>
      <c r="Y1538" s="13"/>
      <c r="Z1538" s="13"/>
      <c r="AA1538" s="13"/>
      <c r="AB1538" s="13"/>
      <c r="AC1538" s="13"/>
      <c r="AD1538" s="13"/>
      <c r="AE1538" s="13"/>
      <c r="AT1538" s="250" t="s">
        <v>372</v>
      </c>
      <c r="AU1538" s="250" t="s">
        <v>81</v>
      </c>
      <c r="AV1538" s="13" t="s">
        <v>79</v>
      </c>
      <c r="AW1538" s="13" t="s">
        <v>34</v>
      </c>
      <c r="AX1538" s="13" t="s">
        <v>72</v>
      </c>
      <c r="AY1538" s="250" t="s">
        <v>178</v>
      </c>
    </row>
    <row r="1539" s="14" customFormat="1">
      <c r="A1539" s="14"/>
      <c r="B1539" s="251"/>
      <c r="C1539" s="252"/>
      <c r="D1539" s="242" t="s">
        <v>372</v>
      </c>
      <c r="E1539" s="253" t="s">
        <v>21</v>
      </c>
      <c r="F1539" s="254" t="s">
        <v>2070</v>
      </c>
      <c r="G1539" s="252"/>
      <c r="H1539" s="255">
        <v>32.659999999999997</v>
      </c>
      <c r="I1539" s="256"/>
      <c r="J1539" s="252"/>
      <c r="K1539" s="252"/>
      <c r="L1539" s="257"/>
      <c r="M1539" s="258"/>
      <c r="N1539" s="259"/>
      <c r="O1539" s="259"/>
      <c r="P1539" s="259"/>
      <c r="Q1539" s="259"/>
      <c r="R1539" s="259"/>
      <c r="S1539" s="259"/>
      <c r="T1539" s="260"/>
      <c r="U1539" s="14"/>
      <c r="V1539" s="14"/>
      <c r="W1539" s="14"/>
      <c r="X1539" s="14"/>
      <c r="Y1539" s="14"/>
      <c r="Z1539" s="14"/>
      <c r="AA1539" s="14"/>
      <c r="AB1539" s="14"/>
      <c r="AC1539" s="14"/>
      <c r="AD1539" s="14"/>
      <c r="AE1539" s="14"/>
      <c r="AT1539" s="261" t="s">
        <v>372</v>
      </c>
      <c r="AU1539" s="261" t="s">
        <v>81</v>
      </c>
      <c r="AV1539" s="14" t="s">
        <v>81</v>
      </c>
      <c r="AW1539" s="14" t="s">
        <v>34</v>
      </c>
      <c r="AX1539" s="14" t="s">
        <v>79</v>
      </c>
      <c r="AY1539" s="261" t="s">
        <v>178</v>
      </c>
    </row>
    <row r="1540" s="2" customFormat="1" ht="37.8" customHeight="1">
      <c r="A1540" s="41"/>
      <c r="B1540" s="42"/>
      <c r="C1540" s="214" t="s">
        <v>2071</v>
      </c>
      <c r="D1540" s="214" t="s">
        <v>179</v>
      </c>
      <c r="E1540" s="215" t="s">
        <v>2072</v>
      </c>
      <c r="F1540" s="216" t="s">
        <v>2073</v>
      </c>
      <c r="G1540" s="217" t="s">
        <v>384</v>
      </c>
      <c r="H1540" s="218">
        <v>40.640000000000001</v>
      </c>
      <c r="I1540" s="219"/>
      <c r="J1540" s="220">
        <f>ROUND(I1540*H1540,2)</f>
        <v>0</v>
      </c>
      <c r="K1540" s="216" t="s">
        <v>368</v>
      </c>
      <c r="L1540" s="47"/>
      <c r="M1540" s="221" t="s">
        <v>21</v>
      </c>
      <c r="N1540" s="222" t="s">
        <v>43</v>
      </c>
      <c r="O1540" s="87"/>
      <c r="P1540" s="223">
        <f>O1540*H1540</f>
        <v>0</v>
      </c>
      <c r="Q1540" s="223">
        <v>0.00059000000000000003</v>
      </c>
      <c r="R1540" s="223">
        <f>Q1540*H1540</f>
        <v>0.023977600000000002</v>
      </c>
      <c r="S1540" s="223">
        <v>0</v>
      </c>
      <c r="T1540" s="224">
        <f>S1540*H1540</f>
        <v>0</v>
      </c>
      <c r="U1540" s="41"/>
      <c r="V1540" s="41"/>
      <c r="W1540" s="41"/>
      <c r="X1540" s="41"/>
      <c r="Y1540" s="41"/>
      <c r="Z1540" s="41"/>
      <c r="AA1540" s="41"/>
      <c r="AB1540" s="41"/>
      <c r="AC1540" s="41"/>
      <c r="AD1540" s="41"/>
      <c r="AE1540" s="41"/>
      <c r="AR1540" s="225" t="s">
        <v>242</v>
      </c>
      <c r="AT1540" s="225" t="s">
        <v>179</v>
      </c>
      <c r="AU1540" s="225" t="s">
        <v>81</v>
      </c>
      <c r="AY1540" s="20" t="s">
        <v>178</v>
      </c>
      <c r="BE1540" s="226">
        <f>IF(N1540="základní",J1540,0)</f>
        <v>0</v>
      </c>
      <c r="BF1540" s="226">
        <f>IF(N1540="snížená",J1540,0)</f>
        <v>0</v>
      </c>
      <c r="BG1540" s="226">
        <f>IF(N1540="zákl. přenesená",J1540,0)</f>
        <v>0</v>
      </c>
      <c r="BH1540" s="226">
        <f>IF(N1540="sníž. přenesená",J1540,0)</f>
        <v>0</v>
      </c>
      <c r="BI1540" s="226">
        <f>IF(N1540="nulová",J1540,0)</f>
        <v>0</v>
      </c>
      <c r="BJ1540" s="20" t="s">
        <v>79</v>
      </c>
      <c r="BK1540" s="226">
        <f>ROUND(I1540*H1540,2)</f>
        <v>0</v>
      </c>
      <c r="BL1540" s="20" t="s">
        <v>242</v>
      </c>
      <c r="BM1540" s="225" t="s">
        <v>2074</v>
      </c>
    </row>
    <row r="1541" s="2" customFormat="1">
      <c r="A1541" s="41"/>
      <c r="B1541" s="42"/>
      <c r="C1541" s="43"/>
      <c r="D1541" s="235" t="s">
        <v>370</v>
      </c>
      <c r="E1541" s="43"/>
      <c r="F1541" s="236" t="s">
        <v>2075</v>
      </c>
      <c r="G1541" s="43"/>
      <c r="H1541" s="43"/>
      <c r="I1541" s="237"/>
      <c r="J1541" s="43"/>
      <c r="K1541" s="43"/>
      <c r="L1541" s="47"/>
      <c r="M1541" s="238"/>
      <c r="N1541" s="239"/>
      <c r="O1541" s="87"/>
      <c r="P1541" s="87"/>
      <c r="Q1541" s="87"/>
      <c r="R1541" s="87"/>
      <c r="S1541" s="87"/>
      <c r="T1541" s="88"/>
      <c r="U1541" s="41"/>
      <c r="V1541" s="41"/>
      <c r="W1541" s="41"/>
      <c r="X1541" s="41"/>
      <c r="Y1541" s="41"/>
      <c r="Z1541" s="41"/>
      <c r="AA1541" s="41"/>
      <c r="AB1541" s="41"/>
      <c r="AC1541" s="41"/>
      <c r="AD1541" s="41"/>
      <c r="AE1541" s="41"/>
      <c r="AT1541" s="20" t="s">
        <v>370</v>
      </c>
      <c r="AU1541" s="20" t="s">
        <v>81</v>
      </c>
    </row>
    <row r="1542" s="13" customFormat="1">
      <c r="A1542" s="13"/>
      <c r="B1542" s="240"/>
      <c r="C1542" s="241"/>
      <c r="D1542" s="242" t="s">
        <v>372</v>
      </c>
      <c r="E1542" s="243" t="s">
        <v>21</v>
      </c>
      <c r="F1542" s="244" t="s">
        <v>674</v>
      </c>
      <c r="G1542" s="241"/>
      <c r="H1542" s="243" t="s">
        <v>21</v>
      </c>
      <c r="I1542" s="245"/>
      <c r="J1542" s="241"/>
      <c r="K1542" s="241"/>
      <c r="L1542" s="246"/>
      <c r="M1542" s="247"/>
      <c r="N1542" s="248"/>
      <c r="O1542" s="248"/>
      <c r="P1542" s="248"/>
      <c r="Q1542" s="248"/>
      <c r="R1542" s="248"/>
      <c r="S1542" s="248"/>
      <c r="T1542" s="249"/>
      <c r="U1542" s="13"/>
      <c r="V1542" s="13"/>
      <c r="W1542" s="13"/>
      <c r="X1542" s="13"/>
      <c r="Y1542" s="13"/>
      <c r="Z1542" s="13"/>
      <c r="AA1542" s="13"/>
      <c r="AB1542" s="13"/>
      <c r="AC1542" s="13"/>
      <c r="AD1542" s="13"/>
      <c r="AE1542" s="13"/>
      <c r="AT1542" s="250" t="s">
        <v>372</v>
      </c>
      <c r="AU1542" s="250" t="s">
        <v>81</v>
      </c>
      <c r="AV1542" s="13" t="s">
        <v>79</v>
      </c>
      <c r="AW1542" s="13" t="s">
        <v>34</v>
      </c>
      <c r="AX1542" s="13" t="s">
        <v>72</v>
      </c>
      <c r="AY1542" s="250" t="s">
        <v>178</v>
      </c>
    </row>
    <row r="1543" s="14" customFormat="1">
      <c r="A1543" s="14"/>
      <c r="B1543" s="251"/>
      <c r="C1543" s="252"/>
      <c r="D1543" s="242" t="s">
        <v>372</v>
      </c>
      <c r="E1543" s="253" t="s">
        <v>21</v>
      </c>
      <c r="F1543" s="254" t="s">
        <v>2070</v>
      </c>
      <c r="G1543" s="252"/>
      <c r="H1543" s="255">
        <v>32.659999999999997</v>
      </c>
      <c r="I1543" s="256"/>
      <c r="J1543" s="252"/>
      <c r="K1543" s="252"/>
      <c r="L1543" s="257"/>
      <c r="M1543" s="258"/>
      <c r="N1543" s="259"/>
      <c r="O1543" s="259"/>
      <c r="P1543" s="259"/>
      <c r="Q1543" s="259"/>
      <c r="R1543" s="259"/>
      <c r="S1543" s="259"/>
      <c r="T1543" s="260"/>
      <c r="U1543" s="14"/>
      <c r="V1543" s="14"/>
      <c r="W1543" s="14"/>
      <c r="X1543" s="14"/>
      <c r="Y1543" s="14"/>
      <c r="Z1543" s="14"/>
      <c r="AA1543" s="14"/>
      <c r="AB1543" s="14"/>
      <c r="AC1543" s="14"/>
      <c r="AD1543" s="14"/>
      <c r="AE1543" s="14"/>
      <c r="AT1543" s="261" t="s">
        <v>372</v>
      </c>
      <c r="AU1543" s="261" t="s">
        <v>81</v>
      </c>
      <c r="AV1543" s="14" t="s">
        <v>81</v>
      </c>
      <c r="AW1543" s="14" t="s">
        <v>34</v>
      </c>
      <c r="AX1543" s="14" t="s">
        <v>72</v>
      </c>
      <c r="AY1543" s="261" t="s">
        <v>178</v>
      </c>
    </row>
    <row r="1544" s="14" customFormat="1">
      <c r="A1544" s="14"/>
      <c r="B1544" s="251"/>
      <c r="C1544" s="252"/>
      <c r="D1544" s="242" t="s">
        <v>372</v>
      </c>
      <c r="E1544" s="253" t="s">
        <v>21</v>
      </c>
      <c r="F1544" s="254" t="s">
        <v>2076</v>
      </c>
      <c r="G1544" s="252"/>
      <c r="H1544" s="255">
        <v>7.9800000000000004</v>
      </c>
      <c r="I1544" s="256"/>
      <c r="J1544" s="252"/>
      <c r="K1544" s="252"/>
      <c r="L1544" s="257"/>
      <c r="M1544" s="258"/>
      <c r="N1544" s="259"/>
      <c r="O1544" s="259"/>
      <c r="P1544" s="259"/>
      <c r="Q1544" s="259"/>
      <c r="R1544" s="259"/>
      <c r="S1544" s="259"/>
      <c r="T1544" s="260"/>
      <c r="U1544" s="14"/>
      <c r="V1544" s="14"/>
      <c r="W1544" s="14"/>
      <c r="X1544" s="14"/>
      <c r="Y1544" s="14"/>
      <c r="Z1544" s="14"/>
      <c r="AA1544" s="14"/>
      <c r="AB1544" s="14"/>
      <c r="AC1544" s="14"/>
      <c r="AD1544" s="14"/>
      <c r="AE1544" s="14"/>
      <c r="AT1544" s="261" t="s">
        <v>372</v>
      </c>
      <c r="AU1544" s="261" t="s">
        <v>81</v>
      </c>
      <c r="AV1544" s="14" t="s">
        <v>81</v>
      </c>
      <c r="AW1544" s="14" t="s">
        <v>34</v>
      </c>
      <c r="AX1544" s="14" t="s">
        <v>72</v>
      </c>
      <c r="AY1544" s="261" t="s">
        <v>178</v>
      </c>
    </row>
    <row r="1545" s="15" customFormat="1">
      <c r="A1545" s="15"/>
      <c r="B1545" s="262"/>
      <c r="C1545" s="263"/>
      <c r="D1545" s="242" t="s">
        <v>372</v>
      </c>
      <c r="E1545" s="264" t="s">
        <v>21</v>
      </c>
      <c r="F1545" s="265" t="s">
        <v>399</v>
      </c>
      <c r="G1545" s="263"/>
      <c r="H1545" s="266">
        <v>40.640000000000001</v>
      </c>
      <c r="I1545" s="267"/>
      <c r="J1545" s="263"/>
      <c r="K1545" s="263"/>
      <c r="L1545" s="268"/>
      <c r="M1545" s="269"/>
      <c r="N1545" s="270"/>
      <c r="O1545" s="270"/>
      <c r="P1545" s="270"/>
      <c r="Q1545" s="270"/>
      <c r="R1545" s="270"/>
      <c r="S1545" s="270"/>
      <c r="T1545" s="271"/>
      <c r="U1545" s="15"/>
      <c r="V1545" s="15"/>
      <c r="W1545" s="15"/>
      <c r="X1545" s="15"/>
      <c r="Y1545" s="15"/>
      <c r="Z1545" s="15"/>
      <c r="AA1545" s="15"/>
      <c r="AB1545" s="15"/>
      <c r="AC1545" s="15"/>
      <c r="AD1545" s="15"/>
      <c r="AE1545" s="15"/>
      <c r="AT1545" s="272" t="s">
        <v>372</v>
      </c>
      <c r="AU1545" s="272" t="s">
        <v>81</v>
      </c>
      <c r="AV1545" s="15" t="s">
        <v>97</v>
      </c>
      <c r="AW1545" s="15" t="s">
        <v>34</v>
      </c>
      <c r="AX1545" s="15" t="s">
        <v>79</v>
      </c>
      <c r="AY1545" s="272" t="s">
        <v>178</v>
      </c>
    </row>
    <row r="1546" s="2" customFormat="1" ht="44.25" customHeight="1">
      <c r="A1546" s="41"/>
      <c r="B1546" s="42"/>
      <c r="C1546" s="214" t="s">
        <v>2077</v>
      </c>
      <c r="D1546" s="214" t="s">
        <v>179</v>
      </c>
      <c r="E1546" s="215" t="s">
        <v>2078</v>
      </c>
      <c r="F1546" s="216" t="s">
        <v>2079</v>
      </c>
      <c r="G1546" s="217" t="s">
        <v>209</v>
      </c>
      <c r="H1546" s="218">
        <v>43.200000000000003</v>
      </c>
      <c r="I1546" s="219"/>
      <c r="J1546" s="220">
        <f>ROUND(I1546*H1546,2)</f>
        <v>0</v>
      </c>
      <c r="K1546" s="216" t="s">
        <v>368</v>
      </c>
      <c r="L1546" s="47"/>
      <c r="M1546" s="221" t="s">
        <v>21</v>
      </c>
      <c r="N1546" s="222" t="s">
        <v>43</v>
      </c>
      <c r="O1546" s="87"/>
      <c r="P1546" s="223">
        <f>O1546*H1546</f>
        <v>0</v>
      </c>
      <c r="Q1546" s="223">
        <v>1.0000000000000001E-05</v>
      </c>
      <c r="R1546" s="223">
        <f>Q1546*H1546</f>
        <v>0.00043200000000000004</v>
      </c>
      <c r="S1546" s="223">
        <v>0</v>
      </c>
      <c r="T1546" s="224">
        <f>S1546*H1546</f>
        <v>0</v>
      </c>
      <c r="U1546" s="41"/>
      <c r="V1546" s="41"/>
      <c r="W1546" s="41"/>
      <c r="X1546" s="41"/>
      <c r="Y1546" s="41"/>
      <c r="Z1546" s="41"/>
      <c r="AA1546" s="41"/>
      <c r="AB1546" s="41"/>
      <c r="AC1546" s="41"/>
      <c r="AD1546" s="41"/>
      <c r="AE1546" s="41"/>
      <c r="AR1546" s="225" t="s">
        <v>242</v>
      </c>
      <c r="AT1546" s="225" t="s">
        <v>179</v>
      </c>
      <c r="AU1546" s="225" t="s">
        <v>81</v>
      </c>
      <c r="AY1546" s="20" t="s">
        <v>178</v>
      </c>
      <c r="BE1546" s="226">
        <f>IF(N1546="základní",J1546,0)</f>
        <v>0</v>
      </c>
      <c r="BF1546" s="226">
        <f>IF(N1546="snížená",J1546,0)</f>
        <v>0</v>
      </c>
      <c r="BG1546" s="226">
        <f>IF(N1546="zákl. přenesená",J1546,0)</f>
        <v>0</v>
      </c>
      <c r="BH1546" s="226">
        <f>IF(N1546="sníž. přenesená",J1546,0)</f>
        <v>0</v>
      </c>
      <c r="BI1546" s="226">
        <f>IF(N1546="nulová",J1546,0)</f>
        <v>0</v>
      </c>
      <c r="BJ1546" s="20" t="s">
        <v>79</v>
      </c>
      <c r="BK1546" s="226">
        <f>ROUND(I1546*H1546,2)</f>
        <v>0</v>
      </c>
      <c r="BL1546" s="20" t="s">
        <v>242</v>
      </c>
      <c r="BM1546" s="225" t="s">
        <v>2080</v>
      </c>
    </row>
    <row r="1547" s="2" customFormat="1">
      <c r="A1547" s="41"/>
      <c r="B1547" s="42"/>
      <c r="C1547" s="43"/>
      <c r="D1547" s="235" t="s">
        <v>370</v>
      </c>
      <c r="E1547" s="43"/>
      <c r="F1547" s="236" t="s">
        <v>2081</v>
      </c>
      <c r="G1547" s="43"/>
      <c r="H1547" s="43"/>
      <c r="I1547" s="237"/>
      <c r="J1547" s="43"/>
      <c r="K1547" s="43"/>
      <c r="L1547" s="47"/>
      <c r="M1547" s="238"/>
      <c r="N1547" s="239"/>
      <c r="O1547" s="87"/>
      <c r="P1547" s="87"/>
      <c r="Q1547" s="87"/>
      <c r="R1547" s="87"/>
      <c r="S1547" s="87"/>
      <c r="T1547" s="88"/>
      <c r="U1547" s="41"/>
      <c r="V1547" s="41"/>
      <c r="W1547" s="41"/>
      <c r="X1547" s="41"/>
      <c r="Y1547" s="41"/>
      <c r="Z1547" s="41"/>
      <c r="AA1547" s="41"/>
      <c r="AB1547" s="41"/>
      <c r="AC1547" s="41"/>
      <c r="AD1547" s="41"/>
      <c r="AE1547" s="41"/>
      <c r="AT1547" s="20" t="s">
        <v>370</v>
      </c>
      <c r="AU1547" s="20" t="s">
        <v>81</v>
      </c>
    </row>
    <row r="1548" s="13" customFormat="1">
      <c r="A1548" s="13"/>
      <c r="B1548" s="240"/>
      <c r="C1548" s="241"/>
      <c r="D1548" s="242" t="s">
        <v>372</v>
      </c>
      <c r="E1548" s="243" t="s">
        <v>21</v>
      </c>
      <c r="F1548" s="244" t="s">
        <v>674</v>
      </c>
      <c r="G1548" s="241"/>
      <c r="H1548" s="243" t="s">
        <v>21</v>
      </c>
      <c r="I1548" s="245"/>
      <c r="J1548" s="241"/>
      <c r="K1548" s="241"/>
      <c r="L1548" s="246"/>
      <c r="M1548" s="247"/>
      <c r="N1548" s="248"/>
      <c r="O1548" s="248"/>
      <c r="P1548" s="248"/>
      <c r="Q1548" s="248"/>
      <c r="R1548" s="248"/>
      <c r="S1548" s="248"/>
      <c r="T1548" s="249"/>
      <c r="U1548" s="13"/>
      <c r="V1548" s="13"/>
      <c r="W1548" s="13"/>
      <c r="X1548" s="13"/>
      <c r="Y1548" s="13"/>
      <c r="Z1548" s="13"/>
      <c r="AA1548" s="13"/>
      <c r="AB1548" s="13"/>
      <c r="AC1548" s="13"/>
      <c r="AD1548" s="13"/>
      <c r="AE1548" s="13"/>
      <c r="AT1548" s="250" t="s">
        <v>372</v>
      </c>
      <c r="AU1548" s="250" t="s">
        <v>81</v>
      </c>
      <c r="AV1548" s="13" t="s">
        <v>79</v>
      </c>
      <c r="AW1548" s="13" t="s">
        <v>34</v>
      </c>
      <c r="AX1548" s="13" t="s">
        <v>72</v>
      </c>
      <c r="AY1548" s="250" t="s">
        <v>178</v>
      </c>
    </row>
    <row r="1549" s="14" customFormat="1">
      <c r="A1549" s="14"/>
      <c r="B1549" s="251"/>
      <c r="C1549" s="252"/>
      <c r="D1549" s="242" t="s">
        <v>372</v>
      </c>
      <c r="E1549" s="253" t="s">
        <v>21</v>
      </c>
      <c r="F1549" s="254" t="s">
        <v>2082</v>
      </c>
      <c r="G1549" s="252"/>
      <c r="H1549" s="255">
        <v>43.200000000000003</v>
      </c>
      <c r="I1549" s="256"/>
      <c r="J1549" s="252"/>
      <c r="K1549" s="252"/>
      <c r="L1549" s="257"/>
      <c r="M1549" s="258"/>
      <c r="N1549" s="259"/>
      <c r="O1549" s="259"/>
      <c r="P1549" s="259"/>
      <c r="Q1549" s="259"/>
      <c r="R1549" s="259"/>
      <c r="S1549" s="259"/>
      <c r="T1549" s="260"/>
      <c r="U1549" s="14"/>
      <c r="V1549" s="14"/>
      <c r="W1549" s="14"/>
      <c r="X1549" s="14"/>
      <c r="Y1549" s="14"/>
      <c r="Z1549" s="14"/>
      <c r="AA1549" s="14"/>
      <c r="AB1549" s="14"/>
      <c r="AC1549" s="14"/>
      <c r="AD1549" s="14"/>
      <c r="AE1549" s="14"/>
      <c r="AT1549" s="261" t="s">
        <v>372</v>
      </c>
      <c r="AU1549" s="261" t="s">
        <v>81</v>
      </c>
      <c r="AV1549" s="14" t="s">
        <v>81</v>
      </c>
      <c r="AW1549" s="14" t="s">
        <v>34</v>
      </c>
      <c r="AX1549" s="14" t="s">
        <v>79</v>
      </c>
      <c r="AY1549" s="261" t="s">
        <v>178</v>
      </c>
    </row>
    <row r="1550" s="2" customFormat="1" ht="24.15" customHeight="1">
      <c r="A1550" s="41"/>
      <c r="B1550" s="42"/>
      <c r="C1550" s="284" t="s">
        <v>2083</v>
      </c>
      <c r="D1550" s="284" t="s">
        <v>543</v>
      </c>
      <c r="E1550" s="285" t="s">
        <v>2084</v>
      </c>
      <c r="F1550" s="286" t="s">
        <v>2085</v>
      </c>
      <c r="G1550" s="287" t="s">
        <v>384</v>
      </c>
      <c r="H1550" s="288">
        <v>46.735999999999997</v>
      </c>
      <c r="I1550" s="289"/>
      <c r="J1550" s="290">
        <f>ROUND(I1550*H1550,2)</f>
        <v>0</v>
      </c>
      <c r="K1550" s="286" t="s">
        <v>393</v>
      </c>
      <c r="L1550" s="291"/>
      <c r="M1550" s="292" t="s">
        <v>21</v>
      </c>
      <c r="N1550" s="293" t="s">
        <v>43</v>
      </c>
      <c r="O1550" s="87"/>
      <c r="P1550" s="223">
        <f>O1550*H1550</f>
        <v>0</v>
      </c>
      <c r="Q1550" s="223">
        <v>0.0032499999999999999</v>
      </c>
      <c r="R1550" s="223">
        <f>Q1550*H1550</f>
        <v>0.15189199999999997</v>
      </c>
      <c r="S1550" s="223">
        <v>0</v>
      </c>
      <c r="T1550" s="224">
        <f>S1550*H1550</f>
        <v>0</v>
      </c>
      <c r="U1550" s="41"/>
      <c r="V1550" s="41"/>
      <c r="W1550" s="41"/>
      <c r="X1550" s="41"/>
      <c r="Y1550" s="41"/>
      <c r="Z1550" s="41"/>
      <c r="AA1550" s="41"/>
      <c r="AB1550" s="41"/>
      <c r="AC1550" s="41"/>
      <c r="AD1550" s="41"/>
      <c r="AE1550" s="41"/>
      <c r="AR1550" s="225" t="s">
        <v>306</v>
      </c>
      <c r="AT1550" s="225" t="s">
        <v>543</v>
      </c>
      <c r="AU1550" s="225" t="s">
        <v>81</v>
      </c>
      <c r="AY1550" s="20" t="s">
        <v>178</v>
      </c>
      <c r="BE1550" s="226">
        <f>IF(N1550="základní",J1550,0)</f>
        <v>0</v>
      </c>
      <c r="BF1550" s="226">
        <f>IF(N1550="snížená",J1550,0)</f>
        <v>0</v>
      </c>
      <c r="BG1550" s="226">
        <f>IF(N1550="zákl. přenesená",J1550,0)</f>
        <v>0</v>
      </c>
      <c r="BH1550" s="226">
        <f>IF(N1550="sníž. přenesená",J1550,0)</f>
        <v>0</v>
      </c>
      <c r="BI1550" s="226">
        <f>IF(N1550="nulová",J1550,0)</f>
        <v>0</v>
      </c>
      <c r="BJ1550" s="20" t="s">
        <v>79</v>
      </c>
      <c r="BK1550" s="226">
        <f>ROUND(I1550*H1550,2)</f>
        <v>0</v>
      </c>
      <c r="BL1550" s="20" t="s">
        <v>242</v>
      </c>
      <c r="BM1550" s="225" t="s">
        <v>2086</v>
      </c>
    </row>
    <row r="1551" s="13" customFormat="1">
      <c r="A1551" s="13"/>
      <c r="B1551" s="240"/>
      <c r="C1551" s="241"/>
      <c r="D1551" s="242" t="s">
        <v>372</v>
      </c>
      <c r="E1551" s="243" t="s">
        <v>21</v>
      </c>
      <c r="F1551" s="244" t="s">
        <v>674</v>
      </c>
      <c r="G1551" s="241"/>
      <c r="H1551" s="243" t="s">
        <v>21</v>
      </c>
      <c r="I1551" s="245"/>
      <c r="J1551" s="241"/>
      <c r="K1551" s="241"/>
      <c r="L1551" s="246"/>
      <c r="M1551" s="247"/>
      <c r="N1551" s="248"/>
      <c r="O1551" s="248"/>
      <c r="P1551" s="248"/>
      <c r="Q1551" s="248"/>
      <c r="R1551" s="248"/>
      <c r="S1551" s="248"/>
      <c r="T1551" s="249"/>
      <c r="U1551" s="13"/>
      <c r="V1551" s="13"/>
      <c r="W1551" s="13"/>
      <c r="X1551" s="13"/>
      <c r="Y1551" s="13"/>
      <c r="Z1551" s="13"/>
      <c r="AA1551" s="13"/>
      <c r="AB1551" s="13"/>
      <c r="AC1551" s="13"/>
      <c r="AD1551" s="13"/>
      <c r="AE1551" s="13"/>
      <c r="AT1551" s="250" t="s">
        <v>372</v>
      </c>
      <c r="AU1551" s="250" t="s">
        <v>81</v>
      </c>
      <c r="AV1551" s="13" t="s">
        <v>79</v>
      </c>
      <c r="AW1551" s="13" t="s">
        <v>34</v>
      </c>
      <c r="AX1551" s="13" t="s">
        <v>72</v>
      </c>
      <c r="AY1551" s="250" t="s">
        <v>178</v>
      </c>
    </row>
    <row r="1552" s="14" customFormat="1">
      <c r="A1552" s="14"/>
      <c r="B1552" s="251"/>
      <c r="C1552" s="252"/>
      <c r="D1552" s="242" t="s">
        <v>372</v>
      </c>
      <c r="E1552" s="253" t="s">
        <v>21</v>
      </c>
      <c r="F1552" s="254" t="s">
        <v>2070</v>
      </c>
      <c r="G1552" s="252"/>
      <c r="H1552" s="255">
        <v>32.659999999999997</v>
      </c>
      <c r="I1552" s="256"/>
      <c r="J1552" s="252"/>
      <c r="K1552" s="252"/>
      <c r="L1552" s="257"/>
      <c r="M1552" s="258"/>
      <c r="N1552" s="259"/>
      <c r="O1552" s="259"/>
      <c r="P1552" s="259"/>
      <c r="Q1552" s="259"/>
      <c r="R1552" s="259"/>
      <c r="S1552" s="259"/>
      <c r="T1552" s="260"/>
      <c r="U1552" s="14"/>
      <c r="V1552" s="14"/>
      <c r="W1552" s="14"/>
      <c r="X1552" s="14"/>
      <c r="Y1552" s="14"/>
      <c r="Z1552" s="14"/>
      <c r="AA1552" s="14"/>
      <c r="AB1552" s="14"/>
      <c r="AC1552" s="14"/>
      <c r="AD1552" s="14"/>
      <c r="AE1552" s="14"/>
      <c r="AT1552" s="261" t="s">
        <v>372</v>
      </c>
      <c r="AU1552" s="261" t="s">
        <v>81</v>
      </c>
      <c r="AV1552" s="14" t="s">
        <v>81</v>
      </c>
      <c r="AW1552" s="14" t="s">
        <v>34</v>
      </c>
      <c r="AX1552" s="14" t="s">
        <v>72</v>
      </c>
      <c r="AY1552" s="261" t="s">
        <v>178</v>
      </c>
    </row>
    <row r="1553" s="14" customFormat="1">
      <c r="A1553" s="14"/>
      <c r="B1553" s="251"/>
      <c r="C1553" s="252"/>
      <c r="D1553" s="242" t="s">
        <v>372</v>
      </c>
      <c r="E1553" s="253" t="s">
        <v>21</v>
      </c>
      <c r="F1553" s="254" t="s">
        <v>2076</v>
      </c>
      <c r="G1553" s="252"/>
      <c r="H1553" s="255">
        <v>7.9800000000000004</v>
      </c>
      <c r="I1553" s="256"/>
      <c r="J1553" s="252"/>
      <c r="K1553" s="252"/>
      <c r="L1553" s="257"/>
      <c r="M1553" s="258"/>
      <c r="N1553" s="259"/>
      <c r="O1553" s="259"/>
      <c r="P1553" s="259"/>
      <c r="Q1553" s="259"/>
      <c r="R1553" s="259"/>
      <c r="S1553" s="259"/>
      <c r="T1553" s="260"/>
      <c r="U1553" s="14"/>
      <c r="V1553" s="14"/>
      <c r="W1553" s="14"/>
      <c r="X1553" s="14"/>
      <c r="Y1553" s="14"/>
      <c r="Z1553" s="14"/>
      <c r="AA1553" s="14"/>
      <c r="AB1553" s="14"/>
      <c r="AC1553" s="14"/>
      <c r="AD1553" s="14"/>
      <c r="AE1553" s="14"/>
      <c r="AT1553" s="261" t="s">
        <v>372</v>
      </c>
      <c r="AU1553" s="261" t="s">
        <v>81</v>
      </c>
      <c r="AV1553" s="14" t="s">
        <v>81</v>
      </c>
      <c r="AW1553" s="14" t="s">
        <v>34</v>
      </c>
      <c r="AX1553" s="14" t="s">
        <v>72</v>
      </c>
      <c r="AY1553" s="261" t="s">
        <v>178</v>
      </c>
    </row>
    <row r="1554" s="15" customFormat="1">
      <c r="A1554" s="15"/>
      <c r="B1554" s="262"/>
      <c r="C1554" s="263"/>
      <c r="D1554" s="242" t="s">
        <v>372</v>
      </c>
      <c r="E1554" s="264" t="s">
        <v>21</v>
      </c>
      <c r="F1554" s="265" t="s">
        <v>399</v>
      </c>
      <c r="G1554" s="263"/>
      <c r="H1554" s="266">
        <v>40.640000000000001</v>
      </c>
      <c r="I1554" s="267"/>
      <c r="J1554" s="263"/>
      <c r="K1554" s="263"/>
      <c r="L1554" s="268"/>
      <c r="M1554" s="269"/>
      <c r="N1554" s="270"/>
      <c r="O1554" s="270"/>
      <c r="P1554" s="270"/>
      <c r="Q1554" s="270"/>
      <c r="R1554" s="270"/>
      <c r="S1554" s="270"/>
      <c r="T1554" s="271"/>
      <c r="U1554" s="15"/>
      <c r="V1554" s="15"/>
      <c r="W1554" s="15"/>
      <c r="X1554" s="15"/>
      <c r="Y1554" s="15"/>
      <c r="Z1554" s="15"/>
      <c r="AA1554" s="15"/>
      <c r="AB1554" s="15"/>
      <c r="AC1554" s="15"/>
      <c r="AD1554" s="15"/>
      <c r="AE1554" s="15"/>
      <c r="AT1554" s="272" t="s">
        <v>372</v>
      </c>
      <c r="AU1554" s="272" t="s">
        <v>81</v>
      </c>
      <c r="AV1554" s="15" t="s">
        <v>97</v>
      </c>
      <c r="AW1554" s="15" t="s">
        <v>34</v>
      </c>
      <c r="AX1554" s="15" t="s">
        <v>79</v>
      </c>
      <c r="AY1554" s="272" t="s">
        <v>178</v>
      </c>
    </row>
    <row r="1555" s="14" customFormat="1">
      <c r="A1555" s="14"/>
      <c r="B1555" s="251"/>
      <c r="C1555" s="252"/>
      <c r="D1555" s="242" t="s">
        <v>372</v>
      </c>
      <c r="E1555" s="252"/>
      <c r="F1555" s="254" t="s">
        <v>2087</v>
      </c>
      <c r="G1555" s="252"/>
      <c r="H1555" s="255">
        <v>46.735999999999997</v>
      </c>
      <c r="I1555" s="256"/>
      <c r="J1555" s="252"/>
      <c r="K1555" s="252"/>
      <c r="L1555" s="257"/>
      <c r="M1555" s="258"/>
      <c r="N1555" s="259"/>
      <c r="O1555" s="259"/>
      <c r="P1555" s="259"/>
      <c r="Q1555" s="259"/>
      <c r="R1555" s="259"/>
      <c r="S1555" s="259"/>
      <c r="T1555" s="260"/>
      <c r="U1555" s="14"/>
      <c r="V1555" s="14"/>
      <c r="W1555" s="14"/>
      <c r="X1555" s="14"/>
      <c r="Y1555" s="14"/>
      <c r="Z1555" s="14"/>
      <c r="AA1555" s="14"/>
      <c r="AB1555" s="14"/>
      <c r="AC1555" s="14"/>
      <c r="AD1555" s="14"/>
      <c r="AE1555" s="14"/>
      <c r="AT1555" s="261" t="s">
        <v>372</v>
      </c>
      <c r="AU1555" s="261" t="s">
        <v>81</v>
      </c>
      <c r="AV1555" s="14" t="s">
        <v>81</v>
      </c>
      <c r="AW1555" s="14" t="s">
        <v>4</v>
      </c>
      <c r="AX1555" s="14" t="s">
        <v>79</v>
      </c>
      <c r="AY1555" s="261" t="s">
        <v>178</v>
      </c>
    </row>
    <row r="1556" s="2" customFormat="1" ht="44.25" customHeight="1">
      <c r="A1556" s="41"/>
      <c r="B1556" s="42"/>
      <c r="C1556" s="214" t="s">
        <v>2088</v>
      </c>
      <c r="D1556" s="214" t="s">
        <v>179</v>
      </c>
      <c r="E1556" s="215" t="s">
        <v>2089</v>
      </c>
      <c r="F1556" s="216" t="s">
        <v>2090</v>
      </c>
      <c r="G1556" s="217" t="s">
        <v>384</v>
      </c>
      <c r="H1556" s="218">
        <v>42.457999999999998</v>
      </c>
      <c r="I1556" s="219"/>
      <c r="J1556" s="220">
        <f>ROUND(I1556*H1556,2)</f>
        <v>0</v>
      </c>
      <c r="K1556" s="216" t="s">
        <v>368</v>
      </c>
      <c r="L1556" s="47"/>
      <c r="M1556" s="221" t="s">
        <v>21</v>
      </c>
      <c r="N1556" s="222" t="s">
        <v>43</v>
      </c>
      <c r="O1556" s="87"/>
      <c r="P1556" s="223">
        <f>O1556*H1556</f>
        <v>0</v>
      </c>
      <c r="Q1556" s="223">
        <v>0.00011</v>
      </c>
      <c r="R1556" s="223">
        <f>Q1556*H1556</f>
        <v>0.00467038</v>
      </c>
      <c r="S1556" s="223">
        <v>0</v>
      </c>
      <c r="T1556" s="224">
        <f>S1556*H1556</f>
        <v>0</v>
      </c>
      <c r="U1556" s="41"/>
      <c r="V1556" s="41"/>
      <c r="W1556" s="41"/>
      <c r="X1556" s="41"/>
      <c r="Y1556" s="41"/>
      <c r="Z1556" s="41"/>
      <c r="AA1556" s="41"/>
      <c r="AB1556" s="41"/>
      <c r="AC1556" s="41"/>
      <c r="AD1556" s="41"/>
      <c r="AE1556" s="41"/>
      <c r="AR1556" s="225" t="s">
        <v>242</v>
      </c>
      <c r="AT1556" s="225" t="s">
        <v>179</v>
      </c>
      <c r="AU1556" s="225" t="s">
        <v>81</v>
      </c>
      <c r="AY1556" s="20" t="s">
        <v>178</v>
      </c>
      <c r="BE1556" s="226">
        <f>IF(N1556="základní",J1556,0)</f>
        <v>0</v>
      </c>
      <c r="BF1556" s="226">
        <f>IF(N1556="snížená",J1556,0)</f>
        <v>0</v>
      </c>
      <c r="BG1556" s="226">
        <f>IF(N1556="zákl. přenesená",J1556,0)</f>
        <v>0</v>
      </c>
      <c r="BH1556" s="226">
        <f>IF(N1556="sníž. přenesená",J1556,0)</f>
        <v>0</v>
      </c>
      <c r="BI1556" s="226">
        <f>IF(N1556="nulová",J1556,0)</f>
        <v>0</v>
      </c>
      <c r="BJ1556" s="20" t="s">
        <v>79</v>
      </c>
      <c r="BK1556" s="226">
        <f>ROUND(I1556*H1556,2)</f>
        <v>0</v>
      </c>
      <c r="BL1556" s="20" t="s">
        <v>242</v>
      </c>
      <c r="BM1556" s="225" t="s">
        <v>2091</v>
      </c>
    </row>
    <row r="1557" s="2" customFormat="1">
      <c r="A1557" s="41"/>
      <c r="B1557" s="42"/>
      <c r="C1557" s="43"/>
      <c r="D1557" s="235" t="s">
        <v>370</v>
      </c>
      <c r="E1557" s="43"/>
      <c r="F1557" s="236" t="s">
        <v>2092</v>
      </c>
      <c r="G1557" s="43"/>
      <c r="H1557" s="43"/>
      <c r="I1557" s="237"/>
      <c r="J1557" s="43"/>
      <c r="K1557" s="43"/>
      <c r="L1557" s="47"/>
      <c r="M1557" s="238"/>
      <c r="N1557" s="239"/>
      <c r="O1557" s="87"/>
      <c r="P1557" s="87"/>
      <c r="Q1557" s="87"/>
      <c r="R1557" s="87"/>
      <c r="S1557" s="87"/>
      <c r="T1557" s="88"/>
      <c r="U1557" s="41"/>
      <c r="V1557" s="41"/>
      <c r="W1557" s="41"/>
      <c r="X1557" s="41"/>
      <c r="Y1557" s="41"/>
      <c r="Z1557" s="41"/>
      <c r="AA1557" s="41"/>
      <c r="AB1557" s="41"/>
      <c r="AC1557" s="41"/>
      <c r="AD1557" s="41"/>
      <c r="AE1557" s="41"/>
      <c r="AT1557" s="20" t="s">
        <v>370</v>
      </c>
      <c r="AU1557" s="20" t="s">
        <v>81</v>
      </c>
    </row>
    <row r="1558" s="13" customFormat="1">
      <c r="A1558" s="13"/>
      <c r="B1558" s="240"/>
      <c r="C1558" s="241"/>
      <c r="D1558" s="242" t="s">
        <v>372</v>
      </c>
      <c r="E1558" s="243" t="s">
        <v>21</v>
      </c>
      <c r="F1558" s="244" t="s">
        <v>674</v>
      </c>
      <c r="G1558" s="241"/>
      <c r="H1558" s="243" t="s">
        <v>21</v>
      </c>
      <c r="I1558" s="245"/>
      <c r="J1558" s="241"/>
      <c r="K1558" s="241"/>
      <c r="L1558" s="246"/>
      <c r="M1558" s="247"/>
      <c r="N1558" s="248"/>
      <c r="O1558" s="248"/>
      <c r="P1558" s="248"/>
      <c r="Q1558" s="248"/>
      <c r="R1558" s="248"/>
      <c r="S1558" s="248"/>
      <c r="T1558" s="249"/>
      <c r="U1558" s="13"/>
      <c r="V1558" s="13"/>
      <c r="W1558" s="13"/>
      <c r="X1558" s="13"/>
      <c r="Y1558" s="13"/>
      <c r="Z1558" s="13"/>
      <c r="AA1558" s="13"/>
      <c r="AB1558" s="13"/>
      <c r="AC1558" s="13"/>
      <c r="AD1558" s="13"/>
      <c r="AE1558" s="13"/>
      <c r="AT1558" s="250" t="s">
        <v>372</v>
      </c>
      <c r="AU1558" s="250" t="s">
        <v>81</v>
      </c>
      <c r="AV1558" s="13" t="s">
        <v>79</v>
      </c>
      <c r="AW1558" s="13" t="s">
        <v>34</v>
      </c>
      <c r="AX1558" s="13" t="s">
        <v>72</v>
      </c>
      <c r="AY1558" s="250" t="s">
        <v>178</v>
      </c>
    </row>
    <row r="1559" s="14" customFormat="1">
      <c r="A1559" s="14"/>
      <c r="B1559" s="251"/>
      <c r="C1559" s="252"/>
      <c r="D1559" s="242" t="s">
        <v>372</v>
      </c>
      <c r="E1559" s="253" t="s">
        <v>21</v>
      </c>
      <c r="F1559" s="254" t="s">
        <v>2093</v>
      </c>
      <c r="G1559" s="252"/>
      <c r="H1559" s="255">
        <v>42.457999999999998</v>
      </c>
      <c r="I1559" s="256"/>
      <c r="J1559" s="252"/>
      <c r="K1559" s="252"/>
      <c r="L1559" s="257"/>
      <c r="M1559" s="258"/>
      <c r="N1559" s="259"/>
      <c r="O1559" s="259"/>
      <c r="P1559" s="259"/>
      <c r="Q1559" s="259"/>
      <c r="R1559" s="259"/>
      <c r="S1559" s="259"/>
      <c r="T1559" s="260"/>
      <c r="U1559" s="14"/>
      <c r="V1559" s="14"/>
      <c r="W1559" s="14"/>
      <c r="X1559" s="14"/>
      <c r="Y1559" s="14"/>
      <c r="Z1559" s="14"/>
      <c r="AA1559" s="14"/>
      <c r="AB1559" s="14"/>
      <c r="AC1559" s="14"/>
      <c r="AD1559" s="14"/>
      <c r="AE1559" s="14"/>
      <c r="AT1559" s="261" t="s">
        <v>372</v>
      </c>
      <c r="AU1559" s="261" t="s">
        <v>81</v>
      </c>
      <c r="AV1559" s="14" t="s">
        <v>81</v>
      </c>
      <c r="AW1559" s="14" t="s">
        <v>34</v>
      </c>
      <c r="AX1559" s="14" t="s">
        <v>79</v>
      </c>
      <c r="AY1559" s="261" t="s">
        <v>178</v>
      </c>
    </row>
    <row r="1560" s="2" customFormat="1" ht="49.05" customHeight="1">
      <c r="A1560" s="41"/>
      <c r="B1560" s="42"/>
      <c r="C1560" s="214" t="s">
        <v>2094</v>
      </c>
      <c r="D1560" s="214" t="s">
        <v>179</v>
      </c>
      <c r="E1560" s="215" t="s">
        <v>2095</v>
      </c>
      <c r="F1560" s="216" t="s">
        <v>2096</v>
      </c>
      <c r="G1560" s="217" t="s">
        <v>1686</v>
      </c>
      <c r="H1560" s="296"/>
      <c r="I1560" s="219"/>
      <c r="J1560" s="220">
        <f>ROUND(I1560*H1560,2)</f>
        <v>0</v>
      </c>
      <c r="K1560" s="216" t="s">
        <v>368</v>
      </c>
      <c r="L1560" s="47"/>
      <c r="M1560" s="221" t="s">
        <v>21</v>
      </c>
      <c r="N1560" s="222" t="s">
        <v>43</v>
      </c>
      <c r="O1560" s="87"/>
      <c r="P1560" s="223">
        <f>O1560*H1560</f>
        <v>0</v>
      </c>
      <c r="Q1560" s="223">
        <v>0</v>
      </c>
      <c r="R1560" s="223">
        <f>Q1560*H1560</f>
        <v>0</v>
      </c>
      <c r="S1560" s="223">
        <v>0</v>
      </c>
      <c r="T1560" s="224">
        <f>S1560*H1560</f>
        <v>0</v>
      </c>
      <c r="U1560" s="41"/>
      <c r="V1560" s="41"/>
      <c r="W1560" s="41"/>
      <c r="X1560" s="41"/>
      <c r="Y1560" s="41"/>
      <c r="Z1560" s="41"/>
      <c r="AA1560" s="41"/>
      <c r="AB1560" s="41"/>
      <c r="AC1560" s="41"/>
      <c r="AD1560" s="41"/>
      <c r="AE1560" s="41"/>
      <c r="AR1560" s="225" t="s">
        <v>242</v>
      </c>
      <c r="AT1560" s="225" t="s">
        <v>179</v>
      </c>
      <c r="AU1560" s="225" t="s">
        <v>81</v>
      </c>
      <c r="AY1560" s="20" t="s">
        <v>178</v>
      </c>
      <c r="BE1560" s="226">
        <f>IF(N1560="základní",J1560,0)</f>
        <v>0</v>
      </c>
      <c r="BF1560" s="226">
        <f>IF(N1560="snížená",J1560,0)</f>
        <v>0</v>
      </c>
      <c r="BG1560" s="226">
        <f>IF(N1560="zákl. přenesená",J1560,0)</f>
        <v>0</v>
      </c>
      <c r="BH1560" s="226">
        <f>IF(N1560="sníž. přenesená",J1560,0)</f>
        <v>0</v>
      </c>
      <c r="BI1560" s="226">
        <f>IF(N1560="nulová",J1560,0)</f>
        <v>0</v>
      </c>
      <c r="BJ1560" s="20" t="s">
        <v>79</v>
      </c>
      <c r="BK1560" s="226">
        <f>ROUND(I1560*H1560,2)</f>
        <v>0</v>
      </c>
      <c r="BL1560" s="20" t="s">
        <v>242</v>
      </c>
      <c r="BM1560" s="225" t="s">
        <v>2097</v>
      </c>
    </row>
    <row r="1561" s="2" customFormat="1">
      <c r="A1561" s="41"/>
      <c r="B1561" s="42"/>
      <c r="C1561" s="43"/>
      <c r="D1561" s="235" t="s">
        <v>370</v>
      </c>
      <c r="E1561" s="43"/>
      <c r="F1561" s="236" t="s">
        <v>2098</v>
      </c>
      <c r="G1561" s="43"/>
      <c r="H1561" s="43"/>
      <c r="I1561" s="237"/>
      <c r="J1561" s="43"/>
      <c r="K1561" s="43"/>
      <c r="L1561" s="47"/>
      <c r="M1561" s="238"/>
      <c r="N1561" s="239"/>
      <c r="O1561" s="87"/>
      <c r="P1561" s="87"/>
      <c r="Q1561" s="87"/>
      <c r="R1561" s="87"/>
      <c r="S1561" s="87"/>
      <c r="T1561" s="88"/>
      <c r="U1561" s="41"/>
      <c r="V1561" s="41"/>
      <c r="W1561" s="41"/>
      <c r="X1561" s="41"/>
      <c r="Y1561" s="41"/>
      <c r="Z1561" s="41"/>
      <c r="AA1561" s="41"/>
      <c r="AB1561" s="41"/>
      <c r="AC1561" s="41"/>
      <c r="AD1561" s="41"/>
      <c r="AE1561" s="41"/>
      <c r="AT1561" s="20" t="s">
        <v>370</v>
      </c>
      <c r="AU1561" s="20" t="s">
        <v>81</v>
      </c>
    </row>
    <row r="1562" s="12" customFormat="1" ht="22.8" customHeight="1">
      <c r="A1562" s="12"/>
      <c r="B1562" s="200"/>
      <c r="C1562" s="201"/>
      <c r="D1562" s="202" t="s">
        <v>71</v>
      </c>
      <c r="E1562" s="227" t="s">
        <v>2099</v>
      </c>
      <c r="F1562" s="227" t="s">
        <v>2100</v>
      </c>
      <c r="G1562" s="201"/>
      <c r="H1562" s="201"/>
      <c r="I1562" s="204"/>
      <c r="J1562" s="228">
        <f>BK1562</f>
        <v>0</v>
      </c>
      <c r="K1562" s="201"/>
      <c r="L1562" s="206"/>
      <c r="M1562" s="207"/>
      <c r="N1562" s="208"/>
      <c r="O1562" s="208"/>
      <c r="P1562" s="209">
        <f>SUM(P1563:P1628)</f>
        <v>0</v>
      </c>
      <c r="Q1562" s="208"/>
      <c r="R1562" s="209">
        <f>SUM(R1563:R1628)</f>
        <v>1.3561796599999998</v>
      </c>
      <c r="S1562" s="208"/>
      <c r="T1562" s="210">
        <f>SUM(T1563:T1628)</f>
        <v>0</v>
      </c>
      <c r="U1562" s="12"/>
      <c r="V1562" s="12"/>
      <c r="W1562" s="12"/>
      <c r="X1562" s="12"/>
      <c r="Y1562" s="12"/>
      <c r="Z1562" s="12"/>
      <c r="AA1562" s="12"/>
      <c r="AB1562" s="12"/>
      <c r="AC1562" s="12"/>
      <c r="AD1562" s="12"/>
      <c r="AE1562" s="12"/>
      <c r="AR1562" s="211" t="s">
        <v>81</v>
      </c>
      <c r="AT1562" s="212" t="s">
        <v>71</v>
      </c>
      <c r="AU1562" s="212" t="s">
        <v>79</v>
      </c>
      <c r="AY1562" s="211" t="s">
        <v>178</v>
      </c>
      <c r="BK1562" s="213">
        <f>SUM(BK1563:BK1628)</f>
        <v>0</v>
      </c>
    </row>
    <row r="1563" s="2" customFormat="1" ht="49.05" customHeight="1">
      <c r="A1563" s="41"/>
      <c r="B1563" s="42"/>
      <c r="C1563" s="214" t="s">
        <v>2101</v>
      </c>
      <c r="D1563" s="214" t="s">
        <v>179</v>
      </c>
      <c r="E1563" s="215" t="s">
        <v>2102</v>
      </c>
      <c r="F1563" s="216" t="s">
        <v>2103</v>
      </c>
      <c r="G1563" s="217" t="s">
        <v>384</v>
      </c>
      <c r="H1563" s="218">
        <v>9.0850000000000009</v>
      </c>
      <c r="I1563" s="219"/>
      <c r="J1563" s="220">
        <f>ROUND(I1563*H1563,2)</f>
        <v>0</v>
      </c>
      <c r="K1563" s="216" t="s">
        <v>368</v>
      </c>
      <c r="L1563" s="47"/>
      <c r="M1563" s="221" t="s">
        <v>21</v>
      </c>
      <c r="N1563" s="222" t="s">
        <v>43</v>
      </c>
      <c r="O1563" s="87"/>
      <c r="P1563" s="223">
        <f>O1563*H1563</f>
        <v>0</v>
      </c>
      <c r="Q1563" s="223">
        <v>0.012200000000000001</v>
      </c>
      <c r="R1563" s="223">
        <f>Q1563*H1563</f>
        <v>0.11083700000000002</v>
      </c>
      <c r="S1563" s="223">
        <v>0</v>
      </c>
      <c r="T1563" s="224">
        <f>S1563*H1563</f>
        <v>0</v>
      </c>
      <c r="U1563" s="41"/>
      <c r="V1563" s="41"/>
      <c r="W1563" s="41"/>
      <c r="X1563" s="41"/>
      <c r="Y1563" s="41"/>
      <c r="Z1563" s="41"/>
      <c r="AA1563" s="41"/>
      <c r="AB1563" s="41"/>
      <c r="AC1563" s="41"/>
      <c r="AD1563" s="41"/>
      <c r="AE1563" s="41"/>
      <c r="AR1563" s="225" t="s">
        <v>242</v>
      </c>
      <c r="AT1563" s="225" t="s">
        <v>179</v>
      </c>
      <c r="AU1563" s="225" t="s">
        <v>81</v>
      </c>
      <c r="AY1563" s="20" t="s">
        <v>178</v>
      </c>
      <c r="BE1563" s="226">
        <f>IF(N1563="základní",J1563,0)</f>
        <v>0</v>
      </c>
      <c r="BF1563" s="226">
        <f>IF(N1563="snížená",J1563,0)</f>
        <v>0</v>
      </c>
      <c r="BG1563" s="226">
        <f>IF(N1563="zákl. přenesená",J1563,0)</f>
        <v>0</v>
      </c>
      <c r="BH1563" s="226">
        <f>IF(N1563="sníž. přenesená",J1563,0)</f>
        <v>0</v>
      </c>
      <c r="BI1563" s="226">
        <f>IF(N1563="nulová",J1563,0)</f>
        <v>0</v>
      </c>
      <c r="BJ1563" s="20" t="s">
        <v>79</v>
      </c>
      <c r="BK1563" s="226">
        <f>ROUND(I1563*H1563,2)</f>
        <v>0</v>
      </c>
      <c r="BL1563" s="20" t="s">
        <v>242</v>
      </c>
      <c r="BM1563" s="225" t="s">
        <v>2104</v>
      </c>
    </row>
    <row r="1564" s="2" customFormat="1">
      <c r="A1564" s="41"/>
      <c r="B1564" s="42"/>
      <c r="C1564" s="43"/>
      <c r="D1564" s="235" t="s">
        <v>370</v>
      </c>
      <c r="E1564" s="43"/>
      <c r="F1564" s="236" t="s">
        <v>2105</v>
      </c>
      <c r="G1564" s="43"/>
      <c r="H1564" s="43"/>
      <c r="I1564" s="237"/>
      <c r="J1564" s="43"/>
      <c r="K1564" s="43"/>
      <c r="L1564" s="47"/>
      <c r="M1564" s="238"/>
      <c r="N1564" s="239"/>
      <c r="O1564" s="87"/>
      <c r="P1564" s="87"/>
      <c r="Q1564" s="87"/>
      <c r="R1564" s="87"/>
      <c r="S1564" s="87"/>
      <c r="T1564" s="88"/>
      <c r="U1564" s="41"/>
      <c r="V1564" s="41"/>
      <c r="W1564" s="41"/>
      <c r="X1564" s="41"/>
      <c r="Y1564" s="41"/>
      <c r="Z1564" s="41"/>
      <c r="AA1564" s="41"/>
      <c r="AB1564" s="41"/>
      <c r="AC1564" s="41"/>
      <c r="AD1564" s="41"/>
      <c r="AE1564" s="41"/>
      <c r="AT1564" s="20" t="s">
        <v>370</v>
      </c>
      <c r="AU1564" s="20" t="s">
        <v>81</v>
      </c>
    </row>
    <row r="1565" s="13" customFormat="1">
      <c r="A1565" s="13"/>
      <c r="B1565" s="240"/>
      <c r="C1565" s="241"/>
      <c r="D1565" s="242" t="s">
        <v>372</v>
      </c>
      <c r="E1565" s="243" t="s">
        <v>21</v>
      </c>
      <c r="F1565" s="244" t="s">
        <v>2106</v>
      </c>
      <c r="G1565" s="241"/>
      <c r="H1565" s="243" t="s">
        <v>21</v>
      </c>
      <c r="I1565" s="245"/>
      <c r="J1565" s="241"/>
      <c r="K1565" s="241"/>
      <c r="L1565" s="246"/>
      <c r="M1565" s="247"/>
      <c r="N1565" s="248"/>
      <c r="O1565" s="248"/>
      <c r="P1565" s="248"/>
      <c r="Q1565" s="248"/>
      <c r="R1565" s="248"/>
      <c r="S1565" s="248"/>
      <c r="T1565" s="249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T1565" s="250" t="s">
        <v>372</v>
      </c>
      <c r="AU1565" s="250" t="s">
        <v>81</v>
      </c>
      <c r="AV1565" s="13" t="s">
        <v>79</v>
      </c>
      <c r="AW1565" s="13" t="s">
        <v>34</v>
      </c>
      <c r="AX1565" s="13" t="s">
        <v>72</v>
      </c>
      <c r="AY1565" s="250" t="s">
        <v>178</v>
      </c>
    </row>
    <row r="1566" s="13" customFormat="1">
      <c r="A1566" s="13"/>
      <c r="B1566" s="240"/>
      <c r="C1566" s="241"/>
      <c r="D1566" s="242" t="s">
        <v>372</v>
      </c>
      <c r="E1566" s="243" t="s">
        <v>21</v>
      </c>
      <c r="F1566" s="244" t="s">
        <v>2107</v>
      </c>
      <c r="G1566" s="241"/>
      <c r="H1566" s="243" t="s">
        <v>21</v>
      </c>
      <c r="I1566" s="245"/>
      <c r="J1566" s="241"/>
      <c r="K1566" s="241"/>
      <c r="L1566" s="246"/>
      <c r="M1566" s="247"/>
      <c r="N1566" s="248"/>
      <c r="O1566" s="248"/>
      <c r="P1566" s="248"/>
      <c r="Q1566" s="248"/>
      <c r="R1566" s="248"/>
      <c r="S1566" s="248"/>
      <c r="T1566" s="249"/>
      <c r="U1566" s="13"/>
      <c r="V1566" s="13"/>
      <c r="W1566" s="13"/>
      <c r="X1566" s="13"/>
      <c r="Y1566" s="13"/>
      <c r="Z1566" s="13"/>
      <c r="AA1566" s="13"/>
      <c r="AB1566" s="13"/>
      <c r="AC1566" s="13"/>
      <c r="AD1566" s="13"/>
      <c r="AE1566" s="13"/>
      <c r="AT1566" s="250" t="s">
        <v>372</v>
      </c>
      <c r="AU1566" s="250" t="s">
        <v>81</v>
      </c>
      <c r="AV1566" s="13" t="s">
        <v>79</v>
      </c>
      <c r="AW1566" s="13" t="s">
        <v>34</v>
      </c>
      <c r="AX1566" s="13" t="s">
        <v>72</v>
      </c>
      <c r="AY1566" s="250" t="s">
        <v>178</v>
      </c>
    </row>
    <row r="1567" s="14" customFormat="1">
      <c r="A1567" s="14"/>
      <c r="B1567" s="251"/>
      <c r="C1567" s="252"/>
      <c r="D1567" s="242" t="s">
        <v>372</v>
      </c>
      <c r="E1567" s="253" t="s">
        <v>21</v>
      </c>
      <c r="F1567" s="254" t="s">
        <v>2108</v>
      </c>
      <c r="G1567" s="252"/>
      <c r="H1567" s="255">
        <v>9.0850000000000009</v>
      </c>
      <c r="I1567" s="256"/>
      <c r="J1567" s="252"/>
      <c r="K1567" s="252"/>
      <c r="L1567" s="257"/>
      <c r="M1567" s="258"/>
      <c r="N1567" s="259"/>
      <c r="O1567" s="259"/>
      <c r="P1567" s="259"/>
      <c r="Q1567" s="259"/>
      <c r="R1567" s="259"/>
      <c r="S1567" s="259"/>
      <c r="T1567" s="260"/>
      <c r="U1567" s="14"/>
      <c r="V1567" s="14"/>
      <c r="W1567" s="14"/>
      <c r="X1567" s="14"/>
      <c r="Y1567" s="14"/>
      <c r="Z1567" s="14"/>
      <c r="AA1567" s="14"/>
      <c r="AB1567" s="14"/>
      <c r="AC1567" s="14"/>
      <c r="AD1567" s="14"/>
      <c r="AE1567" s="14"/>
      <c r="AT1567" s="261" t="s">
        <v>372</v>
      </c>
      <c r="AU1567" s="261" t="s">
        <v>81</v>
      </c>
      <c r="AV1567" s="14" t="s">
        <v>81</v>
      </c>
      <c r="AW1567" s="14" t="s">
        <v>34</v>
      </c>
      <c r="AX1567" s="14" t="s">
        <v>79</v>
      </c>
      <c r="AY1567" s="261" t="s">
        <v>178</v>
      </c>
    </row>
    <row r="1568" s="2" customFormat="1" ht="49.05" customHeight="1">
      <c r="A1568" s="41"/>
      <c r="B1568" s="42"/>
      <c r="C1568" s="214" t="s">
        <v>2109</v>
      </c>
      <c r="D1568" s="214" t="s">
        <v>179</v>
      </c>
      <c r="E1568" s="215" t="s">
        <v>2110</v>
      </c>
      <c r="F1568" s="216" t="s">
        <v>2111</v>
      </c>
      <c r="G1568" s="217" t="s">
        <v>384</v>
      </c>
      <c r="H1568" s="218">
        <v>27.172000000000001</v>
      </c>
      <c r="I1568" s="219"/>
      <c r="J1568" s="220">
        <f>ROUND(I1568*H1568,2)</f>
        <v>0</v>
      </c>
      <c r="K1568" s="216" t="s">
        <v>368</v>
      </c>
      <c r="L1568" s="47"/>
      <c r="M1568" s="221" t="s">
        <v>21</v>
      </c>
      <c r="N1568" s="222" t="s">
        <v>43</v>
      </c>
      <c r="O1568" s="87"/>
      <c r="P1568" s="223">
        <f>O1568*H1568</f>
        <v>0</v>
      </c>
      <c r="Q1568" s="223">
        <v>0.0126</v>
      </c>
      <c r="R1568" s="223">
        <f>Q1568*H1568</f>
        <v>0.34236719999999998</v>
      </c>
      <c r="S1568" s="223">
        <v>0</v>
      </c>
      <c r="T1568" s="224">
        <f>S1568*H1568</f>
        <v>0</v>
      </c>
      <c r="U1568" s="41"/>
      <c r="V1568" s="41"/>
      <c r="W1568" s="41"/>
      <c r="X1568" s="41"/>
      <c r="Y1568" s="41"/>
      <c r="Z1568" s="41"/>
      <c r="AA1568" s="41"/>
      <c r="AB1568" s="41"/>
      <c r="AC1568" s="41"/>
      <c r="AD1568" s="41"/>
      <c r="AE1568" s="41"/>
      <c r="AR1568" s="225" t="s">
        <v>242</v>
      </c>
      <c r="AT1568" s="225" t="s">
        <v>179</v>
      </c>
      <c r="AU1568" s="225" t="s">
        <v>81</v>
      </c>
      <c r="AY1568" s="20" t="s">
        <v>178</v>
      </c>
      <c r="BE1568" s="226">
        <f>IF(N1568="základní",J1568,0)</f>
        <v>0</v>
      </c>
      <c r="BF1568" s="226">
        <f>IF(N1568="snížená",J1568,0)</f>
        <v>0</v>
      </c>
      <c r="BG1568" s="226">
        <f>IF(N1568="zákl. přenesená",J1568,0)</f>
        <v>0</v>
      </c>
      <c r="BH1568" s="226">
        <f>IF(N1568="sníž. přenesená",J1568,0)</f>
        <v>0</v>
      </c>
      <c r="BI1568" s="226">
        <f>IF(N1568="nulová",J1568,0)</f>
        <v>0</v>
      </c>
      <c r="BJ1568" s="20" t="s">
        <v>79</v>
      </c>
      <c r="BK1568" s="226">
        <f>ROUND(I1568*H1568,2)</f>
        <v>0</v>
      </c>
      <c r="BL1568" s="20" t="s">
        <v>242</v>
      </c>
      <c r="BM1568" s="225" t="s">
        <v>2112</v>
      </c>
    </row>
    <row r="1569" s="2" customFormat="1">
      <c r="A1569" s="41"/>
      <c r="B1569" s="42"/>
      <c r="C1569" s="43"/>
      <c r="D1569" s="235" t="s">
        <v>370</v>
      </c>
      <c r="E1569" s="43"/>
      <c r="F1569" s="236" t="s">
        <v>2113</v>
      </c>
      <c r="G1569" s="43"/>
      <c r="H1569" s="43"/>
      <c r="I1569" s="237"/>
      <c r="J1569" s="43"/>
      <c r="K1569" s="43"/>
      <c r="L1569" s="47"/>
      <c r="M1569" s="238"/>
      <c r="N1569" s="239"/>
      <c r="O1569" s="87"/>
      <c r="P1569" s="87"/>
      <c r="Q1569" s="87"/>
      <c r="R1569" s="87"/>
      <c r="S1569" s="87"/>
      <c r="T1569" s="88"/>
      <c r="U1569" s="41"/>
      <c r="V1569" s="41"/>
      <c r="W1569" s="41"/>
      <c r="X1569" s="41"/>
      <c r="Y1569" s="41"/>
      <c r="Z1569" s="41"/>
      <c r="AA1569" s="41"/>
      <c r="AB1569" s="41"/>
      <c r="AC1569" s="41"/>
      <c r="AD1569" s="41"/>
      <c r="AE1569" s="41"/>
      <c r="AT1569" s="20" t="s">
        <v>370</v>
      </c>
      <c r="AU1569" s="20" t="s">
        <v>81</v>
      </c>
    </row>
    <row r="1570" s="13" customFormat="1">
      <c r="A1570" s="13"/>
      <c r="B1570" s="240"/>
      <c r="C1570" s="241"/>
      <c r="D1570" s="242" t="s">
        <v>372</v>
      </c>
      <c r="E1570" s="243" t="s">
        <v>21</v>
      </c>
      <c r="F1570" s="244" t="s">
        <v>2106</v>
      </c>
      <c r="G1570" s="241"/>
      <c r="H1570" s="243" t="s">
        <v>21</v>
      </c>
      <c r="I1570" s="245"/>
      <c r="J1570" s="241"/>
      <c r="K1570" s="241"/>
      <c r="L1570" s="246"/>
      <c r="M1570" s="247"/>
      <c r="N1570" s="248"/>
      <c r="O1570" s="248"/>
      <c r="P1570" s="248"/>
      <c r="Q1570" s="248"/>
      <c r="R1570" s="248"/>
      <c r="S1570" s="248"/>
      <c r="T1570" s="249"/>
      <c r="U1570" s="13"/>
      <c r="V1570" s="13"/>
      <c r="W1570" s="13"/>
      <c r="X1570" s="13"/>
      <c r="Y1570" s="13"/>
      <c r="Z1570" s="13"/>
      <c r="AA1570" s="13"/>
      <c r="AB1570" s="13"/>
      <c r="AC1570" s="13"/>
      <c r="AD1570" s="13"/>
      <c r="AE1570" s="13"/>
      <c r="AT1570" s="250" t="s">
        <v>372</v>
      </c>
      <c r="AU1570" s="250" t="s">
        <v>81</v>
      </c>
      <c r="AV1570" s="13" t="s">
        <v>79</v>
      </c>
      <c r="AW1570" s="13" t="s">
        <v>34</v>
      </c>
      <c r="AX1570" s="13" t="s">
        <v>72</v>
      </c>
      <c r="AY1570" s="250" t="s">
        <v>178</v>
      </c>
    </row>
    <row r="1571" s="14" customFormat="1">
      <c r="A1571" s="14"/>
      <c r="B1571" s="251"/>
      <c r="C1571" s="252"/>
      <c r="D1571" s="242" t="s">
        <v>372</v>
      </c>
      <c r="E1571" s="253" t="s">
        <v>21</v>
      </c>
      <c r="F1571" s="254" t="s">
        <v>2114</v>
      </c>
      <c r="G1571" s="252"/>
      <c r="H1571" s="255">
        <v>5.9569999999999999</v>
      </c>
      <c r="I1571" s="256"/>
      <c r="J1571" s="252"/>
      <c r="K1571" s="252"/>
      <c r="L1571" s="257"/>
      <c r="M1571" s="258"/>
      <c r="N1571" s="259"/>
      <c r="O1571" s="259"/>
      <c r="P1571" s="259"/>
      <c r="Q1571" s="259"/>
      <c r="R1571" s="259"/>
      <c r="S1571" s="259"/>
      <c r="T1571" s="260"/>
      <c r="U1571" s="14"/>
      <c r="V1571" s="14"/>
      <c r="W1571" s="14"/>
      <c r="X1571" s="14"/>
      <c r="Y1571" s="14"/>
      <c r="Z1571" s="14"/>
      <c r="AA1571" s="14"/>
      <c r="AB1571" s="14"/>
      <c r="AC1571" s="14"/>
      <c r="AD1571" s="14"/>
      <c r="AE1571" s="14"/>
      <c r="AT1571" s="261" t="s">
        <v>372</v>
      </c>
      <c r="AU1571" s="261" t="s">
        <v>81</v>
      </c>
      <c r="AV1571" s="14" t="s">
        <v>81</v>
      </c>
      <c r="AW1571" s="14" t="s">
        <v>34</v>
      </c>
      <c r="AX1571" s="14" t="s">
        <v>72</v>
      </c>
      <c r="AY1571" s="261" t="s">
        <v>178</v>
      </c>
    </row>
    <row r="1572" s="14" customFormat="1">
      <c r="A1572" s="14"/>
      <c r="B1572" s="251"/>
      <c r="C1572" s="252"/>
      <c r="D1572" s="242" t="s">
        <v>372</v>
      </c>
      <c r="E1572" s="253" t="s">
        <v>21</v>
      </c>
      <c r="F1572" s="254" t="s">
        <v>2115</v>
      </c>
      <c r="G1572" s="252"/>
      <c r="H1572" s="255">
        <v>1.5</v>
      </c>
      <c r="I1572" s="256"/>
      <c r="J1572" s="252"/>
      <c r="K1572" s="252"/>
      <c r="L1572" s="257"/>
      <c r="M1572" s="258"/>
      <c r="N1572" s="259"/>
      <c r="O1572" s="259"/>
      <c r="P1572" s="259"/>
      <c r="Q1572" s="259"/>
      <c r="R1572" s="259"/>
      <c r="S1572" s="259"/>
      <c r="T1572" s="260"/>
      <c r="U1572" s="14"/>
      <c r="V1572" s="14"/>
      <c r="W1572" s="14"/>
      <c r="X1572" s="14"/>
      <c r="Y1572" s="14"/>
      <c r="Z1572" s="14"/>
      <c r="AA1572" s="14"/>
      <c r="AB1572" s="14"/>
      <c r="AC1572" s="14"/>
      <c r="AD1572" s="14"/>
      <c r="AE1572" s="14"/>
      <c r="AT1572" s="261" t="s">
        <v>372</v>
      </c>
      <c r="AU1572" s="261" t="s">
        <v>81</v>
      </c>
      <c r="AV1572" s="14" t="s">
        <v>81</v>
      </c>
      <c r="AW1572" s="14" t="s">
        <v>34</v>
      </c>
      <c r="AX1572" s="14" t="s">
        <v>72</v>
      </c>
      <c r="AY1572" s="261" t="s">
        <v>178</v>
      </c>
    </row>
    <row r="1573" s="14" customFormat="1">
      <c r="A1573" s="14"/>
      <c r="B1573" s="251"/>
      <c r="C1573" s="252"/>
      <c r="D1573" s="242" t="s">
        <v>372</v>
      </c>
      <c r="E1573" s="253" t="s">
        <v>21</v>
      </c>
      <c r="F1573" s="254" t="s">
        <v>2116</v>
      </c>
      <c r="G1573" s="252"/>
      <c r="H1573" s="255">
        <v>1.875</v>
      </c>
      <c r="I1573" s="256"/>
      <c r="J1573" s="252"/>
      <c r="K1573" s="252"/>
      <c r="L1573" s="257"/>
      <c r="M1573" s="258"/>
      <c r="N1573" s="259"/>
      <c r="O1573" s="259"/>
      <c r="P1573" s="259"/>
      <c r="Q1573" s="259"/>
      <c r="R1573" s="259"/>
      <c r="S1573" s="259"/>
      <c r="T1573" s="260"/>
      <c r="U1573" s="14"/>
      <c r="V1573" s="14"/>
      <c r="W1573" s="14"/>
      <c r="X1573" s="14"/>
      <c r="Y1573" s="14"/>
      <c r="Z1573" s="14"/>
      <c r="AA1573" s="14"/>
      <c r="AB1573" s="14"/>
      <c r="AC1573" s="14"/>
      <c r="AD1573" s="14"/>
      <c r="AE1573" s="14"/>
      <c r="AT1573" s="261" t="s">
        <v>372</v>
      </c>
      <c r="AU1573" s="261" t="s">
        <v>81</v>
      </c>
      <c r="AV1573" s="14" t="s">
        <v>81</v>
      </c>
      <c r="AW1573" s="14" t="s">
        <v>34</v>
      </c>
      <c r="AX1573" s="14" t="s">
        <v>72</v>
      </c>
      <c r="AY1573" s="261" t="s">
        <v>178</v>
      </c>
    </row>
    <row r="1574" s="14" customFormat="1">
      <c r="A1574" s="14"/>
      <c r="B1574" s="251"/>
      <c r="C1574" s="252"/>
      <c r="D1574" s="242" t="s">
        <v>372</v>
      </c>
      <c r="E1574" s="253" t="s">
        <v>21</v>
      </c>
      <c r="F1574" s="254" t="s">
        <v>2117</v>
      </c>
      <c r="G1574" s="252"/>
      <c r="H1574" s="255">
        <v>17.84</v>
      </c>
      <c r="I1574" s="256"/>
      <c r="J1574" s="252"/>
      <c r="K1574" s="252"/>
      <c r="L1574" s="257"/>
      <c r="M1574" s="258"/>
      <c r="N1574" s="259"/>
      <c r="O1574" s="259"/>
      <c r="P1574" s="259"/>
      <c r="Q1574" s="259"/>
      <c r="R1574" s="259"/>
      <c r="S1574" s="259"/>
      <c r="T1574" s="260"/>
      <c r="U1574" s="14"/>
      <c r="V1574" s="14"/>
      <c r="W1574" s="14"/>
      <c r="X1574" s="14"/>
      <c r="Y1574" s="14"/>
      <c r="Z1574" s="14"/>
      <c r="AA1574" s="14"/>
      <c r="AB1574" s="14"/>
      <c r="AC1574" s="14"/>
      <c r="AD1574" s="14"/>
      <c r="AE1574" s="14"/>
      <c r="AT1574" s="261" t="s">
        <v>372</v>
      </c>
      <c r="AU1574" s="261" t="s">
        <v>81</v>
      </c>
      <c r="AV1574" s="14" t="s">
        <v>81</v>
      </c>
      <c r="AW1574" s="14" t="s">
        <v>34</v>
      </c>
      <c r="AX1574" s="14" t="s">
        <v>72</v>
      </c>
      <c r="AY1574" s="261" t="s">
        <v>178</v>
      </c>
    </row>
    <row r="1575" s="15" customFormat="1">
      <c r="A1575" s="15"/>
      <c r="B1575" s="262"/>
      <c r="C1575" s="263"/>
      <c r="D1575" s="242" t="s">
        <v>372</v>
      </c>
      <c r="E1575" s="264" t="s">
        <v>21</v>
      </c>
      <c r="F1575" s="265" t="s">
        <v>399</v>
      </c>
      <c r="G1575" s="263"/>
      <c r="H1575" s="266">
        <v>27.172000000000001</v>
      </c>
      <c r="I1575" s="267"/>
      <c r="J1575" s="263"/>
      <c r="K1575" s="263"/>
      <c r="L1575" s="268"/>
      <c r="M1575" s="269"/>
      <c r="N1575" s="270"/>
      <c r="O1575" s="270"/>
      <c r="P1575" s="270"/>
      <c r="Q1575" s="270"/>
      <c r="R1575" s="270"/>
      <c r="S1575" s="270"/>
      <c r="T1575" s="271"/>
      <c r="U1575" s="15"/>
      <c r="V1575" s="15"/>
      <c r="W1575" s="15"/>
      <c r="X1575" s="15"/>
      <c r="Y1575" s="15"/>
      <c r="Z1575" s="15"/>
      <c r="AA1575" s="15"/>
      <c r="AB1575" s="15"/>
      <c r="AC1575" s="15"/>
      <c r="AD1575" s="15"/>
      <c r="AE1575" s="15"/>
      <c r="AT1575" s="272" t="s">
        <v>372</v>
      </c>
      <c r="AU1575" s="272" t="s">
        <v>81</v>
      </c>
      <c r="AV1575" s="15" t="s">
        <v>97</v>
      </c>
      <c r="AW1575" s="15" t="s">
        <v>34</v>
      </c>
      <c r="AX1575" s="15" t="s">
        <v>79</v>
      </c>
      <c r="AY1575" s="272" t="s">
        <v>178</v>
      </c>
    </row>
    <row r="1576" s="2" customFormat="1" ht="37.8" customHeight="1">
      <c r="A1576" s="41"/>
      <c r="B1576" s="42"/>
      <c r="C1576" s="214" t="s">
        <v>2118</v>
      </c>
      <c r="D1576" s="214" t="s">
        <v>179</v>
      </c>
      <c r="E1576" s="215" t="s">
        <v>2119</v>
      </c>
      <c r="F1576" s="216" t="s">
        <v>2120</v>
      </c>
      <c r="G1576" s="217" t="s">
        <v>384</v>
      </c>
      <c r="H1576" s="218">
        <v>112.83</v>
      </c>
      <c r="I1576" s="219"/>
      <c r="J1576" s="220">
        <f>ROUND(I1576*H1576,2)</f>
        <v>0</v>
      </c>
      <c r="K1576" s="216" t="s">
        <v>368</v>
      </c>
      <c r="L1576" s="47"/>
      <c r="M1576" s="221" t="s">
        <v>21</v>
      </c>
      <c r="N1576" s="222" t="s">
        <v>43</v>
      </c>
      <c r="O1576" s="87"/>
      <c r="P1576" s="223">
        <f>O1576*H1576</f>
        <v>0</v>
      </c>
      <c r="Q1576" s="223">
        <v>0.0035699999999999998</v>
      </c>
      <c r="R1576" s="223">
        <f>Q1576*H1576</f>
        <v>0.40280309999999997</v>
      </c>
      <c r="S1576" s="223">
        <v>0</v>
      </c>
      <c r="T1576" s="224">
        <f>S1576*H1576</f>
        <v>0</v>
      </c>
      <c r="U1576" s="41"/>
      <c r="V1576" s="41"/>
      <c r="W1576" s="41"/>
      <c r="X1576" s="41"/>
      <c r="Y1576" s="41"/>
      <c r="Z1576" s="41"/>
      <c r="AA1576" s="41"/>
      <c r="AB1576" s="41"/>
      <c r="AC1576" s="41"/>
      <c r="AD1576" s="41"/>
      <c r="AE1576" s="41"/>
      <c r="AR1576" s="225" t="s">
        <v>242</v>
      </c>
      <c r="AT1576" s="225" t="s">
        <v>179</v>
      </c>
      <c r="AU1576" s="225" t="s">
        <v>81</v>
      </c>
      <c r="AY1576" s="20" t="s">
        <v>178</v>
      </c>
      <c r="BE1576" s="226">
        <f>IF(N1576="základní",J1576,0)</f>
        <v>0</v>
      </c>
      <c r="BF1576" s="226">
        <f>IF(N1576="snížená",J1576,0)</f>
        <v>0</v>
      </c>
      <c r="BG1576" s="226">
        <f>IF(N1576="zákl. přenesená",J1576,0)</f>
        <v>0</v>
      </c>
      <c r="BH1576" s="226">
        <f>IF(N1576="sníž. přenesená",J1576,0)</f>
        <v>0</v>
      </c>
      <c r="BI1576" s="226">
        <f>IF(N1576="nulová",J1576,0)</f>
        <v>0</v>
      </c>
      <c r="BJ1576" s="20" t="s">
        <v>79</v>
      </c>
      <c r="BK1576" s="226">
        <f>ROUND(I1576*H1576,2)</f>
        <v>0</v>
      </c>
      <c r="BL1576" s="20" t="s">
        <v>242</v>
      </c>
      <c r="BM1576" s="225" t="s">
        <v>2121</v>
      </c>
    </row>
    <row r="1577" s="2" customFormat="1">
      <c r="A1577" s="41"/>
      <c r="B1577" s="42"/>
      <c r="C1577" s="43"/>
      <c r="D1577" s="235" t="s">
        <v>370</v>
      </c>
      <c r="E1577" s="43"/>
      <c r="F1577" s="236" t="s">
        <v>2122</v>
      </c>
      <c r="G1577" s="43"/>
      <c r="H1577" s="43"/>
      <c r="I1577" s="237"/>
      <c r="J1577" s="43"/>
      <c r="K1577" s="43"/>
      <c r="L1577" s="47"/>
      <c r="M1577" s="238"/>
      <c r="N1577" s="239"/>
      <c r="O1577" s="87"/>
      <c r="P1577" s="87"/>
      <c r="Q1577" s="87"/>
      <c r="R1577" s="87"/>
      <c r="S1577" s="87"/>
      <c r="T1577" s="88"/>
      <c r="U1577" s="41"/>
      <c r="V1577" s="41"/>
      <c r="W1577" s="41"/>
      <c r="X1577" s="41"/>
      <c r="Y1577" s="41"/>
      <c r="Z1577" s="41"/>
      <c r="AA1577" s="41"/>
      <c r="AB1577" s="41"/>
      <c r="AC1577" s="41"/>
      <c r="AD1577" s="41"/>
      <c r="AE1577" s="41"/>
      <c r="AT1577" s="20" t="s">
        <v>370</v>
      </c>
      <c r="AU1577" s="20" t="s">
        <v>81</v>
      </c>
    </row>
    <row r="1578" s="13" customFormat="1">
      <c r="A1578" s="13"/>
      <c r="B1578" s="240"/>
      <c r="C1578" s="241"/>
      <c r="D1578" s="242" t="s">
        <v>372</v>
      </c>
      <c r="E1578" s="243" t="s">
        <v>21</v>
      </c>
      <c r="F1578" s="244" t="s">
        <v>769</v>
      </c>
      <c r="G1578" s="241"/>
      <c r="H1578" s="243" t="s">
        <v>21</v>
      </c>
      <c r="I1578" s="245"/>
      <c r="J1578" s="241"/>
      <c r="K1578" s="241"/>
      <c r="L1578" s="246"/>
      <c r="M1578" s="247"/>
      <c r="N1578" s="248"/>
      <c r="O1578" s="248"/>
      <c r="P1578" s="248"/>
      <c r="Q1578" s="248"/>
      <c r="R1578" s="248"/>
      <c r="S1578" s="248"/>
      <c r="T1578" s="249"/>
      <c r="U1578" s="13"/>
      <c r="V1578" s="13"/>
      <c r="W1578" s="13"/>
      <c r="X1578" s="13"/>
      <c r="Y1578" s="13"/>
      <c r="Z1578" s="13"/>
      <c r="AA1578" s="13"/>
      <c r="AB1578" s="13"/>
      <c r="AC1578" s="13"/>
      <c r="AD1578" s="13"/>
      <c r="AE1578" s="13"/>
      <c r="AT1578" s="250" t="s">
        <v>372</v>
      </c>
      <c r="AU1578" s="250" t="s">
        <v>81</v>
      </c>
      <c r="AV1578" s="13" t="s">
        <v>79</v>
      </c>
      <c r="AW1578" s="13" t="s">
        <v>34</v>
      </c>
      <c r="AX1578" s="13" t="s">
        <v>72</v>
      </c>
      <c r="AY1578" s="250" t="s">
        <v>178</v>
      </c>
    </row>
    <row r="1579" s="13" customFormat="1">
      <c r="A1579" s="13"/>
      <c r="B1579" s="240"/>
      <c r="C1579" s="241"/>
      <c r="D1579" s="242" t="s">
        <v>372</v>
      </c>
      <c r="E1579" s="243" t="s">
        <v>21</v>
      </c>
      <c r="F1579" s="244" t="s">
        <v>2123</v>
      </c>
      <c r="G1579" s="241"/>
      <c r="H1579" s="243" t="s">
        <v>21</v>
      </c>
      <c r="I1579" s="245"/>
      <c r="J1579" s="241"/>
      <c r="K1579" s="241"/>
      <c r="L1579" s="246"/>
      <c r="M1579" s="247"/>
      <c r="N1579" s="248"/>
      <c r="O1579" s="248"/>
      <c r="P1579" s="248"/>
      <c r="Q1579" s="248"/>
      <c r="R1579" s="248"/>
      <c r="S1579" s="248"/>
      <c r="T1579" s="249"/>
      <c r="U1579" s="13"/>
      <c r="V1579" s="13"/>
      <c r="W1579" s="13"/>
      <c r="X1579" s="13"/>
      <c r="Y1579" s="13"/>
      <c r="Z1579" s="13"/>
      <c r="AA1579" s="13"/>
      <c r="AB1579" s="13"/>
      <c r="AC1579" s="13"/>
      <c r="AD1579" s="13"/>
      <c r="AE1579" s="13"/>
      <c r="AT1579" s="250" t="s">
        <v>372</v>
      </c>
      <c r="AU1579" s="250" t="s">
        <v>81</v>
      </c>
      <c r="AV1579" s="13" t="s">
        <v>79</v>
      </c>
      <c r="AW1579" s="13" t="s">
        <v>34</v>
      </c>
      <c r="AX1579" s="13" t="s">
        <v>72</v>
      </c>
      <c r="AY1579" s="250" t="s">
        <v>178</v>
      </c>
    </row>
    <row r="1580" s="14" customFormat="1">
      <c r="A1580" s="14"/>
      <c r="B1580" s="251"/>
      <c r="C1580" s="252"/>
      <c r="D1580" s="242" t="s">
        <v>372</v>
      </c>
      <c r="E1580" s="253" t="s">
        <v>21</v>
      </c>
      <c r="F1580" s="254" t="s">
        <v>2124</v>
      </c>
      <c r="G1580" s="252"/>
      <c r="H1580" s="255">
        <v>112.83</v>
      </c>
      <c r="I1580" s="256"/>
      <c r="J1580" s="252"/>
      <c r="K1580" s="252"/>
      <c r="L1580" s="257"/>
      <c r="M1580" s="258"/>
      <c r="N1580" s="259"/>
      <c r="O1580" s="259"/>
      <c r="P1580" s="259"/>
      <c r="Q1580" s="259"/>
      <c r="R1580" s="259"/>
      <c r="S1580" s="259"/>
      <c r="T1580" s="260"/>
      <c r="U1580" s="14"/>
      <c r="V1580" s="14"/>
      <c r="W1580" s="14"/>
      <c r="X1580" s="14"/>
      <c r="Y1580" s="14"/>
      <c r="Z1580" s="14"/>
      <c r="AA1580" s="14"/>
      <c r="AB1580" s="14"/>
      <c r="AC1580" s="14"/>
      <c r="AD1580" s="14"/>
      <c r="AE1580" s="14"/>
      <c r="AT1580" s="261" t="s">
        <v>372</v>
      </c>
      <c r="AU1580" s="261" t="s">
        <v>81</v>
      </c>
      <c r="AV1580" s="14" t="s">
        <v>81</v>
      </c>
      <c r="AW1580" s="14" t="s">
        <v>34</v>
      </c>
      <c r="AX1580" s="14" t="s">
        <v>79</v>
      </c>
      <c r="AY1580" s="261" t="s">
        <v>178</v>
      </c>
    </row>
    <row r="1581" s="2" customFormat="1" ht="37.8" customHeight="1">
      <c r="A1581" s="41"/>
      <c r="B1581" s="42"/>
      <c r="C1581" s="284" t="s">
        <v>2125</v>
      </c>
      <c r="D1581" s="284" t="s">
        <v>543</v>
      </c>
      <c r="E1581" s="285" t="s">
        <v>2126</v>
      </c>
      <c r="F1581" s="286" t="s">
        <v>2127</v>
      </c>
      <c r="G1581" s="287" t="s">
        <v>384</v>
      </c>
      <c r="H1581" s="288">
        <v>118.47199999999999</v>
      </c>
      <c r="I1581" s="289"/>
      <c r="J1581" s="290">
        <f>ROUND(I1581*H1581,2)</f>
        <v>0</v>
      </c>
      <c r="K1581" s="286" t="s">
        <v>393</v>
      </c>
      <c r="L1581" s="291"/>
      <c r="M1581" s="292" t="s">
        <v>21</v>
      </c>
      <c r="N1581" s="293" t="s">
        <v>43</v>
      </c>
      <c r="O1581" s="87"/>
      <c r="P1581" s="223">
        <f>O1581*H1581</f>
        <v>0</v>
      </c>
      <c r="Q1581" s="223">
        <v>0.00089999999999999998</v>
      </c>
      <c r="R1581" s="223">
        <f>Q1581*H1581</f>
        <v>0.10662479999999999</v>
      </c>
      <c r="S1581" s="223">
        <v>0</v>
      </c>
      <c r="T1581" s="224">
        <f>S1581*H1581</f>
        <v>0</v>
      </c>
      <c r="U1581" s="41"/>
      <c r="V1581" s="41"/>
      <c r="W1581" s="41"/>
      <c r="X1581" s="41"/>
      <c r="Y1581" s="41"/>
      <c r="Z1581" s="41"/>
      <c r="AA1581" s="41"/>
      <c r="AB1581" s="41"/>
      <c r="AC1581" s="41"/>
      <c r="AD1581" s="41"/>
      <c r="AE1581" s="41"/>
      <c r="AR1581" s="225" t="s">
        <v>306</v>
      </c>
      <c r="AT1581" s="225" t="s">
        <v>543</v>
      </c>
      <c r="AU1581" s="225" t="s">
        <v>81</v>
      </c>
      <c r="AY1581" s="20" t="s">
        <v>178</v>
      </c>
      <c r="BE1581" s="226">
        <f>IF(N1581="základní",J1581,0)</f>
        <v>0</v>
      </c>
      <c r="BF1581" s="226">
        <f>IF(N1581="snížená",J1581,0)</f>
        <v>0</v>
      </c>
      <c r="BG1581" s="226">
        <f>IF(N1581="zákl. přenesená",J1581,0)</f>
        <v>0</v>
      </c>
      <c r="BH1581" s="226">
        <f>IF(N1581="sníž. přenesená",J1581,0)</f>
        <v>0</v>
      </c>
      <c r="BI1581" s="226">
        <f>IF(N1581="nulová",J1581,0)</f>
        <v>0</v>
      </c>
      <c r="BJ1581" s="20" t="s">
        <v>79</v>
      </c>
      <c r="BK1581" s="226">
        <f>ROUND(I1581*H1581,2)</f>
        <v>0</v>
      </c>
      <c r="BL1581" s="20" t="s">
        <v>242</v>
      </c>
      <c r="BM1581" s="225" t="s">
        <v>2128</v>
      </c>
    </row>
    <row r="1582" s="13" customFormat="1">
      <c r="A1582" s="13"/>
      <c r="B1582" s="240"/>
      <c r="C1582" s="241"/>
      <c r="D1582" s="242" t="s">
        <v>372</v>
      </c>
      <c r="E1582" s="243" t="s">
        <v>21</v>
      </c>
      <c r="F1582" s="244" t="s">
        <v>769</v>
      </c>
      <c r="G1582" s="241"/>
      <c r="H1582" s="243" t="s">
        <v>21</v>
      </c>
      <c r="I1582" s="245"/>
      <c r="J1582" s="241"/>
      <c r="K1582" s="241"/>
      <c r="L1582" s="246"/>
      <c r="M1582" s="247"/>
      <c r="N1582" s="248"/>
      <c r="O1582" s="248"/>
      <c r="P1582" s="248"/>
      <c r="Q1582" s="248"/>
      <c r="R1582" s="248"/>
      <c r="S1582" s="248"/>
      <c r="T1582" s="249"/>
      <c r="U1582" s="13"/>
      <c r="V1582" s="13"/>
      <c r="W1582" s="13"/>
      <c r="X1582" s="13"/>
      <c r="Y1582" s="13"/>
      <c r="Z1582" s="13"/>
      <c r="AA1582" s="13"/>
      <c r="AB1582" s="13"/>
      <c r="AC1582" s="13"/>
      <c r="AD1582" s="13"/>
      <c r="AE1582" s="13"/>
      <c r="AT1582" s="250" t="s">
        <v>372</v>
      </c>
      <c r="AU1582" s="250" t="s">
        <v>81</v>
      </c>
      <c r="AV1582" s="13" t="s">
        <v>79</v>
      </c>
      <c r="AW1582" s="13" t="s">
        <v>34</v>
      </c>
      <c r="AX1582" s="13" t="s">
        <v>72</v>
      </c>
      <c r="AY1582" s="250" t="s">
        <v>178</v>
      </c>
    </row>
    <row r="1583" s="13" customFormat="1">
      <c r="A1583" s="13"/>
      <c r="B1583" s="240"/>
      <c r="C1583" s="241"/>
      <c r="D1583" s="242" t="s">
        <v>372</v>
      </c>
      <c r="E1583" s="243" t="s">
        <v>21</v>
      </c>
      <c r="F1583" s="244" t="s">
        <v>2123</v>
      </c>
      <c r="G1583" s="241"/>
      <c r="H1583" s="243" t="s">
        <v>21</v>
      </c>
      <c r="I1583" s="245"/>
      <c r="J1583" s="241"/>
      <c r="K1583" s="241"/>
      <c r="L1583" s="246"/>
      <c r="M1583" s="247"/>
      <c r="N1583" s="248"/>
      <c r="O1583" s="248"/>
      <c r="P1583" s="248"/>
      <c r="Q1583" s="248"/>
      <c r="R1583" s="248"/>
      <c r="S1583" s="248"/>
      <c r="T1583" s="249"/>
      <c r="U1583" s="13"/>
      <c r="V1583" s="13"/>
      <c r="W1583" s="13"/>
      <c r="X1583" s="13"/>
      <c r="Y1583" s="13"/>
      <c r="Z1583" s="13"/>
      <c r="AA1583" s="13"/>
      <c r="AB1583" s="13"/>
      <c r="AC1583" s="13"/>
      <c r="AD1583" s="13"/>
      <c r="AE1583" s="13"/>
      <c r="AT1583" s="250" t="s">
        <v>372</v>
      </c>
      <c r="AU1583" s="250" t="s">
        <v>81</v>
      </c>
      <c r="AV1583" s="13" t="s">
        <v>79</v>
      </c>
      <c r="AW1583" s="13" t="s">
        <v>34</v>
      </c>
      <c r="AX1583" s="13" t="s">
        <v>72</v>
      </c>
      <c r="AY1583" s="250" t="s">
        <v>178</v>
      </c>
    </row>
    <row r="1584" s="14" customFormat="1">
      <c r="A1584" s="14"/>
      <c r="B1584" s="251"/>
      <c r="C1584" s="252"/>
      <c r="D1584" s="242" t="s">
        <v>372</v>
      </c>
      <c r="E1584" s="253" t="s">
        <v>21</v>
      </c>
      <c r="F1584" s="254" t="s">
        <v>2124</v>
      </c>
      <c r="G1584" s="252"/>
      <c r="H1584" s="255">
        <v>112.83</v>
      </c>
      <c r="I1584" s="256"/>
      <c r="J1584" s="252"/>
      <c r="K1584" s="252"/>
      <c r="L1584" s="257"/>
      <c r="M1584" s="258"/>
      <c r="N1584" s="259"/>
      <c r="O1584" s="259"/>
      <c r="P1584" s="259"/>
      <c r="Q1584" s="259"/>
      <c r="R1584" s="259"/>
      <c r="S1584" s="259"/>
      <c r="T1584" s="260"/>
      <c r="U1584" s="14"/>
      <c r="V1584" s="14"/>
      <c r="W1584" s="14"/>
      <c r="X1584" s="14"/>
      <c r="Y1584" s="14"/>
      <c r="Z1584" s="14"/>
      <c r="AA1584" s="14"/>
      <c r="AB1584" s="14"/>
      <c r="AC1584" s="14"/>
      <c r="AD1584" s="14"/>
      <c r="AE1584" s="14"/>
      <c r="AT1584" s="261" t="s">
        <v>372</v>
      </c>
      <c r="AU1584" s="261" t="s">
        <v>81</v>
      </c>
      <c r="AV1584" s="14" t="s">
        <v>81</v>
      </c>
      <c r="AW1584" s="14" t="s">
        <v>34</v>
      </c>
      <c r="AX1584" s="14" t="s">
        <v>79</v>
      </c>
      <c r="AY1584" s="261" t="s">
        <v>178</v>
      </c>
    </row>
    <row r="1585" s="14" customFormat="1">
      <c r="A1585" s="14"/>
      <c r="B1585" s="251"/>
      <c r="C1585" s="252"/>
      <c r="D1585" s="242" t="s">
        <v>372</v>
      </c>
      <c r="E1585" s="252"/>
      <c r="F1585" s="254" t="s">
        <v>2129</v>
      </c>
      <c r="G1585" s="252"/>
      <c r="H1585" s="255">
        <v>118.47199999999999</v>
      </c>
      <c r="I1585" s="256"/>
      <c r="J1585" s="252"/>
      <c r="K1585" s="252"/>
      <c r="L1585" s="257"/>
      <c r="M1585" s="258"/>
      <c r="N1585" s="259"/>
      <c r="O1585" s="259"/>
      <c r="P1585" s="259"/>
      <c r="Q1585" s="259"/>
      <c r="R1585" s="259"/>
      <c r="S1585" s="259"/>
      <c r="T1585" s="260"/>
      <c r="U1585" s="14"/>
      <c r="V1585" s="14"/>
      <c r="W1585" s="14"/>
      <c r="X1585" s="14"/>
      <c r="Y1585" s="14"/>
      <c r="Z1585" s="14"/>
      <c r="AA1585" s="14"/>
      <c r="AB1585" s="14"/>
      <c r="AC1585" s="14"/>
      <c r="AD1585" s="14"/>
      <c r="AE1585" s="14"/>
      <c r="AT1585" s="261" t="s">
        <v>372</v>
      </c>
      <c r="AU1585" s="261" t="s">
        <v>81</v>
      </c>
      <c r="AV1585" s="14" t="s">
        <v>81</v>
      </c>
      <c r="AW1585" s="14" t="s">
        <v>4</v>
      </c>
      <c r="AX1585" s="14" t="s">
        <v>79</v>
      </c>
      <c r="AY1585" s="261" t="s">
        <v>178</v>
      </c>
    </row>
    <row r="1586" s="2" customFormat="1" ht="37.8" customHeight="1">
      <c r="A1586" s="41"/>
      <c r="B1586" s="42"/>
      <c r="C1586" s="214" t="s">
        <v>2130</v>
      </c>
      <c r="D1586" s="214" t="s">
        <v>179</v>
      </c>
      <c r="E1586" s="215" t="s">
        <v>2131</v>
      </c>
      <c r="F1586" s="216" t="s">
        <v>2132</v>
      </c>
      <c r="G1586" s="217" t="s">
        <v>546</v>
      </c>
      <c r="H1586" s="218">
        <v>9</v>
      </c>
      <c r="I1586" s="219"/>
      <c r="J1586" s="220">
        <f>ROUND(I1586*H1586,2)</f>
        <v>0</v>
      </c>
      <c r="K1586" s="216" t="s">
        <v>368</v>
      </c>
      <c r="L1586" s="47"/>
      <c r="M1586" s="221" t="s">
        <v>21</v>
      </c>
      <c r="N1586" s="222" t="s">
        <v>43</v>
      </c>
      <c r="O1586" s="87"/>
      <c r="P1586" s="223">
        <f>O1586*H1586</f>
        <v>0</v>
      </c>
      <c r="Q1586" s="223">
        <v>3.0000000000000001E-05</v>
      </c>
      <c r="R1586" s="223">
        <f>Q1586*H1586</f>
        <v>0.00027</v>
      </c>
      <c r="S1586" s="223">
        <v>0</v>
      </c>
      <c r="T1586" s="224">
        <f>S1586*H1586</f>
        <v>0</v>
      </c>
      <c r="U1586" s="41"/>
      <c r="V1586" s="41"/>
      <c r="W1586" s="41"/>
      <c r="X1586" s="41"/>
      <c r="Y1586" s="41"/>
      <c r="Z1586" s="41"/>
      <c r="AA1586" s="41"/>
      <c r="AB1586" s="41"/>
      <c r="AC1586" s="41"/>
      <c r="AD1586" s="41"/>
      <c r="AE1586" s="41"/>
      <c r="AR1586" s="225" t="s">
        <v>242</v>
      </c>
      <c r="AT1586" s="225" t="s">
        <v>179</v>
      </c>
      <c r="AU1586" s="225" t="s">
        <v>81</v>
      </c>
      <c r="AY1586" s="20" t="s">
        <v>178</v>
      </c>
      <c r="BE1586" s="226">
        <f>IF(N1586="základní",J1586,0)</f>
        <v>0</v>
      </c>
      <c r="BF1586" s="226">
        <f>IF(N1586="snížená",J1586,0)</f>
        <v>0</v>
      </c>
      <c r="BG1586" s="226">
        <f>IF(N1586="zákl. přenesená",J1586,0)</f>
        <v>0</v>
      </c>
      <c r="BH1586" s="226">
        <f>IF(N1586="sníž. přenesená",J1586,0)</f>
        <v>0</v>
      </c>
      <c r="BI1586" s="226">
        <f>IF(N1586="nulová",J1586,0)</f>
        <v>0</v>
      </c>
      <c r="BJ1586" s="20" t="s">
        <v>79</v>
      </c>
      <c r="BK1586" s="226">
        <f>ROUND(I1586*H1586,2)</f>
        <v>0</v>
      </c>
      <c r="BL1586" s="20" t="s">
        <v>242</v>
      </c>
      <c r="BM1586" s="225" t="s">
        <v>2133</v>
      </c>
    </row>
    <row r="1587" s="2" customFormat="1">
      <c r="A1587" s="41"/>
      <c r="B1587" s="42"/>
      <c r="C1587" s="43"/>
      <c r="D1587" s="235" t="s">
        <v>370</v>
      </c>
      <c r="E1587" s="43"/>
      <c r="F1587" s="236" t="s">
        <v>2134</v>
      </c>
      <c r="G1587" s="43"/>
      <c r="H1587" s="43"/>
      <c r="I1587" s="237"/>
      <c r="J1587" s="43"/>
      <c r="K1587" s="43"/>
      <c r="L1587" s="47"/>
      <c r="M1587" s="238"/>
      <c r="N1587" s="239"/>
      <c r="O1587" s="87"/>
      <c r="P1587" s="87"/>
      <c r="Q1587" s="87"/>
      <c r="R1587" s="87"/>
      <c r="S1587" s="87"/>
      <c r="T1587" s="88"/>
      <c r="U1587" s="41"/>
      <c r="V1587" s="41"/>
      <c r="W1587" s="41"/>
      <c r="X1587" s="41"/>
      <c r="Y1587" s="41"/>
      <c r="Z1587" s="41"/>
      <c r="AA1587" s="41"/>
      <c r="AB1587" s="41"/>
      <c r="AC1587" s="41"/>
      <c r="AD1587" s="41"/>
      <c r="AE1587" s="41"/>
      <c r="AT1587" s="20" t="s">
        <v>370</v>
      </c>
      <c r="AU1587" s="20" t="s">
        <v>81</v>
      </c>
    </row>
    <row r="1588" s="13" customFormat="1">
      <c r="A1588" s="13"/>
      <c r="B1588" s="240"/>
      <c r="C1588" s="241"/>
      <c r="D1588" s="242" t="s">
        <v>372</v>
      </c>
      <c r="E1588" s="243" t="s">
        <v>21</v>
      </c>
      <c r="F1588" s="244" t="s">
        <v>674</v>
      </c>
      <c r="G1588" s="241"/>
      <c r="H1588" s="243" t="s">
        <v>21</v>
      </c>
      <c r="I1588" s="245"/>
      <c r="J1588" s="241"/>
      <c r="K1588" s="241"/>
      <c r="L1588" s="246"/>
      <c r="M1588" s="247"/>
      <c r="N1588" s="248"/>
      <c r="O1588" s="248"/>
      <c r="P1588" s="248"/>
      <c r="Q1588" s="248"/>
      <c r="R1588" s="248"/>
      <c r="S1588" s="248"/>
      <c r="T1588" s="249"/>
      <c r="U1588" s="13"/>
      <c r="V1588" s="13"/>
      <c r="W1588" s="13"/>
      <c r="X1588" s="13"/>
      <c r="Y1588" s="13"/>
      <c r="Z1588" s="13"/>
      <c r="AA1588" s="13"/>
      <c r="AB1588" s="13"/>
      <c r="AC1588" s="13"/>
      <c r="AD1588" s="13"/>
      <c r="AE1588" s="13"/>
      <c r="AT1588" s="250" t="s">
        <v>372</v>
      </c>
      <c r="AU1588" s="250" t="s">
        <v>81</v>
      </c>
      <c r="AV1588" s="13" t="s">
        <v>79</v>
      </c>
      <c r="AW1588" s="13" t="s">
        <v>34</v>
      </c>
      <c r="AX1588" s="13" t="s">
        <v>72</v>
      </c>
      <c r="AY1588" s="250" t="s">
        <v>178</v>
      </c>
    </row>
    <row r="1589" s="14" customFormat="1">
      <c r="A1589" s="14"/>
      <c r="B1589" s="251"/>
      <c r="C1589" s="252"/>
      <c r="D1589" s="242" t="s">
        <v>372</v>
      </c>
      <c r="E1589" s="253" t="s">
        <v>21</v>
      </c>
      <c r="F1589" s="254" t="s">
        <v>2135</v>
      </c>
      <c r="G1589" s="252"/>
      <c r="H1589" s="255">
        <v>9</v>
      </c>
      <c r="I1589" s="256"/>
      <c r="J1589" s="252"/>
      <c r="K1589" s="252"/>
      <c r="L1589" s="257"/>
      <c r="M1589" s="258"/>
      <c r="N1589" s="259"/>
      <c r="O1589" s="259"/>
      <c r="P1589" s="259"/>
      <c r="Q1589" s="259"/>
      <c r="R1589" s="259"/>
      <c r="S1589" s="259"/>
      <c r="T1589" s="260"/>
      <c r="U1589" s="14"/>
      <c r="V1589" s="14"/>
      <c r="W1589" s="14"/>
      <c r="X1589" s="14"/>
      <c r="Y1589" s="14"/>
      <c r="Z1589" s="14"/>
      <c r="AA1589" s="14"/>
      <c r="AB1589" s="14"/>
      <c r="AC1589" s="14"/>
      <c r="AD1589" s="14"/>
      <c r="AE1589" s="14"/>
      <c r="AT1589" s="261" t="s">
        <v>372</v>
      </c>
      <c r="AU1589" s="261" t="s">
        <v>81</v>
      </c>
      <c r="AV1589" s="14" t="s">
        <v>81</v>
      </c>
      <c r="AW1589" s="14" t="s">
        <v>34</v>
      </c>
      <c r="AX1589" s="14" t="s">
        <v>79</v>
      </c>
      <c r="AY1589" s="261" t="s">
        <v>178</v>
      </c>
    </row>
    <row r="1590" s="2" customFormat="1" ht="33" customHeight="1">
      <c r="A1590" s="41"/>
      <c r="B1590" s="42"/>
      <c r="C1590" s="284" t="s">
        <v>2136</v>
      </c>
      <c r="D1590" s="284" t="s">
        <v>543</v>
      </c>
      <c r="E1590" s="285" t="s">
        <v>2137</v>
      </c>
      <c r="F1590" s="286" t="s">
        <v>2138</v>
      </c>
      <c r="G1590" s="287" t="s">
        <v>546</v>
      </c>
      <c r="H1590" s="288">
        <v>9</v>
      </c>
      <c r="I1590" s="289"/>
      <c r="J1590" s="290">
        <f>ROUND(I1590*H1590,2)</f>
        <v>0</v>
      </c>
      <c r="K1590" s="286" t="s">
        <v>393</v>
      </c>
      <c r="L1590" s="291"/>
      <c r="M1590" s="292" t="s">
        <v>21</v>
      </c>
      <c r="N1590" s="293" t="s">
        <v>43</v>
      </c>
      <c r="O1590" s="87"/>
      <c r="P1590" s="223">
        <f>O1590*H1590</f>
        <v>0</v>
      </c>
      <c r="Q1590" s="223">
        <v>0.0032000000000000002</v>
      </c>
      <c r="R1590" s="223">
        <f>Q1590*H1590</f>
        <v>0.028800000000000003</v>
      </c>
      <c r="S1590" s="223">
        <v>0</v>
      </c>
      <c r="T1590" s="224">
        <f>S1590*H1590</f>
        <v>0</v>
      </c>
      <c r="U1590" s="41"/>
      <c r="V1590" s="41"/>
      <c r="W1590" s="41"/>
      <c r="X1590" s="41"/>
      <c r="Y1590" s="41"/>
      <c r="Z1590" s="41"/>
      <c r="AA1590" s="41"/>
      <c r="AB1590" s="41"/>
      <c r="AC1590" s="41"/>
      <c r="AD1590" s="41"/>
      <c r="AE1590" s="41"/>
      <c r="AR1590" s="225" t="s">
        <v>306</v>
      </c>
      <c r="AT1590" s="225" t="s">
        <v>543</v>
      </c>
      <c r="AU1590" s="225" t="s">
        <v>81</v>
      </c>
      <c r="AY1590" s="20" t="s">
        <v>178</v>
      </c>
      <c r="BE1590" s="226">
        <f>IF(N1590="základní",J1590,0)</f>
        <v>0</v>
      </c>
      <c r="BF1590" s="226">
        <f>IF(N1590="snížená",J1590,0)</f>
        <v>0</v>
      </c>
      <c r="BG1590" s="226">
        <f>IF(N1590="zákl. přenesená",J1590,0)</f>
        <v>0</v>
      </c>
      <c r="BH1590" s="226">
        <f>IF(N1590="sníž. přenesená",J1590,0)</f>
        <v>0</v>
      </c>
      <c r="BI1590" s="226">
        <f>IF(N1590="nulová",J1590,0)</f>
        <v>0</v>
      </c>
      <c r="BJ1590" s="20" t="s">
        <v>79</v>
      </c>
      <c r="BK1590" s="226">
        <f>ROUND(I1590*H1590,2)</f>
        <v>0</v>
      </c>
      <c r="BL1590" s="20" t="s">
        <v>242</v>
      </c>
      <c r="BM1590" s="225" t="s">
        <v>2139</v>
      </c>
    </row>
    <row r="1591" s="2" customFormat="1" ht="37.8" customHeight="1">
      <c r="A1591" s="41"/>
      <c r="B1591" s="42"/>
      <c r="C1591" s="214" t="s">
        <v>2140</v>
      </c>
      <c r="D1591" s="214" t="s">
        <v>179</v>
      </c>
      <c r="E1591" s="215" t="s">
        <v>2141</v>
      </c>
      <c r="F1591" s="216" t="s">
        <v>2142</v>
      </c>
      <c r="G1591" s="217" t="s">
        <v>384</v>
      </c>
      <c r="H1591" s="218">
        <v>40.222999999999999</v>
      </c>
      <c r="I1591" s="219"/>
      <c r="J1591" s="220">
        <f>ROUND(I1591*H1591,2)</f>
        <v>0</v>
      </c>
      <c r="K1591" s="216" t="s">
        <v>368</v>
      </c>
      <c r="L1591" s="47"/>
      <c r="M1591" s="221" t="s">
        <v>21</v>
      </c>
      <c r="N1591" s="222" t="s">
        <v>43</v>
      </c>
      <c r="O1591" s="87"/>
      <c r="P1591" s="223">
        <f>O1591*H1591</f>
        <v>0</v>
      </c>
      <c r="Q1591" s="223">
        <v>0.0040600000000000002</v>
      </c>
      <c r="R1591" s="223">
        <f>Q1591*H1591</f>
        <v>0.16330538</v>
      </c>
      <c r="S1591" s="223">
        <v>0</v>
      </c>
      <c r="T1591" s="224">
        <f>S1591*H1591</f>
        <v>0</v>
      </c>
      <c r="U1591" s="41"/>
      <c r="V1591" s="41"/>
      <c r="W1591" s="41"/>
      <c r="X1591" s="41"/>
      <c r="Y1591" s="41"/>
      <c r="Z1591" s="41"/>
      <c r="AA1591" s="41"/>
      <c r="AB1591" s="41"/>
      <c r="AC1591" s="41"/>
      <c r="AD1591" s="41"/>
      <c r="AE1591" s="41"/>
      <c r="AR1591" s="225" t="s">
        <v>242</v>
      </c>
      <c r="AT1591" s="225" t="s">
        <v>179</v>
      </c>
      <c r="AU1591" s="225" t="s">
        <v>81</v>
      </c>
      <c r="AY1591" s="20" t="s">
        <v>178</v>
      </c>
      <c r="BE1591" s="226">
        <f>IF(N1591="základní",J1591,0)</f>
        <v>0</v>
      </c>
      <c r="BF1591" s="226">
        <f>IF(N1591="snížená",J1591,0)</f>
        <v>0</v>
      </c>
      <c r="BG1591" s="226">
        <f>IF(N1591="zákl. přenesená",J1591,0)</f>
        <v>0</v>
      </c>
      <c r="BH1591" s="226">
        <f>IF(N1591="sníž. přenesená",J1591,0)</f>
        <v>0</v>
      </c>
      <c r="BI1591" s="226">
        <f>IF(N1591="nulová",J1591,0)</f>
        <v>0</v>
      </c>
      <c r="BJ1591" s="20" t="s">
        <v>79</v>
      </c>
      <c r="BK1591" s="226">
        <f>ROUND(I1591*H1591,2)</f>
        <v>0</v>
      </c>
      <c r="BL1591" s="20" t="s">
        <v>242</v>
      </c>
      <c r="BM1591" s="225" t="s">
        <v>2143</v>
      </c>
    </row>
    <row r="1592" s="2" customFormat="1">
      <c r="A1592" s="41"/>
      <c r="B1592" s="42"/>
      <c r="C1592" s="43"/>
      <c r="D1592" s="235" t="s">
        <v>370</v>
      </c>
      <c r="E1592" s="43"/>
      <c r="F1592" s="236" t="s">
        <v>2144</v>
      </c>
      <c r="G1592" s="43"/>
      <c r="H1592" s="43"/>
      <c r="I1592" s="237"/>
      <c r="J1592" s="43"/>
      <c r="K1592" s="43"/>
      <c r="L1592" s="47"/>
      <c r="M1592" s="238"/>
      <c r="N1592" s="239"/>
      <c r="O1592" s="87"/>
      <c r="P1592" s="87"/>
      <c r="Q1592" s="87"/>
      <c r="R1592" s="87"/>
      <c r="S1592" s="87"/>
      <c r="T1592" s="88"/>
      <c r="U1592" s="41"/>
      <c r="V1592" s="41"/>
      <c r="W1592" s="41"/>
      <c r="X1592" s="41"/>
      <c r="Y1592" s="41"/>
      <c r="Z1592" s="41"/>
      <c r="AA1592" s="41"/>
      <c r="AB1592" s="41"/>
      <c r="AC1592" s="41"/>
      <c r="AD1592" s="41"/>
      <c r="AE1592" s="41"/>
      <c r="AT1592" s="20" t="s">
        <v>370</v>
      </c>
      <c r="AU1592" s="20" t="s">
        <v>81</v>
      </c>
    </row>
    <row r="1593" s="13" customFormat="1">
      <c r="A1593" s="13"/>
      <c r="B1593" s="240"/>
      <c r="C1593" s="241"/>
      <c r="D1593" s="242" t="s">
        <v>372</v>
      </c>
      <c r="E1593" s="243" t="s">
        <v>21</v>
      </c>
      <c r="F1593" s="244" t="s">
        <v>769</v>
      </c>
      <c r="G1593" s="241"/>
      <c r="H1593" s="243" t="s">
        <v>21</v>
      </c>
      <c r="I1593" s="245"/>
      <c r="J1593" s="241"/>
      <c r="K1593" s="241"/>
      <c r="L1593" s="246"/>
      <c r="M1593" s="247"/>
      <c r="N1593" s="248"/>
      <c r="O1593" s="248"/>
      <c r="P1593" s="248"/>
      <c r="Q1593" s="248"/>
      <c r="R1593" s="248"/>
      <c r="S1593" s="248"/>
      <c r="T1593" s="249"/>
      <c r="U1593" s="13"/>
      <c r="V1593" s="13"/>
      <c r="W1593" s="13"/>
      <c r="X1593" s="13"/>
      <c r="Y1593" s="13"/>
      <c r="Z1593" s="13"/>
      <c r="AA1593" s="13"/>
      <c r="AB1593" s="13"/>
      <c r="AC1593" s="13"/>
      <c r="AD1593" s="13"/>
      <c r="AE1593" s="13"/>
      <c r="AT1593" s="250" t="s">
        <v>372</v>
      </c>
      <c r="AU1593" s="250" t="s">
        <v>81</v>
      </c>
      <c r="AV1593" s="13" t="s">
        <v>79</v>
      </c>
      <c r="AW1593" s="13" t="s">
        <v>34</v>
      </c>
      <c r="AX1593" s="13" t="s">
        <v>72</v>
      </c>
      <c r="AY1593" s="250" t="s">
        <v>178</v>
      </c>
    </row>
    <row r="1594" s="13" customFormat="1">
      <c r="A1594" s="13"/>
      <c r="B1594" s="240"/>
      <c r="C1594" s="241"/>
      <c r="D1594" s="242" t="s">
        <v>372</v>
      </c>
      <c r="E1594" s="243" t="s">
        <v>21</v>
      </c>
      <c r="F1594" s="244" t="s">
        <v>2145</v>
      </c>
      <c r="G1594" s="241"/>
      <c r="H1594" s="243" t="s">
        <v>21</v>
      </c>
      <c r="I1594" s="245"/>
      <c r="J1594" s="241"/>
      <c r="K1594" s="241"/>
      <c r="L1594" s="246"/>
      <c r="M1594" s="247"/>
      <c r="N1594" s="248"/>
      <c r="O1594" s="248"/>
      <c r="P1594" s="248"/>
      <c r="Q1594" s="248"/>
      <c r="R1594" s="248"/>
      <c r="S1594" s="248"/>
      <c r="T1594" s="249"/>
      <c r="U1594" s="13"/>
      <c r="V1594" s="13"/>
      <c r="W1594" s="13"/>
      <c r="X1594" s="13"/>
      <c r="Y1594" s="13"/>
      <c r="Z1594" s="13"/>
      <c r="AA1594" s="13"/>
      <c r="AB1594" s="13"/>
      <c r="AC1594" s="13"/>
      <c r="AD1594" s="13"/>
      <c r="AE1594" s="13"/>
      <c r="AT1594" s="250" t="s">
        <v>372</v>
      </c>
      <c r="AU1594" s="250" t="s">
        <v>81</v>
      </c>
      <c r="AV1594" s="13" t="s">
        <v>79</v>
      </c>
      <c r="AW1594" s="13" t="s">
        <v>34</v>
      </c>
      <c r="AX1594" s="13" t="s">
        <v>72</v>
      </c>
      <c r="AY1594" s="250" t="s">
        <v>178</v>
      </c>
    </row>
    <row r="1595" s="13" customFormat="1">
      <c r="A1595" s="13"/>
      <c r="B1595" s="240"/>
      <c r="C1595" s="241"/>
      <c r="D1595" s="242" t="s">
        <v>372</v>
      </c>
      <c r="E1595" s="243" t="s">
        <v>21</v>
      </c>
      <c r="F1595" s="244" t="s">
        <v>2146</v>
      </c>
      <c r="G1595" s="241"/>
      <c r="H1595" s="243" t="s">
        <v>21</v>
      </c>
      <c r="I1595" s="245"/>
      <c r="J1595" s="241"/>
      <c r="K1595" s="241"/>
      <c r="L1595" s="246"/>
      <c r="M1595" s="247"/>
      <c r="N1595" s="248"/>
      <c r="O1595" s="248"/>
      <c r="P1595" s="248"/>
      <c r="Q1595" s="248"/>
      <c r="R1595" s="248"/>
      <c r="S1595" s="248"/>
      <c r="T1595" s="249"/>
      <c r="U1595" s="13"/>
      <c r="V1595" s="13"/>
      <c r="W1595" s="13"/>
      <c r="X1595" s="13"/>
      <c r="Y1595" s="13"/>
      <c r="Z1595" s="13"/>
      <c r="AA1595" s="13"/>
      <c r="AB1595" s="13"/>
      <c r="AC1595" s="13"/>
      <c r="AD1595" s="13"/>
      <c r="AE1595" s="13"/>
      <c r="AT1595" s="250" t="s">
        <v>372</v>
      </c>
      <c r="AU1595" s="250" t="s">
        <v>81</v>
      </c>
      <c r="AV1595" s="13" t="s">
        <v>79</v>
      </c>
      <c r="AW1595" s="13" t="s">
        <v>34</v>
      </c>
      <c r="AX1595" s="13" t="s">
        <v>72</v>
      </c>
      <c r="AY1595" s="250" t="s">
        <v>178</v>
      </c>
    </row>
    <row r="1596" s="14" customFormat="1">
      <c r="A1596" s="14"/>
      <c r="B1596" s="251"/>
      <c r="C1596" s="252"/>
      <c r="D1596" s="242" t="s">
        <v>372</v>
      </c>
      <c r="E1596" s="253" t="s">
        <v>21</v>
      </c>
      <c r="F1596" s="254" t="s">
        <v>2147</v>
      </c>
      <c r="G1596" s="252"/>
      <c r="H1596" s="255">
        <v>40.222999999999999</v>
      </c>
      <c r="I1596" s="256"/>
      <c r="J1596" s="252"/>
      <c r="K1596" s="252"/>
      <c r="L1596" s="257"/>
      <c r="M1596" s="258"/>
      <c r="N1596" s="259"/>
      <c r="O1596" s="259"/>
      <c r="P1596" s="259"/>
      <c r="Q1596" s="259"/>
      <c r="R1596" s="259"/>
      <c r="S1596" s="259"/>
      <c r="T1596" s="260"/>
      <c r="U1596" s="14"/>
      <c r="V1596" s="14"/>
      <c r="W1596" s="14"/>
      <c r="X1596" s="14"/>
      <c r="Y1596" s="14"/>
      <c r="Z1596" s="14"/>
      <c r="AA1596" s="14"/>
      <c r="AB1596" s="14"/>
      <c r="AC1596" s="14"/>
      <c r="AD1596" s="14"/>
      <c r="AE1596" s="14"/>
      <c r="AT1596" s="261" t="s">
        <v>372</v>
      </c>
      <c r="AU1596" s="261" t="s">
        <v>81</v>
      </c>
      <c r="AV1596" s="14" t="s">
        <v>81</v>
      </c>
      <c r="AW1596" s="14" t="s">
        <v>34</v>
      </c>
      <c r="AX1596" s="14" t="s">
        <v>79</v>
      </c>
      <c r="AY1596" s="261" t="s">
        <v>178</v>
      </c>
    </row>
    <row r="1597" s="2" customFormat="1" ht="37.8" customHeight="1">
      <c r="A1597" s="41"/>
      <c r="B1597" s="42"/>
      <c r="C1597" s="284" t="s">
        <v>2148</v>
      </c>
      <c r="D1597" s="284" t="s">
        <v>543</v>
      </c>
      <c r="E1597" s="285" t="s">
        <v>2149</v>
      </c>
      <c r="F1597" s="286" t="s">
        <v>2150</v>
      </c>
      <c r="G1597" s="287" t="s">
        <v>384</v>
      </c>
      <c r="H1597" s="288">
        <v>60.857999999999997</v>
      </c>
      <c r="I1597" s="289"/>
      <c r="J1597" s="290">
        <f>ROUND(I1597*H1597,2)</f>
        <v>0</v>
      </c>
      <c r="K1597" s="286" t="s">
        <v>393</v>
      </c>
      <c r="L1597" s="291"/>
      <c r="M1597" s="292" t="s">
        <v>21</v>
      </c>
      <c r="N1597" s="293" t="s">
        <v>43</v>
      </c>
      <c r="O1597" s="87"/>
      <c r="P1597" s="223">
        <f>O1597*H1597</f>
        <v>0</v>
      </c>
      <c r="Q1597" s="223">
        <v>0.0030999999999999999</v>
      </c>
      <c r="R1597" s="223">
        <f>Q1597*H1597</f>
        <v>0.18865979999999999</v>
      </c>
      <c r="S1597" s="223">
        <v>0</v>
      </c>
      <c r="T1597" s="224">
        <f>S1597*H1597</f>
        <v>0</v>
      </c>
      <c r="U1597" s="41"/>
      <c r="V1597" s="41"/>
      <c r="W1597" s="41"/>
      <c r="X1597" s="41"/>
      <c r="Y1597" s="41"/>
      <c r="Z1597" s="41"/>
      <c r="AA1597" s="41"/>
      <c r="AB1597" s="41"/>
      <c r="AC1597" s="41"/>
      <c r="AD1597" s="41"/>
      <c r="AE1597" s="41"/>
      <c r="AR1597" s="225" t="s">
        <v>306</v>
      </c>
      <c r="AT1597" s="225" t="s">
        <v>543</v>
      </c>
      <c r="AU1597" s="225" t="s">
        <v>81</v>
      </c>
      <c r="AY1597" s="20" t="s">
        <v>178</v>
      </c>
      <c r="BE1597" s="226">
        <f>IF(N1597="základní",J1597,0)</f>
        <v>0</v>
      </c>
      <c r="BF1597" s="226">
        <f>IF(N1597="snížená",J1597,0)</f>
        <v>0</v>
      </c>
      <c r="BG1597" s="226">
        <f>IF(N1597="zákl. přenesená",J1597,0)</f>
        <v>0</v>
      </c>
      <c r="BH1597" s="226">
        <f>IF(N1597="sníž. přenesená",J1597,0)</f>
        <v>0</v>
      </c>
      <c r="BI1597" s="226">
        <f>IF(N1597="nulová",J1597,0)</f>
        <v>0</v>
      </c>
      <c r="BJ1597" s="20" t="s">
        <v>79</v>
      </c>
      <c r="BK1597" s="226">
        <f>ROUND(I1597*H1597,2)</f>
        <v>0</v>
      </c>
      <c r="BL1597" s="20" t="s">
        <v>242</v>
      </c>
      <c r="BM1597" s="225" t="s">
        <v>2151</v>
      </c>
    </row>
    <row r="1598" s="14" customFormat="1">
      <c r="A1598" s="14"/>
      <c r="B1598" s="251"/>
      <c r="C1598" s="252"/>
      <c r="D1598" s="242" t="s">
        <v>372</v>
      </c>
      <c r="E1598" s="253" t="s">
        <v>21</v>
      </c>
      <c r="F1598" s="254" t="s">
        <v>2152</v>
      </c>
      <c r="G1598" s="252"/>
      <c r="H1598" s="255">
        <v>60.857999999999997</v>
      </c>
      <c r="I1598" s="256"/>
      <c r="J1598" s="252"/>
      <c r="K1598" s="252"/>
      <c r="L1598" s="257"/>
      <c r="M1598" s="258"/>
      <c r="N1598" s="259"/>
      <c r="O1598" s="259"/>
      <c r="P1598" s="259"/>
      <c r="Q1598" s="259"/>
      <c r="R1598" s="259"/>
      <c r="S1598" s="259"/>
      <c r="T1598" s="260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T1598" s="261" t="s">
        <v>372</v>
      </c>
      <c r="AU1598" s="261" t="s">
        <v>81</v>
      </c>
      <c r="AV1598" s="14" t="s">
        <v>81</v>
      </c>
      <c r="AW1598" s="14" t="s">
        <v>34</v>
      </c>
      <c r="AX1598" s="14" t="s">
        <v>79</v>
      </c>
      <c r="AY1598" s="261" t="s">
        <v>178</v>
      </c>
    </row>
    <row r="1599" s="2" customFormat="1" ht="37.8" customHeight="1">
      <c r="A1599" s="41"/>
      <c r="B1599" s="42"/>
      <c r="C1599" s="214" t="s">
        <v>2153</v>
      </c>
      <c r="D1599" s="214" t="s">
        <v>179</v>
      </c>
      <c r="E1599" s="215" t="s">
        <v>2154</v>
      </c>
      <c r="F1599" s="216" t="s">
        <v>2155</v>
      </c>
      <c r="G1599" s="217" t="s">
        <v>384</v>
      </c>
      <c r="H1599" s="218">
        <v>15.102</v>
      </c>
      <c r="I1599" s="219"/>
      <c r="J1599" s="220">
        <f>ROUND(I1599*H1599,2)</f>
        <v>0</v>
      </c>
      <c r="K1599" s="216" t="s">
        <v>393</v>
      </c>
      <c r="L1599" s="47"/>
      <c r="M1599" s="221" t="s">
        <v>21</v>
      </c>
      <c r="N1599" s="222" t="s">
        <v>43</v>
      </c>
      <c r="O1599" s="87"/>
      <c r="P1599" s="223">
        <f>O1599*H1599</f>
        <v>0</v>
      </c>
      <c r="Q1599" s="223">
        <v>9.0000000000000006E-05</v>
      </c>
      <c r="R1599" s="223">
        <f>Q1599*H1599</f>
        <v>0.0013591800000000002</v>
      </c>
      <c r="S1599" s="223">
        <v>0</v>
      </c>
      <c r="T1599" s="224">
        <f>S1599*H1599</f>
        <v>0</v>
      </c>
      <c r="U1599" s="41"/>
      <c r="V1599" s="41"/>
      <c r="W1599" s="41"/>
      <c r="X1599" s="41"/>
      <c r="Y1599" s="41"/>
      <c r="Z1599" s="41"/>
      <c r="AA1599" s="41"/>
      <c r="AB1599" s="41"/>
      <c r="AC1599" s="41"/>
      <c r="AD1599" s="41"/>
      <c r="AE1599" s="41"/>
      <c r="AR1599" s="225" t="s">
        <v>242</v>
      </c>
      <c r="AT1599" s="225" t="s">
        <v>179</v>
      </c>
      <c r="AU1599" s="225" t="s">
        <v>81</v>
      </c>
      <c r="AY1599" s="20" t="s">
        <v>178</v>
      </c>
      <c r="BE1599" s="226">
        <f>IF(N1599="základní",J1599,0)</f>
        <v>0</v>
      </c>
      <c r="BF1599" s="226">
        <f>IF(N1599="snížená",J1599,0)</f>
        <v>0</v>
      </c>
      <c r="BG1599" s="226">
        <f>IF(N1599="zákl. přenesená",J1599,0)</f>
        <v>0</v>
      </c>
      <c r="BH1599" s="226">
        <f>IF(N1599="sníž. přenesená",J1599,0)</f>
        <v>0</v>
      </c>
      <c r="BI1599" s="226">
        <f>IF(N1599="nulová",J1599,0)</f>
        <v>0</v>
      </c>
      <c r="BJ1599" s="20" t="s">
        <v>79</v>
      </c>
      <c r="BK1599" s="226">
        <f>ROUND(I1599*H1599,2)</f>
        <v>0</v>
      </c>
      <c r="BL1599" s="20" t="s">
        <v>242</v>
      </c>
      <c r="BM1599" s="225" t="s">
        <v>2156</v>
      </c>
    </row>
    <row r="1600" s="13" customFormat="1">
      <c r="A1600" s="13"/>
      <c r="B1600" s="240"/>
      <c r="C1600" s="241"/>
      <c r="D1600" s="242" t="s">
        <v>372</v>
      </c>
      <c r="E1600" s="243" t="s">
        <v>21</v>
      </c>
      <c r="F1600" s="244" t="s">
        <v>769</v>
      </c>
      <c r="G1600" s="241"/>
      <c r="H1600" s="243" t="s">
        <v>21</v>
      </c>
      <c r="I1600" s="245"/>
      <c r="J1600" s="241"/>
      <c r="K1600" s="241"/>
      <c r="L1600" s="246"/>
      <c r="M1600" s="247"/>
      <c r="N1600" s="248"/>
      <c r="O1600" s="248"/>
      <c r="P1600" s="248"/>
      <c r="Q1600" s="248"/>
      <c r="R1600" s="248"/>
      <c r="S1600" s="248"/>
      <c r="T1600" s="249"/>
      <c r="U1600" s="13"/>
      <c r="V1600" s="13"/>
      <c r="W1600" s="13"/>
      <c r="X1600" s="13"/>
      <c r="Y1600" s="13"/>
      <c r="Z1600" s="13"/>
      <c r="AA1600" s="13"/>
      <c r="AB1600" s="13"/>
      <c r="AC1600" s="13"/>
      <c r="AD1600" s="13"/>
      <c r="AE1600" s="13"/>
      <c r="AT1600" s="250" t="s">
        <v>372</v>
      </c>
      <c r="AU1600" s="250" t="s">
        <v>81</v>
      </c>
      <c r="AV1600" s="13" t="s">
        <v>79</v>
      </c>
      <c r="AW1600" s="13" t="s">
        <v>34</v>
      </c>
      <c r="AX1600" s="13" t="s">
        <v>72</v>
      </c>
      <c r="AY1600" s="250" t="s">
        <v>178</v>
      </c>
    </row>
    <row r="1601" s="13" customFormat="1">
      <c r="A1601" s="13"/>
      <c r="B1601" s="240"/>
      <c r="C1601" s="241"/>
      <c r="D1601" s="242" t="s">
        <v>372</v>
      </c>
      <c r="E1601" s="243" t="s">
        <v>21</v>
      </c>
      <c r="F1601" s="244" t="s">
        <v>2145</v>
      </c>
      <c r="G1601" s="241"/>
      <c r="H1601" s="243" t="s">
        <v>21</v>
      </c>
      <c r="I1601" s="245"/>
      <c r="J1601" s="241"/>
      <c r="K1601" s="241"/>
      <c r="L1601" s="246"/>
      <c r="M1601" s="247"/>
      <c r="N1601" s="248"/>
      <c r="O1601" s="248"/>
      <c r="P1601" s="248"/>
      <c r="Q1601" s="248"/>
      <c r="R1601" s="248"/>
      <c r="S1601" s="248"/>
      <c r="T1601" s="249"/>
      <c r="U1601" s="13"/>
      <c r="V1601" s="13"/>
      <c r="W1601" s="13"/>
      <c r="X1601" s="13"/>
      <c r="Y1601" s="13"/>
      <c r="Z1601" s="13"/>
      <c r="AA1601" s="13"/>
      <c r="AB1601" s="13"/>
      <c r="AC1601" s="13"/>
      <c r="AD1601" s="13"/>
      <c r="AE1601" s="13"/>
      <c r="AT1601" s="250" t="s">
        <v>372</v>
      </c>
      <c r="AU1601" s="250" t="s">
        <v>81</v>
      </c>
      <c r="AV1601" s="13" t="s">
        <v>79</v>
      </c>
      <c r="AW1601" s="13" t="s">
        <v>34</v>
      </c>
      <c r="AX1601" s="13" t="s">
        <v>72</v>
      </c>
      <c r="AY1601" s="250" t="s">
        <v>178</v>
      </c>
    </row>
    <row r="1602" s="13" customFormat="1">
      <c r="A1602" s="13"/>
      <c r="B1602" s="240"/>
      <c r="C1602" s="241"/>
      <c r="D1602" s="242" t="s">
        <v>372</v>
      </c>
      <c r="E1602" s="243" t="s">
        <v>21</v>
      </c>
      <c r="F1602" s="244" t="s">
        <v>2146</v>
      </c>
      <c r="G1602" s="241"/>
      <c r="H1602" s="243" t="s">
        <v>21</v>
      </c>
      <c r="I1602" s="245"/>
      <c r="J1602" s="241"/>
      <c r="K1602" s="241"/>
      <c r="L1602" s="246"/>
      <c r="M1602" s="247"/>
      <c r="N1602" s="248"/>
      <c r="O1602" s="248"/>
      <c r="P1602" s="248"/>
      <c r="Q1602" s="248"/>
      <c r="R1602" s="248"/>
      <c r="S1602" s="248"/>
      <c r="T1602" s="249"/>
      <c r="U1602" s="13"/>
      <c r="V1602" s="13"/>
      <c r="W1602" s="13"/>
      <c r="X1602" s="13"/>
      <c r="Y1602" s="13"/>
      <c r="Z1602" s="13"/>
      <c r="AA1602" s="13"/>
      <c r="AB1602" s="13"/>
      <c r="AC1602" s="13"/>
      <c r="AD1602" s="13"/>
      <c r="AE1602" s="13"/>
      <c r="AT1602" s="250" t="s">
        <v>372</v>
      </c>
      <c r="AU1602" s="250" t="s">
        <v>81</v>
      </c>
      <c r="AV1602" s="13" t="s">
        <v>79</v>
      </c>
      <c r="AW1602" s="13" t="s">
        <v>34</v>
      </c>
      <c r="AX1602" s="13" t="s">
        <v>72</v>
      </c>
      <c r="AY1602" s="250" t="s">
        <v>178</v>
      </c>
    </row>
    <row r="1603" s="14" customFormat="1">
      <c r="A1603" s="14"/>
      <c r="B1603" s="251"/>
      <c r="C1603" s="252"/>
      <c r="D1603" s="242" t="s">
        <v>372</v>
      </c>
      <c r="E1603" s="253" t="s">
        <v>21</v>
      </c>
      <c r="F1603" s="254" t="s">
        <v>2157</v>
      </c>
      <c r="G1603" s="252"/>
      <c r="H1603" s="255">
        <v>3.0299999999999998</v>
      </c>
      <c r="I1603" s="256"/>
      <c r="J1603" s="252"/>
      <c r="K1603" s="252"/>
      <c r="L1603" s="257"/>
      <c r="M1603" s="258"/>
      <c r="N1603" s="259"/>
      <c r="O1603" s="259"/>
      <c r="P1603" s="259"/>
      <c r="Q1603" s="259"/>
      <c r="R1603" s="259"/>
      <c r="S1603" s="259"/>
      <c r="T1603" s="260"/>
      <c r="U1603" s="14"/>
      <c r="V1603" s="14"/>
      <c r="W1603" s="14"/>
      <c r="X1603" s="14"/>
      <c r="Y1603" s="14"/>
      <c r="Z1603" s="14"/>
      <c r="AA1603" s="14"/>
      <c r="AB1603" s="14"/>
      <c r="AC1603" s="14"/>
      <c r="AD1603" s="14"/>
      <c r="AE1603" s="14"/>
      <c r="AT1603" s="261" t="s">
        <v>372</v>
      </c>
      <c r="AU1603" s="261" t="s">
        <v>81</v>
      </c>
      <c r="AV1603" s="14" t="s">
        <v>81</v>
      </c>
      <c r="AW1603" s="14" t="s">
        <v>34</v>
      </c>
      <c r="AX1603" s="14" t="s">
        <v>72</v>
      </c>
      <c r="AY1603" s="261" t="s">
        <v>178</v>
      </c>
    </row>
    <row r="1604" s="14" customFormat="1">
      <c r="A1604" s="14"/>
      <c r="B1604" s="251"/>
      <c r="C1604" s="252"/>
      <c r="D1604" s="242" t="s">
        <v>372</v>
      </c>
      <c r="E1604" s="253" t="s">
        <v>21</v>
      </c>
      <c r="F1604" s="254" t="s">
        <v>2158</v>
      </c>
      <c r="G1604" s="252"/>
      <c r="H1604" s="255">
        <v>2.0419999999999998</v>
      </c>
      <c r="I1604" s="256"/>
      <c r="J1604" s="252"/>
      <c r="K1604" s="252"/>
      <c r="L1604" s="257"/>
      <c r="M1604" s="258"/>
      <c r="N1604" s="259"/>
      <c r="O1604" s="259"/>
      <c r="P1604" s="259"/>
      <c r="Q1604" s="259"/>
      <c r="R1604" s="259"/>
      <c r="S1604" s="259"/>
      <c r="T1604" s="260"/>
      <c r="U1604" s="14"/>
      <c r="V1604" s="14"/>
      <c r="W1604" s="14"/>
      <c r="X1604" s="14"/>
      <c r="Y1604" s="14"/>
      <c r="Z1604" s="14"/>
      <c r="AA1604" s="14"/>
      <c r="AB1604" s="14"/>
      <c r="AC1604" s="14"/>
      <c r="AD1604" s="14"/>
      <c r="AE1604" s="14"/>
      <c r="AT1604" s="261" t="s">
        <v>372</v>
      </c>
      <c r="AU1604" s="261" t="s">
        <v>81</v>
      </c>
      <c r="AV1604" s="14" t="s">
        <v>81</v>
      </c>
      <c r="AW1604" s="14" t="s">
        <v>34</v>
      </c>
      <c r="AX1604" s="14" t="s">
        <v>72</v>
      </c>
      <c r="AY1604" s="261" t="s">
        <v>178</v>
      </c>
    </row>
    <row r="1605" s="14" customFormat="1">
      <c r="A1605" s="14"/>
      <c r="B1605" s="251"/>
      <c r="C1605" s="252"/>
      <c r="D1605" s="242" t="s">
        <v>372</v>
      </c>
      <c r="E1605" s="253" t="s">
        <v>21</v>
      </c>
      <c r="F1605" s="254" t="s">
        <v>2159</v>
      </c>
      <c r="G1605" s="252"/>
      <c r="H1605" s="255">
        <v>7.6799999999999997</v>
      </c>
      <c r="I1605" s="256"/>
      <c r="J1605" s="252"/>
      <c r="K1605" s="252"/>
      <c r="L1605" s="257"/>
      <c r="M1605" s="258"/>
      <c r="N1605" s="259"/>
      <c r="O1605" s="259"/>
      <c r="P1605" s="259"/>
      <c r="Q1605" s="259"/>
      <c r="R1605" s="259"/>
      <c r="S1605" s="259"/>
      <c r="T1605" s="260"/>
      <c r="U1605" s="14"/>
      <c r="V1605" s="14"/>
      <c r="W1605" s="14"/>
      <c r="X1605" s="14"/>
      <c r="Y1605" s="14"/>
      <c r="Z1605" s="14"/>
      <c r="AA1605" s="14"/>
      <c r="AB1605" s="14"/>
      <c r="AC1605" s="14"/>
      <c r="AD1605" s="14"/>
      <c r="AE1605" s="14"/>
      <c r="AT1605" s="261" t="s">
        <v>372</v>
      </c>
      <c r="AU1605" s="261" t="s">
        <v>81</v>
      </c>
      <c r="AV1605" s="14" t="s">
        <v>81</v>
      </c>
      <c r="AW1605" s="14" t="s">
        <v>34</v>
      </c>
      <c r="AX1605" s="14" t="s">
        <v>72</v>
      </c>
      <c r="AY1605" s="261" t="s">
        <v>178</v>
      </c>
    </row>
    <row r="1606" s="14" customFormat="1">
      <c r="A1606" s="14"/>
      <c r="B1606" s="251"/>
      <c r="C1606" s="252"/>
      <c r="D1606" s="242" t="s">
        <v>372</v>
      </c>
      <c r="E1606" s="253" t="s">
        <v>21</v>
      </c>
      <c r="F1606" s="254" t="s">
        <v>2160</v>
      </c>
      <c r="G1606" s="252"/>
      <c r="H1606" s="255">
        <v>2.3500000000000001</v>
      </c>
      <c r="I1606" s="256"/>
      <c r="J1606" s="252"/>
      <c r="K1606" s="252"/>
      <c r="L1606" s="257"/>
      <c r="M1606" s="258"/>
      <c r="N1606" s="259"/>
      <c r="O1606" s="259"/>
      <c r="P1606" s="259"/>
      <c r="Q1606" s="259"/>
      <c r="R1606" s="259"/>
      <c r="S1606" s="259"/>
      <c r="T1606" s="260"/>
      <c r="U1606" s="14"/>
      <c r="V1606" s="14"/>
      <c r="W1606" s="14"/>
      <c r="X1606" s="14"/>
      <c r="Y1606" s="14"/>
      <c r="Z1606" s="14"/>
      <c r="AA1606" s="14"/>
      <c r="AB1606" s="14"/>
      <c r="AC1606" s="14"/>
      <c r="AD1606" s="14"/>
      <c r="AE1606" s="14"/>
      <c r="AT1606" s="261" t="s">
        <v>372</v>
      </c>
      <c r="AU1606" s="261" t="s">
        <v>81</v>
      </c>
      <c r="AV1606" s="14" t="s">
        <v>81</v>
      </c>
      <c r="AW1606" s="14" t="s">
        <v>34</v>
      </c>
      <c r="AX1606" s="14" t="s">
        <v>72</v>
      </c>
      <c r="AY1606" s="261" t="s">
        <v>178</v>
      </c>
    </row>
    <row r="1607" s="15" customFormat="1">
      <c r="A1607" s="15"/>
      <c r="B1607" s="262"/>
      <c r="C1607" s="263"/>
      <c r="D1607" s="242" t="s">
        <v>372</v>
      </c>
      <c r="E1607" s="264" t="s">
        <v>21</v>
      </c>
      <c r="F1607" s="265" t="s">
        <v>399</v>
      </c>
      <c r="G1607" s="263"/>
      <c r="H1607" s="266">
        <v>15.102</v>
      </c>
      <c r="I1607" s="267"/>
      <c r="J1607" s="263"/>
      <c r="K1607" s="263"/>
      <c r="L1607" s="268"/>
      <c r="M1607" s="269"/>
      <c r="N1607" s="270"/>
      <c r="O1607" s="270"/>
      <c r="P1607" s="270"/>
      <c r="Q1607" s="270"/>
      <c r="R1607" s="270"/>
      <c r="S1607" s="270"/>
      <c r="T1607" s="271"/>
      <c r="U1607" s="15"/>
      <c r="V1607" s="15"/>
      <c r="W1607" s="15"/>
      <c r="X1607" s="15"/>
      <c r="Y1607" s="15"/>
      <c r="Z1607" s="15"/>
      <c r="AA1607" s="15"/>
      <c r="AB1607" s="15"/>
      <c r="AC1607" s="15"/>
      <c r="AD1607" s="15"/>
      <c r="AE1607" s="15"/>
      <c r="AT1607" s="272" t="s">
        <v>372</v>
      </c>
      <c r="AU1607" s="272" t="s">
        <v>81</v>
      </c>
      <c r="AV1607" s="15" t="s">
        <v>97</v>
      </c>
      <c r="AW1607" s="15" t="s">
        <v>34</v>
      </c>
      <c r="AX1607" s="15" t="s">
        <v>79</v>
      </c>
      <c r="AY1607" s="272" t="s">
        <v>178</v>
      </c>
    </row>
    <row r="1608" s="2" customFormat="1" ht="24.15" customHeight="1">
      <c r="A1608" s="41"/>
      <c r="B1608" s="42"/>
      <c r="C1608" s="214" t="s">
        <v>2161</v>
      </c>
      <c r="D1608" s="214" t="s">
        <v>179</v>
      </c>
      <c r="E1608" s="215" t="s">
        <v>2162</v>
      </c>
      <c r="F1608" s="216" t="s">
        <v>2163</v>
      </c>
      <c r="G1608" s="217" t="s">
        <v>209</v>
      </c>
      <c r="H1608" s="218">
        <v>55.765999999999998</v>
      </c>
      <c r="I1608" s="219"/>
      <c r="J1608" s="220">
        <f>ROUND(I1608*H1608,2)</f>
        <v>0</v>
      </c>
      <c r="K1608" s="216" t="s">
        <v>368</v>
      </c>
      <c r="L1608" s="47"/>
      <c r="M1608" s="221" t="s">
        <v>21</v>
      </c>
      <c r="N1608" s="222" t="s">
        <v>43</v>
      </c>
      <c r="O1608" s="87"/>
      <c r="P1608" s="223">
        <f>O1608*H1608</f>
        <v>0</v>
      </c>
      <c r="Q1608" s="223">
        <v>0.00020000000000000001</v>
      </c>
      <c r="R1608" s="223">
        <f>Q1608*H1608</f>
        <v>0.0111532</v>
      </c>
      <c r="S1608" s="223">
        <v>0</v>
      </c>
      <c r="T1608" s="224">
        <f>S1608*H1608</f>
        <v>0</v>
      </c>
      <c r="U1608" s="41"/>
      <c r="V1608" s="41"/>
      <c r="W1608" s="41"/>
      <c r="X1608" s="41"/>
      <c r="Y1608" s="41"/>
      <c r="Z1608" s="41"/>
      <c r="AA1608" s="41"/>
      <c r="AB1608" s="41"/>
      <c r="AC1608" s="41"/>
      <c r="AD1608" s="41"/>
      <c r="AE1608" s="41"/>
      <c r="AR1608" s="225" t="s">
        <v>242</v>
      </c>
      <c r="AT1608" s="225" t="s">
        <v>179</v>
      </c>
      <c r="AU1608" s="225" t="s">
        <v>81</v>
      </c>
      <c r="AY1608" s="20" t="s">
        <v>178</v>
      </c>
      <c r="BE1608" s="226">
        <f>IF(N1608="základní",J1608,0)</f>
        <v>0</v>
      </c>
      <c r="BF1608" s="226">
        <f>IF(N1608="snížená",J1608,0)</f>
        <v>0</v>
      </c>
      <c r="BG1608" s="226">
        <f>IF(N1608="zákl. přenesená",J1608,0)</f>
        <v>0</v>
      </c>
      <c r="BH1608" s="226">
        <f>IF(N1608="sníž. přenesená",J1608,0)</f>
        <v>0</v>
      </c>
      <c r="BI1608" s="226">
        <f>IF(N1608="nulová",J1608,0)</f>
        <v>0</v>
      </c>
      <c r="BJ1608" s="20" t="s">
        <v>79</v>
      </c>
      <c r="BK1608" s="226">
        <f>ROUND(I1608*H1608,2)</f>
        <v>0</v>
      </c>
      <c r="BL1608" s="20" t="s">
        <v>242</v>
      </c>
      <c r="BM1608" s="225" t="s">
        <v>2164</v>
      </c>
    </row>
    <row r="1609" s="2" customFormat="1">
      <c r="A1609" s="41"/>
      <c r="B1609" s="42"/>
      <c r="C1609" s="43"/>
      <c r="D1609" s="235" t="s">
        <v>370</v>
      </c>
      <c r="E1609" s="43"/>
      <c r="F1609" s="236" t="s">
        <v>2165</v>
      </c>
      <c r="G1609" s="43"/>
      <c r="H1609" s="43"/>
      <c r="I1609" s="237"/>
      <c r="J1609" s="43"/>
      <c r="K1609" s="43"/>
      <c r="L1609" s="47"/>
      <c r="M1609" s="238"/>
      <c r="N1609" s="239"/>
      <c r="O1609" s="87"/>
      <c r="P1609" s="87"/>
      <c r="Q1609" s="87"/>
      <c r="R1609" s="87"/>
      <c r="S1609" s="87"/>
      <c r="T1609" s="88"/>
      <c r="U1609" s="41"/>
      <c r="V1609" s="41"/>
      <c r="W1609" s="41"/>
      <c r="X1609" s="41"/>
      <c r="Y1609" s="41"/>
      <c r="Z1609" s="41"/>
      <c r="AA1609" s="41"/>
      <c r="AB1609" s="41"/>
      <c r="AC1609" s="41"/>
      <c r="AD1609" s="41"/>
      <c r="AE1609" s="41"/>
      <c r="AT1609" s="20" t="s">
        <v>370</v>
      </c>
      <c r="AU1609" s="20" t="s">
        <v>81</v>
      </c>
    </row>
    <row r="1610" s="13" customFormat="1">
      <c r="A1610" s="13"/>
      <c r="B1610" s="240"/>
      <c r="C1610" s="241"/>
      <c r="D1610" s="242" t="s">
        <v>372</v>
      </c>
      <c r="E1610" s="243" t="s">
        <v>21</v>
      </c>
      <c r="F1610" s="244" t="s">
        <v>769</v>
      </c>
      <c r="G1610" s="241"/>
      <c r="H1610" s="243" t="s">
        <v>21</v>
      </c>
      <c r="I1610" s="245"/>
      <c r="J1610" s="241"/>
      <c r="K1610" s="241"/>
      <c r="L1610" s="246"/>
      <c r="M1610" s="247"/>
      <c r="N1610" s="248"/>
      <c r="O1610" s="248"/>
      <c r="P1610" s="248"/>
      <c r="Q1610" s="248"/>
      <c r="R1610" s="248"/>
      <c r="S1610" s="248"/>
      <c r="T1610" s="249"/>
      <c r="U1610" s="13"/>
      <c r="V1610" s="13"/>
      <c r="W1610" s="13"/>
      <c r="X1610" s="13"/>
      <c r="Y1610" s="13"/>
      <c r="Z1610" s="13"/>
      <c r="AA1610" s="13"/>
      <c r="AB1610" s="13"/>
      <c r="AC1610" s="13"/>
      <c r="AD1610" s="13"/>
      <c r="AE1610" s="13"/>
      <c r="AT1610" s="250" t="s">
        <v>372</v>
      </c>
      <c r="AU1610" s="250" t="s">
        <v>81</v>
      </c>
      <c r="AV1610" s="13" t="s">
        <v>79</v>
      </c>
      <c r="AW1610" s="13" t="s">
        <v>34</v>
      </c>
      <c r="AX1610" s="13" t="s">
        <v>72</v>
      </c>
      <c r="AY1610" s="250" t="s">
        <v>178</v>
      </c>
    </row>
    <row r="1611" s="13" customFormat="1">
      <c r="A1611" s="13"/>
      <c r="B1611" s="240"/>
      <c r="C1611" s="241"/>
      <c r="D1611" s="242" t="s">
        <v>372</v>
      </c>
      <c r="E1611" s="243" t="s">
        <v>21</v>
      </c>
      <c r="F1611" s="244" t="s">
        <v>2145</v>
      </c>
      <c r="G1611" s="241"/>
      <c r="H1611" s="243" t="s">
        <v>21</v>
      </c>
      <c r="I1611" s="245"/>
      <c r="J1611" s="241"/>
      <c r="K1611" s="241"/>
      <c r="L1611" s="246"/>
      <c r="M1611" s="247"/>
      <c r="N1611" s="248"/>
      <c r="O1611" s="248"/>
      <c r="P1611" s="248"/>
      <c r="Q1611" s="248"/>
      <c r="R1611" s="248"/>
      <c r="S1611" s="248"/>
      <c r="T1611" s="249"/>
      <c r="U1611" s="13"/>
      <c r="V1611" s="13"/>
      <c r="W1611" s="13"/>
      <c r="X1611" s="13"/>
      <c r="Y1611" s="13"/>
      <c r="Z1611" s="13"/>
      <c r="AA1611" s="13"/>
      <c r="AB1611" s="13"/>
      <c r="AC1611" s="13"/>
      <c r="AD1611" s="13"/>
      <c r="AE1611" s="13"/>
      <c r="AT1611" s="250" t="s">
        <v>372</v>
      </c>
      <c r="AU1611" s="250" t="s">
        <v>81</v>
      </c>
      <c r="AV1611" s="13" t="s">
        <v>79</v>
      </c>
      <c r="AW1611" s="13" t="s">
        <v>34</v>
      </c>
      <c r="AX1611" s="13" t="s">
        <v>72</v>
      </c>
      <c r="AY1611" s="250" t="s">
        <v>178</v>
      </c>
    </row>
    <row r="1612" s="13" customFormat="1">
      <c r="A1612" s="13"/>
      <c r="B1612" s="240"/>
      <c r="C1612" s="241"/>
      <c r="D1612" s="242" t="s">
        <v>372</v>
      </c>
      <c r="E1612" s="243" t="s">
        <v>21</v>
      </c>
      <c r="F1612" s="244" t="s">
        <v>2146</v>
      </c>
      <c r="G1612" s="241"/>
      <c r="H1612" s="243" t="s">
        <v>21</v>
      </c>
      <c r="I1612" s="245"/>
      <c r="J1612" s="241"/>
      <c r="K1612" s="241"/>
      <c r="L1612" s="246"/>
      <c r="M1612" s="247"/>
      <c r="N1612" s="248"/>
      <c r="O1612" s="248"/>
      <c r="P1612" s="248"/>
      <c r="Q1612" s="248"/>
      <c r="R1612" s="248"/>
      <c r="S1612" s="248"/>
      <c r="T1612" s="249"/>
      <c r="U1612" s="13"/>
      <c r="V1612" s="13"/>
      <c r="W1612" s="13"/>
      <c r="X1612" s="13"/>
      <c r="Y1612" s="13"/>
      <c r="Z1612" s="13"/>
      <c r="AA1612" s="13"/>
      <c r="AB1612" s="13"/>
      <c r="AC1612" s="13"/>
      <c r="AD1612" s="13"/>
      <c r="AE1612" s="13"/>
      <c r="AT1612" s="250" t="s">
        <v>372</v>
      </c>
      <c r="AU1612" s="250" t="s">
        <v>81</v>
      </c>
      <c r="AV1612" s="13" t="s">
        <v>79</v>
      </c>
      <c r="AW1612" s="13" t="s">
        <v>34</v>
      </c>
      <c r="AX1612" s="13" t="s">
        <v>72</v>
      </c>
      <c r="AY1612" s="250" t="s">
        <v>178</v>
      </c>
    </row>
    <row r="1613" s="14" customFormat="1">
      <c r="A1613" s="14"/>
      <c r="B1613" s="251"/>
      <c r="C1613" s="252"/>
      <c r="D1613" s="242" t="s">
        <v>372</v>
      </c>
      <c r="E1613" s="253" t="s">
        <v>21</v>
      </c>
      <c r="F1613" s="254" t="s">
        <v>2166</v>
      </c>
      <c r="G1613" s="252"/>
      <c r="H1613" s="255">
        <v>55.765999999999998</v>
      </c>
      <c r="I1613" s="256"/>
      <c r="J1613" s="252"/>
      <c r="K1613" s="252"/>
      <c r="L1613" s="257"/>
      <c r="M1613" s="258"/>
      <c r="N1613" s="259"/>
      <c r="O1613" s="259"/>
      <c r="P1613" s="259"/>
      <c r="Q1613" s="259"/>
      <c r="R1613" s="259"/>
      <c r="S1613" s="259"/>
      <c r="T1613" s="260"/>
      <c r="U1613" s="14"/>
      <c r="V1613" s="14"/>
      <c r="W1613" s="14"/>
      <c r="X1613" s="14"/>
      <c r="Y1613" s="14"/>
      <c r="Z1613" s="14"/>
      <c r="AA1613" s="14"/>
      <c r="AB1613" s="14"/>
      <c r="AC1613" s="14"/>
      <c r="AD1613" s="14"/>
      <c r="AE1613" s="14"/>
      <c r="AT1613" s="261" t="s">
        <v>372</v>
      </c>
      <c r="AU1613" s="261" t="s">
        <v>81</v>
      </c>
      <c r="AV1613" s="14" t="s">
        <v>81</v>
      </c>
      <c r="AW1613" s="14" t="s">
        <v>34</v>
      </c>
      <c r="AX1613" s="14" t="s">
        <v>79</v>
      </c>
      <c r="AY1613" s="261" t="s">
        <v>178</v>
      </c>
    </row>
    <row r="1614" s="2" customFormat="1" ht="37.8" customHeight="1">
      <c r="A1614" s="41"/>
      <c r="B1614" s="42"/>
      <c r="C1614" s="214" t="s">
        <v>2167</v>
      </c>
      <c r="D1614" s="214" t="s">
        <v>179</v>
      </c>
      <c r="E1614" s="215" t="s">
        <v>2168</v>
      </c>
      <c r="F1614" s="216" t="s">
        <v>2169</v>
      </c>
      <c r="G1614" s="217" t="s">
        <v>2170</v>
      </c>
      <c r="H1614" s="218">
        <v>8</v>
      </c>
      <c r="I1614" s="219"/>
      <c r="J1614" s="220">
        <f>ROUND(I1614*H1614,2)</f>
        <v>0</v>
      </c>
      <c r="K1614" s="216" t="s">
        <v>393</v>
      </c>
      <c r="L1614" s="47"/>
      <c r="M1614" s="221" t="s">
        <v>21</v>
      </c>
      <c r="N1614" s="222" t="s">
        <v>43</v>
      </c>
      <c r="O1614" s="87"/>
      <c r="P1614" s="223">
        <f>O1614*H1614</f>
        <v>0</v>
      </c>
      <c r="Q1614" s="223">
        <v>0</v>
      </c>
      <c r="R1614" s="223">
        <f>Q1614*H1614</f>
        <v>0</v>
      </c>
      <c r="S1614" s="223">
        <v>0</v>
      </c>
      <c r="T1614" s="224">
        <f>S1614*H1614</f>
        <v>0</v>
      </c>
      <c r="U1614" s="41"/>
      <c r="V1614" s="41"/>
      <c r="W1614" s="41"/>
      <c r="X1614" s="41"/>
      <c r="Y1614" s="41"/>
      <c r="Z1614" s="41"/>
      <c r="AA1614" s="41"/>
      <c r="AB1614" s="41"/>
      <c r="AC1614" s="41"/>
      <c r="AD1614" s="41"/>
      <c r="AE1614" s="41"/>
      <c r="AR1614" s="225" t="s">
        <v>242</v>
      </c>
      <c r="AT1614" s="225" t="s">
        <v>179</v>
      </c>
      <c r="AU1614" s="225" t="s">
        <v>81</v>
      </c>
      <c r="AY1614" s="20" t="s">
        <v>178</v>
      </c>
      <c r="BE1614" s="226">
        <f>IF(N1614="základní",J1614,0)</f>
        <v>0</v>
      </c>
      <c r="BF1614" s="226">
        <f>IF(N1614="snížená",J1614,0)</f>
        <v>0</v>
      </c>
      <c r="BG1614" s="226">
        <f>IF(N1614="zákl. přenesená",J1614,0)</f>
        <v>0</v>
      </c>
      <c r="BH1614" s="226">
        <f>IF(N1614="sníž. přenesená",J1614,0)</f>
        <v>0</v>
      </c>
      <c r="BI1614" s="226">
        <f>IF(N1614="nulová",J1614,0)</f>
        <v>0</v>
      </c>
      <c r="BJ1614" s="20" t="s">
        <v>79</v>
      </c>
      <c r="BK1614" s="226">
        <f>ROUND(I1614*H1614,2)</f>
        <v>0</v>
      </c>
      <c r="BL1614" s="20" t="s">
        <v>242</v>
      </c>
      <c r="BM1614" s="225" t="s">
        <v>2171</v>
      </c>
    </row>
    <row r="1615" s="13" customFormat="1">
      <c r="A1615" s="13"/>
      <c r="B1615" s="240"/>
      <c r="C1615" s="241"/>
      <c r="D1615" s="242" t="s">
        <v>372</v>
      </c>
      <c r="E1615" s="243" t="s">
        <v>21</v>
      </c>
      <c r="F1615" s="244" t="s">
        <v>2172</v>
      </c>
      <c r="G1615" s="241"/>
      <c r="H1615" s="243" t="s">
        <v>21</v>
      </c>
      <c r="I1615" s="245"/>
      <c r="J1615" s="241"/>
      <c r="K1615" s="241"/>
      <c r="L1615" s="246"/>
      <c r="M1615" s="247"/>
      <c r="N1615" s="248"/>
      <c r="O1615" s="248"/>
      <c r="P1615" s="248"/>
      <c r="Q1615" s="248"/>
      <c r="R1615" s="248"/>
      <c r="S1615" s="248"/>
      <c r="T1615" s="249"/>
      <c r="U1615" s="13"/>
      <c r="V1615" s="13"/>
      <c r="W1615" s="13"/>
      <c r="X1615" s="13"/>
      <c r="Y1615" s="13"/>
      <c r="Z1615" s="13"/>
      <c r="AA1615" s="13"/>
      <c r="AB1615" s="13"/>
      <c r="AC1615" s="13"/>
      <c r="AD1615" s="13"/>
      <c r="AE1615" s="13"/>
      <c r="AT1615" s="250" t="s">
        <v>372</v>
      </c>
      <c r="AU1615" s="250" t="s">
        <v>81</v>
      </c>
      <c r="AV1615" s="13" t="s">
        <v>79</v>
      </c>
      <c r="AW1615" s="13" t="s">
        <v>34</v>
      </c>
      <c r="AX1615" s="13" t="s">
        <v>72</v>
      </c>
      <c r="AY1615" s="250" t="s">
        <v>178</v>
      </c>
    </row>
    <row r="1616" s="14" customFormat="1">
      <c r="A1616" s="14"/>
      <c r="B1616" s="251"/>
      <c r="C1616" s="252"/>
      <c r="D1616" s="242" t="s">
        <v>372</v>
      </c>
      <c r="E1616" s="253" t="s">
        <v>21</v>
      </c>
      <c r="F1616" s="254" t="s">
        <v>2173</v>
      </c>
      <c r="G1616" s="252"/>
      <c r="H1616" s="255">
        <v>8</v>
      </c>
      <c r="I1616" s="256"/>
      <c r="J1616" s="252"/>
      <c r="K1616" s="252"/>
      <c r="L1616" s="257"/>
      <c r="M1616" s="258"/>
      <c r="N1616" s="259"/>
      <c r="O1616" s="259"/>
      <c r="P1616" s="259"/>
      <c r="Q1616" s="259"/>
      <c r="R1616" s="259"/>
      <c r="S1616" s="259"/>
      <c r="T1616" s="260"/>
      <c r="U1616" s="14"/>
      <c r="V1616" s="14"/>
      <c r="W1616" s="14"/>
      <c r="X1616" s="14"/>
      <c r="Y1616" s="14"/>
      <c r="Z1616" s="14"/>
      <c r="AA1616" s="14"/>
      <c r="AB1616" s="14"/>
      <c r="AC1616" s="14"/>
      <c r="AD1616" s="14"/>
      <c r="AE1616" s="14"/>
      <c r="AT1616" s="261" t="s">
        <v>372</v>
      </c>
      <c r="AU1616" s="261" t="s">
        <v>81</v>
      </c>
      <c r="AV1616" s="14" t="s">
        <v>81</v>
      </c>
      <c r="AW1616" s="14" t="s">
        <v>34</v>
      </c>
      <c r="AX1616" s="14" t="s">
        <v>79</v>
      </c>
      <c r="AY1616" s="261" t="s">
        <v>178</v>
      </c>
    </row>
    <row r="1617" s="13" customFormat="1">
      <c r="A1617" s="13"/>
      <c r="B1617" s="240"/>
      <c r="C1617" s="241"/>
      <c r="D1617" s="242" t="s">
        <v>372</v>
      </c>
      <c r="E1617" s="243" t="s">
        <v>21</v>
      </c>
      <c r="F1617" s="244" t="s">
        <v>2174</v>
      </c>
      <c r="G1617" s="241"/>
      <c r="H1617" s="243" t="s">
        <v>21</v>
      </c>
      <c r="I1617" s="245"/>
      <c r="J1617" s="241"/>
      <c r="K1617" s="241"/>
      <c r="L1617" s="246"/>
      <c r="M1617" s="247"/>
      <c r="N1617" s="248"/>
      <c r="O1617" s="248"/>
      <c r="P1617" s="248"/>
      <c r="Q1617" s="248"/>
      <c r="R1617" s="248"/>
      <c r="S1617" s="248"/>
      <c r="T1617" s="249"/>
      <c r="U1617" s="13"/>
      <c r="V1617" s="13"/>
      <c r="W1617" s="13"/>
      <c r="X1617" s="13"/>
      <c r="Y1617" s="13"/>
      <c r="Z1617" s="13"/>
      <c r="AA1617" s="13"/>
      <c r="AB1617" s="13"/>
      <c r="AC1617" s="13"/>
      <c r="AD1617" s="13"/>
      <c r="AE1617" s="13"/>
      <c r="AT1617" s="250" t="s">
        <v>372</v>
      </c>
      <c r="AU1617" s="250" t="s">
        <v>81</v>
      </c>
      <c r="AV1617" s="13" t="s">
        <v>79</v>
      </c>
      <c r="AW1617" s="13" t="s">
        <v>34</v>
      </c>
      <c r="AX1617" s="13" t="s">
        <v>72</v>
      </c>
      <c r="AY1617" s="250" t="s">
        <v>178</v>
      </c>
    </row>
    <row r="1618" s="2" customFormat="1" ht="49.05" customHeight="1">
      <c r="A1618" s="41"/>
      <c r="B1618" s="42"/>
      <c r="C1618" s="214" t="s">
        <v>2175</v>
      </c>
      <c r="D1618" s="214" t="s">
        <v>179</v>
      </c>
      <c r="E1618" s="215" t="s">
        <v>2176</v>
      </c>
      <c r="F1618" s="216" t="s">
        <v>2177</v>
      </c>
      <c r="G1618" s="217" t="s">
        <v>546</v>
      </c>
      <c r="H1618" s="218">
        <v>1</v>
      </c>
      <c r="I1618" s="219"/>
      <c r="J1618" s="220">
        <f>ROUND(I1618*H1618,2)</f>
        <v>0</v>
      </c>
      <c r="K1618" s="216" t="s">
        <v>393</v>
      </c>
      <c r="L1618" s="47"/>
      <c r="M1618" s="221" t="s">
        <v>21</v>
      </c>
      <c r="N1618" s="222" t="s">
        <v>43</v>
      </c>
      <c r="O1618" s="87"/>
      <c r="P1618" s="223">
        <f>O1618*H1618</f>
        <v>0</v>
      </c>
      <c r="Q1618" s="223">
        <v>0</v>
      </c>
      <c r="R1618" s="223">
        <f>Q1618*H1618</f>
        <v>0</v>
      </c>
      <c r="S1618" s="223">
        <v>0</v>
      </c>
      <c r="T1618" s="224">
        <f>S1618*H1618</f>
        <v>0</v>
      </c>
      <c r="U1618" s="41"/>
      <c r="V1618" s="41"/>
      <c r="W1618" s="41"/>
      <c r="X1618" s="41"/>
      <c r="Y1618" s="41"/>
      <c r="Z1618" s="41"/>
      <c r="AA1618" s="41"/>
      <c r="AB1618" s="41"/>
      <c r="AC1618" s="41"/>
      <c r="AD1618" s="41"/>
      <c r="AE1618" s="41"/>
      <c r="AR1618" s="225" t="s">
        <v>242</v>
      </c>
      <c r="AT1618" s="225" t="s">
        <v>179</v>
      </c>
      <c r="AU1618" s="225" t="s">
        <v>81</v>
      </c>
      <c r="AY1618" s="20" t="s">
        <v>178</v>
      </c>
      <c r="BE1618" s="226">
        <f>IF(N1618="základní",J1618,0)</f>
        <v>0</v>
      </c>
      <c r="BF1618" s="226">
        <f>IF(N1618="snížená",J1618,0)</f>
        <v>0</v>
      </c>
      <c r="BG1618" s="226">
        <f>IF(N1618="zákl. přenesená",J1618,0)</f>
        <v>0</v>
      </c>
      <c r="BH1618" s="226">
        <f>IF(N1618="sníž. přenesená",J1618,0)</f>
        <v>0</v>
      </c>
      <c r="BI1618" s="226">
        <f>IF(N1618="nulová",J1618,0)</f>
        <v>0</v>
      </c>
      <c r="BJ1618" s="20" t="s">
        <v>79</v>
      </c>
      <c r="BK1618" s="226">
        <f>ROUND(I1618*H1618,2)</f>
        <v>0</v>
      </c>
      <c r="BL1618" s="20" t="s">
        <v>242</v>
      </c>
      <c r="BM1618" s="225" t="s">
        <v>2178</v>
      </c>
    </row>
    <row r="1619" s="13" customFormat="1">
      <c r="A1619" s="13"/>
      <c r="B1619" s="240"/>
      <c r="C1619" s="241"/>
      <c r="D1619" s="242" t="s">
        <v>372</v>
      </c>
      <c r="E1619" s="243" t="s">
        <v>21</v>
      </c>
      <c r="F1619" s="244" t="s">
        <v>2179</v>
      </c>
      <c r="G1619" s="241"/>
      <c r="H1619" s="243" t="s">
        <v>21</v>
      </c>
      <c r="I1619" s="245"/>
      <c r="J1619" s="241"/>
      <c r="K1619" s="241"/>
      <c r="L1619" s="246"/>
      <c r="M1619" s="247"/>
      <c r="N1619" s="248"/>
      <c r="O1619" s="248"/>
      <c r="P1619" s="248"/>
      <c r="Q1619" s="248"/>
      <c r="R1619" s="248"/>
      <c r="S1619" s="248"/>
      <c r="T1619" s="249"/>
      <c r="U1619" s="13"/>
      <c r="V1619" s="13"/>
      <c r="W1619" s="13"/>
      <c r="X1619" s="13"/>
      <c r="Y1619" s="13"/>
      <c r="Z1619" s="13"/>
      <c r="AA1619" s="13"/>
      <c r="AB1619" s="13"/>
      <c r="AC1619" s="13"/>
      <c r="AD1619" s="13"/>
      <c r="AE1619" s="13"/>
      <c r="AT1619" s="250" t="s">
        <v>372</v>
      </c>
      <c r="AU1619" s="250" t="s">
        <v>81</v>
      </c>
      <c r="AV1619" s="13" t="s">
        <v>79</v>
      </c>
      <c r="AW1619" s="13" t="s">
        <v>34</v>
      </c>
      <c r="AX1619" s="13" t="s">
        <v>72</v>
      </c>
      <c r="AY1619" s="250" t="s">
        <v>178</v>
      </c>
    </row>
    <row r="1620" s="14" customFormat="1">
      <c r="A1620" s="14"/>
      <c r="B1620" s="251"/>
      <c r="C1620" s="252"/>
      <c r="D1620" s="242" t="s">
        <v>372</v>
      </c>
      <c r="E1620" s="253" t="s">
        <v>21</v>
      </c>
      <c r="F1620" s="254" t="s">
        <v>2180</v>
      </c>
      <c r="G1620" s="252"/>
      <c r="H1620" s="255">
        <v>1</v>
      </c>
      <c r="I1620" s="256"/>
      <c r="J1620" s="252"/>
      <c r="K1620" s="252"/>
      <c r="L1620" s="257"/>
      <c r="M1620" s="258"/>
      <c r="N1620" s="259"/>
      <c r="O1620" s="259"/>
      <c r="P1620" s="259"/>
      <c r="Q1620" s="259"/>
      <c r="R1620" s="259"/>
      <c r="S1620" s="259"/>
      <c r="T1620" s="260"/>
      <c r="U1620" s="14"/>
      <c r="V1620" s="14"/>
      <c r="W1620" s="14"/>
      <c r="X1620" s="14"/>
      <c r="Y1620" s="14"/>
      <c r="Z1620" s="14"/>
      <c r="AA1620" s="14"/>
      <c r="AB1620" s="14"/>
      <c r="AC1620" s="14"/>
      <c r="AD1620" s="14"/>
      <c r="AE1620" s="14"/>
      <c r="AT1620" s="261" t="s">
        <v>372</v>
      </c>
      <c r="AU1620" s="261" t="s">
        <v>81</v>
      </c>
      <c r="AV1620" s="14" t="s">
        <v>81</v>
      </c>
      <c r="AW1620" s="14" t="s">
        <v>34</v>
      </c>
      <c r="AX1620" s="14" t="s">
        <v>79</v>
      </c>
      <c r="AY1620" s="261" t="s">
        <v>178</v>
      </c>
    </row>
    <row r="1621" s="13" customFormat="1">
      <c r="A1621" s="13"/>
      <c r="B1621" s="240"/>
      <c r="C1621" s="241"/>
      <c r="D1621" s="242" t="s">
        <v>372</v>
      </c>
      <c r="E1621" s="243" t="s">
        <v>21</v>
      </c>
      <c r="F1621" s="244" t="s">
        <v>2181</v>
      </c>
      <c r="G1621" s="241"/>
      <c r="H1621" s="243" t="s">
        <v>21</v>
      </c>
      <c r="I1621" s="245"/>
      <c r="J1621" s="241"/>
      <c r="K1621" s="241"/>
      <c r="L1621" s="246"/>
      <c r="M1621" s="247"/>
      <c r="N1621" s="248"/>
      <c r="O1621" s="248"/>
      <c r="P1621" s="248"/>
      <c r="Q1621" s="248"/>
      <c r="R1621" s="248"/>
      <c r="S1621" s="248"/>
      <c r="T1621" s="249"/>
      <c r="U1621" s="13"/>
      <c r="V1621" s="13"/>
      <c r="W1621" s="13"/>
      <c r="X1621" s="13"/>
      <c r="Y1621" s="13"/>
      <c r="Z1621" s="13"/>
      <c r="AA1621" s="13"/>
      <c r="AB1621" s="13"/>
      <c r="AC1621" s="13"/>
      <c r="AD1621" s="13"/>
      <c r="AE1621" s="13"/>
      <c r="AT1621" s="250" t="s">
        <v>372</v>
      </c>
      <c r="AU1621" s="250" t="s">
        <v>81</v>
      </c>
      <c r="AV1621" s="13" t="s">
        <v>79</v>
      </c>
      <c r="AW1621" s="13" t="s">
        <v>34</v>
      </c>
      <c r="AX1621" s="13" t="s">
        <v>72</v>
      </c>
      <c r="AY1621" s="250" t="s">
        <v>178</v>
      </c>
    </row>
    <row r="1622" s="2" customFormat="1" ht="37.8" customHeight="1">
      <c r="A1622" s="41"/>
      <c r="B1622" s="42"/>
      <c r="C1622" s="214" t="s">
        <v>2182</v>
      </c>
      <c r="D1622" s="214" t="s">
        <v>179</v>
      </c>
      <c r="E1622" s="215" t="s">
        <v>2183</v>
      </c>
      <c r="F1622" s="216" t="s">
        <v>2184</v>
      </c>
      <c r="G1622" s="217" t="s">
        <v>546</v>
      </c>
      <c r="H1622" s="218">
        <v>1</v>
      </c>
      <c r="I1622" s="219"/>
      <c r="J1622" s="220">
        <f>ROUND(I1622*H1622,2)</f>
        <v>0</v>
      </c>
      <c r="K1622" s="216" t="s">
        <v>393</v>
      </c>
      <c r="L1622" s="47"/>
      <c r="M1622" s="221" t="s">
        <v>21</v>
      </c>
      <c r="N1622" s="222" t="s">
        <v>43</v>
      </c>
      <c r="O1622" s="87"/>
      <c r="P1622" s="223">
        <f>O1622*H1622</f>
        <v>0</v>
      </c>
      <c r="Q1622" s="223">
        <v>0</v>
      </c>
      <c r="R1622" s="223">
        <f>Q1622*H1622</f>
        <v>0</v>
      </c>
      <c r="S1622" s="223">
        <v>0</v>
      </c>
      <c r="T1622" s="224">
        <f>S1622*H1622</f>
        <v>0</v>
      </c>
      <c r="U1622" s="41"/>
      <c r="V1622" s="41"/>
      <c r="W1622" s="41"/>
      <c r="X1622" s="41"/>
      <c r="Y1622" s="41"/>
      <c r="Z1622" s="41"/>
      <c r="AA1622" s="41"/>
      <c r="AB1622" s="41"/>
      <c r="AC1622" s="41"/>
      <c r="AD1622" s="41"/>
      <c r="AE1622" s="41"/>
      <c r="AR1622" s="225" t="s">
        <v>242</v>
      </c>
      <c r="AT1622" s="225" t="s">
        <v>179</v>
      </c>
      <c r="AU1622" s="225" t="s">
        <v>81</v>
      </c>
      <c r="AY1622" s="20" t="s">
        <v>178</v>
      </c>
      <c r="BE1622" s="226">
        <f>IF(N1622="základní",J1622,0)</f>
        <v>0</v>
      </c>
      <c r="BF1622" s="226">
        <f>IF(N1622="snížená",J1622,0)</f>
        <v>0</v>
      </c>
      <c r="BG1622" s="226">
        <f>IF(N1622="zákl. přenesená",J1622,0)</f>
        <v>0</v>
      </c>
      <c r="BH1622" s="226">
        <f>IF(N1622="sníž. přenesená",J1622,0)</f>
        <v>0</v>
      </c>
      <c r="BI1622" s="226">
        <f>IF(N1622="nulová",J1622,0)</f>
        <v>0</v>
      </c>
      <c r="BJ1622" s="20" t="s">
        <v>79</v>
      </c>
      <c r="BK1622" s="226">
        <f>ROUND(I1622*H1622,2)</f>
        <v>0</v>
      </c>
      <c r="BL1622" s="20" t="s">
        <v>242</v>
      </c>
      <c r="BM1622" s="225" t="s">
        <v>2185</v>
      </c>
    </row>
    <row r="1623" s="13" customFormat="1">
      <c r="A1623" s="13"/>
      <c r="B1623" s="240"/>
      <c r="C1623" s="241"/>
      <c r="D1623" s="242" t="s">
        <v>372</v>
      </c>
      <c r="E1623" s="243" t="s">
        <v>21</v>
      </c>
      <c r="F1623" s="244" t="s">
        <v>2186</v>
      </c>
      <c r="G1623" s="241"/>
      <c r="H1623" s="243" t="s">
        <v>21</v>
      </c>
      <c r="I1623" s="245"/>
      <c r="J1623" s="241"/>
      <c r="K1623" s="241"/>
      <c r="L1623" s="246"/>
      <c r="M1623" s="247"/>
      <c r="N1623" s="248"/>
      <c r="O1623" s="248"/>
      <c r="P1623" s="248"/>
      <c r="Q1623" s="248"/>
      <c r="R1623" s="248"/>
      <c r="S1623" s="248"/>
      <c r="T1623" s="249"/>
      <c r="U1623" s="13"/>
      <c r="V1623" s="13"/>
      <c r="W1623" s="13"/>
      <c r="X1623" s="13"/>
      <c r="Y1623" s="13"/>
      <c r="Z1623" s="13"/>
      <c r="AA1623" s="13"/>
      <c r="AB1623" s="13"/>
      <c r="AC1623" s="13"/>
      <c r="AD1623" s="13"/>
      <c r="AE1623" s="13"/>
      <c r="AT1623" s="250" t="s">
        <v>372</v>
      </c>
      <c r="AU1623" s="250" t="s">
        <v>81</v>
      </c>
      <c r="AV1623" s="13" t="s">
        <v>79</v>
      </c>
      <c r="AW1623" s="13" t="s">
        <v>34</v>
      </c>
      <c r="AX1623" s="13" t="s">
        <v>72</v>
      </c>
      <c r="AY1623" s="250" t="s">
        <v>178</v>
      </c>
    </row>
    <row r="1624" s="13" customFormat="1">
      <c r="A1624" s="13"/>
      <c r="B1624" s="240"/>
      <c r="C1624" s="241"/>
      <c r="D1624" s="242" t="s">
        <v>372</v>
      </c>
      <c r="E1624" s="243" t="s">
        <v>21</v>
      </c>
      <c r="F1624" s="244" t="s">
        <v>2187</v>
      </c>
      <c r="G1624" s="241"/>
      <c r="H1624" s="243" t="s">
        <v>21</v>
      </c>
      <c r="I1624" s="245"/>
      <c r="J1624" s="241"/>
      <c r="K1624" s="241"/>
      <c r="L1624" s="246"/>
      <c r="M1624" s="247"/>
      <c r="N1624" s="248"/>
      <c r="O1624" s="248"/>
      <c r="P1624" s="248"/>
      <c r="Q1624" s="248"/>
      <c r="R1624" s="248"/>
      <c r="S1624" s="248"/>
      <c r="T1624" s="249"/>
      <c r="U1624" s="13"/>
      <c r="V1624" s="13"/>
      <c r="W1624" s="13"/>
      <c r="X1624" s="13"/>
      <c r="Y1624" s="13"/>
      <c r="Z1624" s="13"/>
      <c r="AA1624" s="13"/>
      <c r="AB1624" s="13"/>
      <c r="AC1624" s="13"/>
      <c r="AD1624" s="13"/>
      <c r="AE1624" s="13"/>
      <c r="AT1624" s="250" t="s">
        <v>372</v>
      </c>
      <c r="AU1624" s="250" t="s">
        <v>81</v>
      </c>
      <c r="AV1624" s="13" t="s">
        <v>79</v>
      </c>
      <c r="AW1624" s="13" t="s">
        <v>34</v>
      </c>
      <c r="AX1624" s="13" t="s">
        <v>72</v>
      </c>
      <c r="AY1624" s="250" t="s">
        <v>178</v>
      </c>
    </row>
    <row r="1625" s="14" customFormat="1">
      <c r="A1625" s="14"/>
      <c r="B1625" s="251"/>
      <c r="C1625" s="252"/>
      <c r="D1625" s="242" t="s">
        <v>372</v>
      </c>
      <c r="E1625" s="253" t="s">
        <v>21</v>
      </c>
      <c r="F1625" s="254" t="s">
        <v>2188</v>
      </c>
      <c r="G1625" s="252"/>
      <c r="H1625" s="255">
        <v>1</v>
      </c>
      <c r="I1625" s="256"/>
      <c r="J1625" s="252"/>
      <c r="K1625" s="252"/>
      <c r="L1625" s="257"/>
      <c r="M1625" s="258"/>
      <c r="N1625" s="259"/>
      <c r="O1625" s="259"/>
      <c r="P1625" s="259"/>
      <c r="Q1625" s="259"/>
      <c r="R1625" s="259"/>
      <c r="S1625" s="259"/>
      <c r="T1625" s="260"/>
      <c r="U1625" s="14"/>
      <c r="V1625" s="14"/>
      <c r="W1625" s="14"/>
      <c r="X1625" s="14"/>
      <c r="Y1625" s="14"/>
      <c r="Z1625" s="14"/>
      <c r="AA1625" s="14"/>
      <c r="AB1625" s="14"/>
      <c r="AC1625" s="14"/>
      <c r="AD1625" s="14"/>
      <c r="AE1625" s="14"/>
      <c r="AT1625" s="261" t="s">
        <v>372</v>
      </c>
      <c r="AU1625" s="261" t="s">
        <v>81</v>
      </c>
      <c r="AV1625" s="14" t="s">
        <v>81</v>
      </c>
      <c r="AW1625" s="14" t="s">
        <v>34</v>
      </c>
      <c r="AX1625" s="14" t="s">
        <v>79</v>
      </c>
      <c r="AY1625" s="261" t="s">
        <v>178</v>
      </c>
    </row>
    <row r="1626" s="13" customFormat="1">
      <c r="A1626" s="13"/>
      <c r="B1626" s="240"/>
      <c r="C1626" s="241"/>
      <c r="D1626" s="242" t="s">
        <v>372</v>
      </c>
      <c r="E1626" s="243" t="s">
        <v>21</v>
      </c>
      <c r="F1626" s="244" t="s">
        <v>2189</v>
      </c>
      <c r="G1626" s="241"/>
      <c r="H1626" s="243" t="s">
        <v>21</v>
      </c>
      <c r="I1626" s="245"/>
      <c r="J1626" s="241"/>
      <c r="K1626" s="241"/>
      <c r="L1626" s="246"/>
      <c r="M1626" s="247"/>
      <c r="N1626" s="248"/>
      <c r="O1626" s="248"/>
      <c r="P1626" s="248"/>
      <c r="Q1626" s="248"/>
      <c r="R1626" s="248"/>
      <c r="S1626" s="248"/>
      <c r="T1626" s="249"/>
      <c r="U1626" s="13"/>
      <c r="V1626" s="13"/>
      <c r="W1626" s="13"/>
      <c r="X1626" s="13"/>
      <c r="Y1626" s="13"/>
      <c r="Z1626" s="13"/>
      <c r="AA1626" s="13"/>
      <c r="AB1626" s="13"/>
      <c r="AC1626" s="13"/>
      <c r="AD1626" s="13"/>
      <c r="AE1626" s="13"/>
      <c r="AT1626" s="250" t="s">
        <v>372</v>
      </c>
      <c r="AU1626" s="250" t="s">
        <v>81</v>
      </c>
      <c r="AV1626" s="13" t="s">
        <v>79</v>
      </c>
      <c r="AW1626" s="13" t="s">
        <v>34</v>
      </c>
      <c r="AX1626" s="13" t="s">
        <v>72</v>
      </c>
      <c r="AY1626" s="250" t="s">
        <v>178</v>
      </c>
    </row>
    <row r="1627" s="2" customFormat="1" ht="66.75" customHeight="1">
      <c r="A1627" s="41"/>
      <c r="B1627" s="42"/>
      <c r="C1627" s="214" t="s">
        <v>2190</v>
      </c>
      <c r="D1627" s="214" t="s">
        <v>179</v>
      </c>
      <c r="E1627" s="215" t="s">
        <v>2191</v>
      </c>
      <c r="F1627" s="216" t="s">
        <v>2192</v>
      </c>
      <c r="G1627" s="217" t="s">
        <v>1686</v>
      </c>
      <c r="H1627" s="296"/>
      <c r="I1627" s="219"/>
      <c r="J1627" s="220">
        <f>ROUND(I1627*H1627,2)</f>
        <v>0</v>
      </c>
      <c r="K1627" s="216" t="s">
        <v>368</v>
      </c>
      <c r="L1627" s="47"/>
      <c r="M1627" s="221" t="s">
        <v>21</v>
      </c>
      <c r="N1627" s="222" t="s">
        <v>43</v>
      </c>
      <c r="O1627" s="87"/>
      <c r="P1627" s="223">
        <f>O1627*H1627</f>
        <v>0</v>
      </c>
      <c r="Q1627" s="223">
        <v>0</v>
      </c>
      <c r="R1627" s="223">
        <f>Q1627*H1627</f>
        <v>0</v>
      </c>
      <c r="S1627" s="223">
        <v>0</v>
      </c>
      <c r="T1627" s="224">
        <f>S1627*H1627</f>
        <v>0</v>
      </c>
      <c r="U1627" s="41"/>
      <c r="V1627" s="41"/>
      <c r="W1627" s="41"/>
      <c r="X1627" s="41"/>
      <c r="Y1627" s="41"/>
      <c r="Z1627" s="41"/>
      <c r="AA1627" s="41"/>
      <c r="AB1627" s="41"/>
      <c r="AC1627" s="41"/>
      <c r="AD1627" s="41"/>
      <c r="AE1627" s="41"/>
      <c r="AR1627" s="225" t="s">
        <v>242</v>
      </c>
      <c r="AT1627" s="225" t="s">
        <v>179</v>
      </c>
      <c r="AU1627" s="225" t="s">
        <v>81</v>
      </c>
      <c r="AY1627" s="20" t="s">
        <v>178</v>
      </c>
      <c r="BE1627" s="226">
        <f>IF(N1627="základní",J1627,0)</f>
        <v>0</v>
      </c>
      <c r="BF1627" s="226">
        <f>IF(N1627="snížená",J1627,0)</f>
        <v>0</v>
      </c>
      <c r="BG1627" s="226">
        <f>IF(N1627="zákl. přenesená",J1627,0)</f>
        <v>0</v>
      </c>
      <c r="BH1627" s="226">
        <f>IF(N1627="sníž. přenesená",J1627,0)</f>
        <v>0</v>
      </c>
      <c r="BI1627" s="226">
        <f>IF(N1627="nulová",J1627,0)</f>
        <v>0</v>
      </c>
      <c r="BJ1627" s="20" t="s">
        <v>79</v>
      </c>
      <c r="BK1627" s="226">
        <f>ROUND(I1627*H1627,2)</f>
        <v>0</v>
      </c>
      <c r="BL1627" s="20" t="s">
        <v>242</v>
      </c>
      <c r="BM1627" s="225" t="s">
        <v>2193</v>
      </c>
    </row>
    <row r="1628" s="2" customFormat="1">
      <c r="A1628" s="41"/>
      <c r="B1628" s="42"/>
      <c r="C1628" s="43"/>
      <c r="D1628" s="235" t="s">
        <v>370</v>
      </c>
      <c r="E1628" s="43"/>
      <c r="F1628" s="236" t="s">
        <v>2194</v>
      </c>
      <c r="G1628" s="43"/>
      <c r="H1628" s="43"/>
      <c r="I1628" s="237"/>
      <c r="J1628" s="43"/>
      <c r="K1628" s="43"/>
      <c r="L1628" s="47"/>
      <c r="M1628" s="238"/>
      <c r="N1628" s="239"/>
      <c r="O1628" s="87"/>
      <c r="P1628" s="87"/>
      <c r="Q1628" s="87"/>
      <c r="R1628" s="87"/>
      <c r="S1628" s="87"/>
      <c r="T1628" s="88"/>
      <c r="U1628" s="41"/>
      <c r="V1628" s="41"/>
      <c r="W1628" s="41"/>
      <c r="X1628" s="41"/>
      <c r="Y1628" s="41"/>
      <c r="Z1628" s="41"/>
      <c r="AA1628" s="41"/>
      <c r="AB1628" s="41"/>
      <c r="AC1628" s="41"/>
      <c r="AD1628" s="41"/>
      <c r="AE1628" s="41"/>
      <c r="AT1628" s="20" t="s">
        <v>370</v>
      </c>
      <c r="AU1628" s="20" t="s">
        <v>81</v>
      </c>
    </row>
    <row r="1629" s="12" customFormat="1" ht="22.8" customHeight="1">
      <c r="A1629" s="12"/>
      <c r="B1629" s="200"/>
      <c r="C1629" s="201"/>
      <c r="D1629" s="202" t="s">
        <v>71</v>
      </c>
      <c r="E1629" s="227" t="s">
        <v>2195</v>
      </c>
      <c r="F1629" s="227" t="s">
        <v>2196</v>
      </c>
      <c r="G1629" s="201"/>
      <c r="H1629" s="201"/>
      <c r="I1629" s="204"/>
      <c r="J1629" s="228">
        <f>BK1629</f>
        <v>0</v>
      </c>
      <c r="K1629" s="201"/>
      <c r="L1629" s="206"/>
      <c r="M1629" s="207"/>
      <c r="N1629" s="208"/>
      <c r="O1629" s="208"/>
      <c r="P1629" s="209">
        <f>SUM(P1630:P1666)</f>
        <v>0</v>
      </c>
      <c r="Q1629" s="208"/>
      <c r="R1629" s="209">
        <f>SUM(R1630:R1666)</f>
        <v>0.854989</v>
      </c>
      <c r="S1629" s="208"/>
      <c r="T1629" s="210">
        <f>SUM(T1630:T1666)</f>
        <v>0</v>
      </c>
      <c r="U1629" s="12"/>
      <c r="V1629" s="12"/>
      <c r="W1629" s="12"/>
      <c r="X1629" s="12"/>
      <c r="Y1629" s="12"/>
      <c r="Z1629" s="12"/>
      <c r="AA1629" s="12"/>
      <c r="AB1629" s="12"/>
      <c r="AC1629" s="12"/>
      <c r="AD1629" s="12"/>
      <c r="AE1629" s="12"/>
      <c r="AR1629" s="211" t="s">
        <v>81</v>
      </c>
      <c r="AT1629" s="212" t="s">
        <v>71</v>
      </c>
      <c r="AU1629" s="212" t="s">
        <v>79</v>
      </c>
      <c r="AY1629" s="211" t="s">
        <v>178</v>
      </c>
      <c r="BK1629" s="213">
        <f>SUM(BK1630:BK1666)</f>
        <v>0</v>
      </c>
    </row>
    <row r="1630" s="2" customFormat="1" ht="24.15" customHeight="1">
      <c r="A1630" s="41"/>
      <c r="B1630" s="42"/>
      <c r="C1630" s="214" t="s">
        <v>2197</v>
      </c>
      <c r="D1630" s="214" t="s">
        <v>179</v>
      </c>
      <c r="E1630" s="215" t="s">
        <v>2198</v>
      </c>
      <c r="F1630" s="216" t="s">
        <v>2199</v>
      </c>
      <c r="G1630" s="217" t="s">
        <v>209</v>
      </c>
      <c r="H1630" s="218">
        <v>21.449999999999999</v>
      </c>
      <c r="I1630" s="219"/>
      <c r="J1630" s="220">
        <f>ROUND(I1630*H1630,2)</f>
        <v>0</v>
      </c>
      <c r="K1630" s="216" t="s">
        <v>368</v>
      </c>
      <c r="L1630" s="47"/>
      <c r="M1630" s="221" t="s">
        <v>21</v>
      </c>
      <c r="N1630" s="222" t="s">
        <v>43</v>
      </c>
      <c r="O1630" s="87"/>
      <c r="P1630" s="223">
        <f>O1630*H1630</f>
        <v>0</v>
      </c>
      <c r="Q1630" s="223">
        <v>6.9999999999999994E-05</v>
      </c>
      <c r="R1630" s="223">
        <f>Q1630*H1630</f>
        <v>0.0015014999999999998</v>
      </c>
      <c r="S1630" s="223">
        <v>0</v>
      </c>
      <c r="T1630" s="224">
        <f>S1630*H1630</f>
        <v>0</v>
      </c>
      <c r="U1630" s="41"/>
      <c r="V1630" s="41"/>
      <c r="W1630" s="41"/>
      <c r="X1630" s="41"/>
      <c r="Y1630" s="41"/>
      <c r="Z1630" s="41"/>
      <c r="AA1630" s="41"/>
      <c r="AB1630" s="41"/>
      <c r="AC1630" s="41"/>
      <c r="AD1630" s="41"/>
      <c r="AE1630" s="41"/>
      <c r="AR1630" s="225" t="s">
        <v>242</v>
      </c>
      <c r="AT1630" s="225" t="s">
        <v>179</v>
      </c>
      <c r="AU1630" s="225" t="s">
        <v>81</v>
      </c>
      <c r="AY1630" s="20" t="s">
        <v>178</v>
      </c>
      <c r="BE1630" s="226">
        <f>IF(N1630="základní",J1630,0)</f>
        <v>0</v>
      </c>
      <c r="BF1630" s="226">
        <f>IF(N1630="snížená",J1630,0)</f>
        <v>0</v>
      </c>
      <c r="BG1630" s="226">
        <f>IF(N1630="zákl. přenesená",J1630,0)</f>
        <v>0</v>
      </c>
      <c r="BH1630" s="226">
        <f>IF(N1630="sníž. přenesená",J1630,0)</f>
        <v>0</v>
      </c>
      <c r="BI1630" s="226">
        <f>IF(N1630="nulová",J1630,0)</f>
        <v>0</v>
      </c>
      <c r="BJ1630" s="20" t="s">
        <v>79</v>
      </c>
      <c r="BK1630" s="226">
        <f>ROUND(I1630*H1630,2)</f>
        <v>0</v>
      </c>
      <c r="BL1630" s="20" t="s">
        <v>242</v>
      </c>
      <c r="BM1630" s="225" t="s">
        <v>2200</v>
      </c>
    </row>
    <row r="1631" s="2" customFormat="1">
      <c r="A1631" s="41"/>
      <c r="B1631" s="42"/>
      <c r="C1631" s="43"/>
      <c r="D1631" s="235" t="s">
        <v>370</v>
      </c>
      <c r="E1631" s="43"/>
      <c r="F1631" s="236" t="s">
        <v>2201</v>
      </c>
      <c r="G1631" s="43"/>
      <c r="H1631" s="43"/>
      <c r="I1631" s="237"/>
      <c r="J1631" s="43"/>
      <c r="K1631" s="43"/>
      <c r="L1631" s="47"/>
      <c r="M1631" s="238"/>
      <c r="N1631" s="239"/>
      <c r="O1631" s="87"/>
      <c r="P1631" s="87"/>
      <c r="Q1631" s="87"/>
      <c r="R1631" s="87"/>
      <c r="S1631" s="87"/>
      <c r="T1631" s="88"/>
      <c r="U1631" s="41"/>
      <c r="V1631" s="41"/>
      <c r="W1631" s="41"/>
      <c r="X1631" s="41"/>
      <c r="Y1631" s="41"/>
      <c r="Z1631" s="41"/>
      <c r="AA1631" s="41"/>
      <c r="AB1631" s="41"/>
      <c r="AC1631" s="41"/>
      <c r="AD1631" s="41"/>
      <c r="AE1631" s="41"/>
      <c r="AT1631" s="20" t="s">
        <v>370</v>
      </c>
      <c r="AU1631" s="20" t="s">
        <v>81</v>
      </c>
    </row>
    <row r="1632" s="13" customFormat="1">
      <c r="A1632" s="13"/>
      <c r="B1632" s="240"/>
      <c r="C1632" s="241"/>
      <c r="D1632" s="242" t="s">
        <v>372</v>
      </c>
      <c r="E1632" s="243" t="s">
        <v>21</v>
      </c>
      <c r="F1632" s="244" t="s">
        <v>2202</v>
      </c>
      <c r="G1632" s="241"/>
      <c r="H1632" s="243" t="s">
        <v>21</v>
      </c>
      <c r="I1632" s="245"/>
      <c r="J1632" s="241"/>
      <c r="K1632" s="241"/>
      <c r="L1632" s="246"/>
      <c r="M1632" s="247"/>
      <c r="N1632" s="248"/>
      <c r="O1632" s="248"/>
      <c r="P1632" s="248"/>
      <c r="Q1632" s="248"/>
      <c r="R1632" s="248"/>
      <c r="S1632" s="248"/>
      <c r="T1632" s="249"/>
      <c r="U1632" s="13"/>
      <c r="V1632" s="13"/>
      <c r="W1632" s="13"/>
      <c r="X1632" s="13"/>
      <c r="Y1632" s="13"/>
      <c r="Z1632" s="13"/>
      <c r="AA1632" s="13"/>
      <c r="AB1632" s="13"/>
      <c r="AC1632" s="13"/>
      <c r="AD1632" s="13"/>
      <c r="AE1632" s="13"/>
      <c r="AT1632" s="250" t="s">
        <v>372</v>
      </c>
      <c r="AU1632" s="250" t="s">
        <v>81</v>
      </c>
      <c r="AV1632" s="13" t="s">
        <v>79</v>
      </c>
      <c r="AW1632" s="13" t="s">
        <v>34</v>
      </c>
      <c r="AX1632" s="13" t="s">
        <v>72</v>
      </c>
      <c r="AY1632" s="250" t="s">
        <v>178</v>
      </c>
    </row>
    <row r="1633" s="14" customFormat="1">
      <c r="A1633" s="14"/>
      <c r="B1633" s="251"/>
      <c r="C1633" s="252"/>
      <c r="D1633" s="242" t="s">
        <v>372</v>
      </c>
      <c r="E1633" s="253" t="s">
        <v>21</v>
      </c>
      <c r="F1633" s="254" t="s">
        <v>2203</v>
      </c>
      <c r="G1633" s="252"/>
      <c r="H1633" s="255">
        <v>21.449999999999999</v>
      </c>
      <c r="I1633" s="256"/>
      <c r="J1633" s="252"/>
      <c r="K1633" s="252"/>
      <c r="L1633" s="257"/>
      <c r="M1633" s="258"/>
      <c r="N1633" s="259"/>
      <c r="O1633" s="259"/>
      <c r="P1633" s="259"/>
      <c r="Q1633" s="259"/>
      <c r="R1633" s="259"/>
      <c r="S1633" s="259"/>
      <c r="T1633" s="260"/>
      <c r="U1633" s="14"/>
      <c r="V1633" s="14"/>
      <c r="W1633" s="14"/>
      <c r="X1633" s="14"/>
      <c r="Y1633" s="14"/>
      <c r="Z1633" s="14"/>
      <c r="AA1633" s="14"/>
      <c r="AB1633" s="14"/>
      <c r="AC1633" s="14"/>
      <c r="AD1633" s="14"/>
      <c r="AE1633" s="14"/>
      <c r="AT1633" s="261" t="s">
        <v>372</v>
      </c>
      <c r="AU1633" s="261" t="s">
        <v>81</v>
      </c>
      <c r="AV1633" s="14" t="s">
        <v>81</v>
      </c>
      <c r="AW1633" s="14" t="s">
        <v>34</v>
      </c>
      <c r="AX1633" s="14" t="s">
        <v>79</v>
      </c>
      <c r="AY1633" s="261" t="s">
        <v>178</v>
      </c>
    </row>
    <row r="1634" s="2" customFormat="1" ht="21.75" customHeight="1">
      <c r="A1634" s="41"/>
      <c r="B1634" s="42"/>
      <c r="C1634" s="284" t="s">
        <v>2204</v>
      </c>
      <c r="D1634" s="284" t="s">
        <v>543</v>
      </c>
      <c r="E1634" s="285" t="s">
        <v>2205</v>
      </c>
      <c r="F1634" s="286" t="s">
        <v>2206</v>
      </c>
      <c r="G1634" s="287" t="s">
        <v>209</v>
      </c>
      <c r="H1634" s="288">
        <v>15.6</v>
      </c>
      <c r="I1634" s="289"/>
      <c r="J1634" s="290">
        <f>ROUND(I1634*H1634,2)</f>
        <v>0</v>
      </c>
      <c r="K1634" s="286" t="s">
        <v>393</v>
      </c>
      <c r="L1634" s="291"/>
      <c r="M1634" s="292" t="s">
        <v>21</v>
      </c>
      <c r="N1634" s="293" t="s">
        <v>43</v>
      </c>
      <c r="O1634" s="87"/>
      <c r="P1634" s="223">
        <f>O1634*H1634</f>
        <v>0</v>
      </c>
      <c r="Q1634" s="223">
        <v>0.00064000000000000005</v>
      </c>
      <c r="R1634" s="223">
        <f>Q1634*H1634</f>
        <v>0.0099839999999999998</v>
      </c>
      <c r="S1634" s="223">
        <v>0</v>
      </c>
      <c r="T1634" s="224">
        <f>S1634*H1634</f>
        <v>0</v>
      </c>
      <c r="U1634" s="41"/>
      <c r="V1634" s="41"/>
      <c r="W1634" s="41"/>
      <c r="X1634" s="41"/>
      <c r="Y1634" s="41"/>
      <c r="Z1634" s="41"/>
      <c r="AA1634" s="41"/>
      <c r="AB1634" s="41"/>
      <c r="AC1634" s="41"/>
      <c r="AD1634" s="41"/>
      <c r="AE1634" s="41"/>
      <c r="AR1634" s="225" t="s">
        <v>306</v>
      </c>
      <c r="AT1634" s="225" t="s">
        <v>543</v>
      </c>
      <c r="AU1634" s="225" t="s">
        <v>81</v>
      </c>
      <c r="AY1634" s="20" t="s">
        <v>178</v>
      </c>
      <c r="BE1634" s="226">
        <f>IF(N1634="základní",J1634,0)</f>
        <v>0</v>
      </c>
      <c r="BF1634" s="226">
        <f>IF(N1634="snížená",J1634,0)</f>
        <v>0</v>
      </c>
      <c r="BG1634" s="226">
        <f>IF(N1634="zákl. přenesená",J1634,0)</f>
        <v>0</v>
      </c>
      <c r="BH1634" s="226">
        <f>IF(N1634="sníž. přenesená",J1634,0)</f>
        <v>0</v>
      </c>
      <c r="BI1634" s="226">
        <f>IF(N1634="nulová",J1634,0)</f>
        <v>0</v>
      </c>
      <c r="BJ1634" s="20" t="s">
        <v>79</v>
      </c>
      <c r="BK1634" s="226">
        <f>ROUND(I1634*H1634,2)</f>
        <v>0</v>
      </c>
      <c r="BL1634" s="20" t="s">
        <v>242</v>
      </c>
      <c r="BM1634" s="225" t="s">
        <v>2207</v>
      </c>
    </row>
    <row r="1635" s="14" customFormat="1">
      <c r="A1635" s="14"/>
      <c r="B1635" s="251"/>
      <c r="C1635" s="252"/>
      <c r="D1635" s="242" t="s">
        <v>372</v>
      </c>
      <c r="E1635" s="253" t="s">
        <v>21</v>
      </c>
      <c r="F1635" s="254" t="s">
        <v>2208</v>
      </c>
      <c r="G1635" s="252"/>
      <c r="H1635" s="255">
        <v>15.6</v>
      </c>
      <c r="I1635" s="256"/>
      <c r="J1635" s="252"/>
      <c r="K1635" s="252"/>
      <c r="L1635" s="257"/>
      <c r="M1635" s="258"/>
      <c r="N1635" s="259"/>
      <c r="O1635" s="259"/>
      <c r="P1635" s="259"/>
      <c r="Q1635" s="259"/>
      <c r="R1635" s="259"/>
      <c r="S1635" s="259"/>
      <c r="T1635" s="260"/>
      <c r="U1635" s="14"/>
      <c r="V1635" s="14"/>
      <c r="W1635" s="14"/>
      <c r="X1635" s="14"/>
      <c r="Y1635" s="14"/>
      <c r="Z1635" s="14"/>
      <c r="AA1635" s="14"/>
      <c r="AB1635" s="14"/>
      <c r="AC1635" s="14"/>
      <c r="AD1635" s="14"/>
      <c r="AE1635" s="14"/>
      <c r="AT1635" s="261" t="s">
        <v>372</v>
      </c>
      <c r="AU1635" s="261" t="s">
        <v>81</v>
      </c>
      <c r="AV1635" s="14" t="s">
        <v>81</v>
      </c>
      <c r="AW1635" s="14" t="s">
        <v>34</v>
      </c>
      <c r="AX1635" s="14" t="s">
        <v>79</v>
      </c>
      <c r="AY1635" s="261" t="s">
        <v>178</v>
      </c>
    </row>
    <row r="1636" s="2" customFormat="1" ht="21.75" customHeight="1">
      <c r="A1636" s="41"/>
      <c r="B1636" s="42"/>
      <c r="C1636" s="284" t="s">
        <v>2209</v>
      </c>
      <c r="D1636" s="284" t="s">
        <v>543</v>
      </c>
      <c r="E1636" s="285" t="s">
        <v>2210</v>
      </c>
      <c r="F1636" s="286" t="s">
        <v>2211</v>
      </c>
      <c r="G1636" s="287" t="s">
        <v>209</v>
      </c>
      <c r="H1636" s="288">
        <v>5.7999999999999998</v>
      </c>
      <c r="I1636" s="289"/>
      <c r="J1636" s="290">
        <f>ROUND(I1636*H1636,2)</f>
        <v>0</v>
      </c>
      <c r="K1636" s="286" t="s">
        <v>393</v>
      </c>
      <c r="L1636" s="291"/>
      <c r="M1636" s="292" t="s">
        <v>21</v>
      </c>
      <c r="N1636" s="293" t="s">
        <v>43</v>
      </c>
      <c r="O1636" s="87"/>
      <c r="P1636" s="223">
        <f>O1636*H1636</f>
        <v>0</v>
      </c>
      <c r="Q1636" s="223">
        <v>0.00064000000000000005</v>
      </c>
      <c r="R1636" s="223">
        <f>Q1636*H1636</f>
        <v>0.003712</v>
      </c>
      <c r="S1636" s="223">
        <v>0</v>
      </c>
      <c r="T1636" s="224">
        <f>S1636*H1636</f>
        <v>0</v>
      </c>
      <c r="U1636" s="41"/>
      <c r="V1636" s="41"/>
      <c r="W1636" s="41"/>
      <c r="X1636" s="41"/>
      <c r="Y1636" s="41"/>
      <c r="Z1636" s="41"/>
      <c r="AA1636" s="41"/>
      <c r="AB1636" s="41"/>
      <c r="AC1636" s="41"/>
      <c r="AD1636" s="41"/>
      <c r="AE1636" s="41"/>
      <c r="AR1636" s="225" t="s">
        <v>306</v>
      </c>
      <c r="AT1636" s="225" t="s">
        <v>543</v>
      </c>
      <c r="AU1636" s="225" t="s">
        <v>81</v>
      </c>
      <c r="AY1636" s="20" t="s">
        <v>178</v>
      </c>
      <c r="BE1636" s="226">
        <f>IF(N1636="základní",J1636,0)</f>
        <v>0</v>
      </c>
      <c r="BF1636" s="226">
        <f>IF(N1636="snížená",J1636,0)</f>
        <v>0</v>
      </c>
      <c r="BG1636" s="226">
        <f>IF(N1636="zákl. přenesená",J1636,0)</f>
        <v>0</v>
      </c>
      <c r="BH1636" s="226">
        <f>IF(N1636="sníž. přenesená",J1636,0)</f>
        <v>0</v>
      </c>
      <c r="BI1636" s="226">
        <f>IF(N1636="nulová",J1636,0)</f>
        <v>0</v>
      </c>
      <c r="BJ1636" s="20" t="s">
        <v>79</v>
      </c>
      <c r="BK1636" s="226">
        <f>ROUND(I1636*H1636,2)</f>
        <v>0</v>
      </c>
      <c r="BL1636" s="20" t="s">
        <v>242</v>
      </c>
      <c r="BM1636" s="225" t="s">
        <v>2212</v>
      </c>
    </row>
    <row r="1637" s="14" customFormat="1">
      <c r="A1637" s="14"/>
      <c r="B1637" s="251"/>
      <c r="C1637" s="252"/>
      <c r="D1637" s="242" t="s">
        <v>372</v>
      </c>
      <c r="E1637" s="253" t="s">
        <v>21</v>
      </c>
      <c r="F1637" s="254" t="s">
        <v>2213</v>
      </c>
      <c r="G1637" s="252"/>
      <c r="H1637" s="255">
        <v>5.7999999999999998</v>
      </c>
      <c r="I1637" s="256"/>
      <c r="J1637" s="252"/>
      <c r="K1637" s="252"/>
      <c r="L1637" s="257"/>
      <c r="M1637" s="258"/>
      <c r="N1637" s="259"/>
      <c r="O1637" s="259"/>
      <c r="P1637" s="259"/>
      <c r="Q1637" s="259"/>
      <c r="R1637" s="259"/>
      <c r="S1637" s="259"/>
      <c r="T1637" s="260"/>
      <c r="U1637" s="14"/>
      <c r="V1637" s="14"/>
      <c r="W1637" s="14"/>
      <c r="X1637" s="14"/>
      <c r="Y1637" s="14"/>
      <c r="Z1637" s="14"/>
      <c r="AA1637" s="14"/>
      <c r="AB1637" s="14"/>
      <c r="AC1637" s="14"/>
      <c r="AD1637" s="14"/>
      <c r="AE1637" s="14"/>
      <c r="AT1637" s="261" t="s">
        <v>372</v>
      </c>
      <c r="AU1637" s="261" t="s">
        <v>81</v>
      </c>
      <c r="AV1637" s="14" t="s">
        <v>81</v>
      </c>
      <c r="AW1637" s="14" t="s">
        <v>34</v>
      </c>
      <c r="AX1637" s="14" t="s">
        <v>79</v>
      </c>
      <c r="AY1637" s="261" t="s">
        <v>178</v>
      </c>
    </row>
    <row r="1638" s="2" customFormat="1" ht="24.15" customHeight="1">
      <c r="A1638" s="41"/>
      <c r="B1638" s="42"/>
      <c r="C1638" s="284" t="s">
        <v>2214</v>
      </c>
      <c r="D1638" s="284" t="s">
        <v>543</v>
      </c>
      <c r="E1638" s="285" t="s">
        <v>2215</v>
      </c>
      <c r="F1638" s="286" t="s">
        <v>2216</v>
      </c>
      <c r="G1638" s="287" t="s">
        <v>546</v>
      </c>
      <c r="H1638" s="288">
        <v>5</v>
      </c>
      <c r="I1638" s="289"/>
      <c r="J1638" s="290">
        <f>ROUND(I1638*H1638,2)</f>
        <v>0</v>
      </c>
      <c r="K1638" s="286" t="s">
        <v>393</v>
      </c>
      <c r="L1638" s="291"/>
      <c r="M1638" s="292" t="s">
        <v>21</v>
      </c>
      <c r="N1638" s="293" t="s">
        <v>43</v>
      </c>
      <c r="O1638" s="87"/>
      <c r="P1638" s="223">
        <f>O1638*H1638</f>
        <v>0</v>
      </c>
      <c r="Q1638" s="223">
        <v>4.0000000000000003E-05</v>
      </c>
      <c r="R1638" s="223">
        <f>Q1638*H1638</f>
        <v>0.00020000000000000001</v>
      </c>
      <c r="S1638" s="223">
        <v>0</v>
      </c>
      <c r="T1638" s="224">
        <f>S1638*H1638</f>
        <v>0</v>
      </c>
      <c r="U1638" s="41"/>
      <c r="V1638" s="41"/>
      <c r="W1638" s="41"/>
      <c r="X1638" s="41"/>
      <c r="Y1638" s="41"/>
      <c r="Z1638" s="41"/>
      <c r="AA1638" s="41"/>
      <c r="AB1638" s="41"/>
      <c r="AC1638" s="41"/>
      <c r="AD1638" s="41"/>
      <c r="AE1638" s="41"/>
      <c r="AR1638" s="225" t="s">
        <v>306</v>
      </c>
      <c r="AT1638" s="225" t="s">
        <v>543</v>
      </c>
      <c r="AU1638" s="225" t="s">
        <v>81</v>
      </c>
      <c r="AY1638" s="20" t="s">
        <v>178</v>
      </c>
      <c r="BE1638" s="226">
        <f>IF(N1638="základní",J1638,0)</f>
        <v>0</v>
      </c>
      <c r="BF1638" s="226">
        <f>IF(N1638="snížená",J1638,0)</f>
        <v>0</v>
      </c>
      <c r="BG1638" s="226">
        <f>IF(N1638="zákl. přenesená",J1638,0)</f>
        <v>0</v>
      </c>
      <c r="BH1638" s="226">
        <f>IF(N1638="sníž. přenesená",J1638,0)</f>
        <v>0</v>
      </c>
      <c r="BI1638" s="226">
        <f>IF(N1638="nulová",J1638,0)</f>
        <v>0</v>
      </c>
      <c r="BJ1638" s="20" t="s">
        <v>79</v>
      </c>
      <c r="BK1638" s="226">
        <f>ROUND(I1638*H1638,2)</f>
        <v>0</v>
      </c>
      <c r="BL1638" s="20" t="s">
        <v>242</v>
      </c>
      <c r="BM1638" s="225" t="s">
        <v>2217</v>
      </c>
    </row>
    <row r="1639" s="14" customFormat="1">
      <c r="A1639" s="14"/>
      <c r="B1639" s="251"/>
      <c r="C1639" s="252"/>
      <c r="D1639" s="242" t="s">
        <v>372</v>
      </c>
      <c r="E1639" s="253" t="s">
        <v>21</v>
      </c>
      <c r="F1639" s="254" t="s">
        <v>206</v>
      </c>
      <c r="G1639" s="252"/>
      <c r="H1639" s="255">
        <v>5</v>
      </c>
      <c r="I1639" s="256"/>
      <c r="J1639" s="252"/>
      <c r="K1639" s="252"/>
      <c r="L1639" s="257"/>
      <c r="M1639" s="258"/>
      <c r="N1639" s="259"/>
      <c r="O1639" s="259"/>
      <c r="P1639" s="259"/>
      <c r="Q1639" s="259"/>
      <c r="R1639" s="259"/>
      <c r="S1639" s="259"/>
      <c r="T1639" s="260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T1639" s="261" t="s">
        <v>372</v>
      </c>
      <c r="AU1639" s="261" t="s">
        <v>81</v>
      </c>
      <c r="AV1639" s="14" t="s">
        <v>81</v>
      </c>
      <c r="AW1639" s="14" t="s">
        <v>34</v>
      </c>
      <c r="AX1639" s="14" t="s">
        <v>79</v>
      </c>
      <c r="AY1639" s="261" t="s">
        <v>178</v>
      </c>
    </row>
    <row r="1640" s="2" customFormat="1" ht="24.15" customHeight="1">
      <c r="A1640" s="41"/>
      <c r="B1640" s="42"/>
      <c r="C1640" s="284" t="s">
        <v>2218</v>
      </c>
      <c r="D1640" s="284" t="s">
        <v>543</v>
      </c>
      <c r="E1640" s="285" t="s">
        <v>2219</v>
      </c>
      <c r="F1640" s="286" t="s">
        <v>2220</v>
      </c>
      <c r="G1640" s="287" t="s">
        <v>546</v>
      </c>
      <c r="H1640" s="288">
        <v>1</v>
      </c>
      <c r="I1640" s="289"/>
      <c r="J1640" s="290">
        <f>ROUND(I1640*H1640,2)</f>
        <v>0</v>
      </c>
      <c r="K1640" s="286" t="s">
        <v>393</v>
      </c>
      <c r="L1640" s="291"/>
      <c r="M1640" s="292" t="s">
        <v>21</v>
      </c>
      <c r="N1640" s="293" t="s">
        <v>43</v>
      </c>
      <c r="O1640" s="87"/>
      <c r="P1640" s="223">
        <f>O1640*H1640</f>
        <v>0</v>
      </c>
      <c r="Q1640" s="223">
        <v>4.0000000000000003E-05</v>
      </c>
      <c r="R1640" s="223">
        <f>Q1640*H1640</f>
        <v>4.0000000000000003E-05</v>
      </c>
      <c r="S1640" s="223">
        <v>0</v>
      </c>
      <c r="T1640" s="224">
        <f>S1640*H1640</f>
        <v>0</v>
      </c>
      <c r="U1640" s="41"/>
      <c r="V1640" s="41"/>
      <c r="W1640" s="41"/>
      <c r="X1640" s="41"/>
      <c r="Y1640" s="41"/>
      <c r="Z1640" s="41"/>
      <c r="AA1640" s="41"/>
      <c r="AB1640" s="41"/>
      <c r="AC1640" s="41"/>
      <c r="AD1640" s="41"/>
      <c r="AE1640" s="41"/>
      <c r="AR1640" s="225" t="s">
        <v>306</v>
      </c>
      <c r="AT1640" s="225" t="s">
        <v>543</v>
      </c>
      <c r="AU1640" s="225" t="s">
        <v>81</v>
      </c>
      <c r="AY1640" s="20" t="s">
        <v>178</v>
      </c>
      <c r="BE1640" s="226">
        <f>IF(N1640="základní",J1640,0)</f>
        <v>0</v>
      </c>
      <c r="BF1640" s="226">
        <f>IF(N1640="snížená",J1640,0)</f>
        <v>0</v>
      </c>
      <c r="BG1640" s="226">
        <f>IF(N1640="zákl. přenesená",J1640,0)</f>
        <v>0</v>
      </c>
      <c r="BH1640" s="226">
        <f>IF(N1640="sníž. přenesená",J1640,0)</f>
        <v>0</v>
      </c>
      <c r="BI1640" s="226">
        <f>IF(N1640="nulová",J1640,0)</f>
        <v>0</v>
      </c>
      <c r="BJ1640" s="20" t="s">
        <v>79</v>
      </c>
      <c r="BK1640" s="226">
        <f>ROUND(I1640*H1640,2)</f>
        <v>0</v>
      </c>
      <c r="BL1640" s="20" t="s">
        <v>242</v>
      </c>
      <c r="BM1640" s="225" t="s">
        <v>2221</v>
      </c>
    </row>
    <row r="1641" s="14" customFormat="1">
      <c r="A1641" s="14"/>
      <c r="B1641" s="251"/>
      <c r="C1641" s="252"/>
      <c r="D1641" s="242" t="s">
        <v>372</v>
      </c>
      <c r="E1641" s="253" t="s">
        <v>21</v>
      </c>
      <c r="F1641" s="254" t="s">
        <v>79</v>
      </c>
      <c r="G1641" s="252"/>
      <c r="H1641" s="255">
        <v>1</v>
      </c>
      <c r="I1641" s="256"/>
      <c r="J1641" s="252"/>
      <c r="K1641" s="252"/>
      <c r="L1641" s="257"/>
      <c r="M1641" s="258"/>
      <c r="N1641" s="259"/>
      <c r="O1641" s="259"/>
      <c r="P1641" s="259"/>
      <c r="Q1641" s="259"/>
      <c r="R1641" s="259"/>
      <c r="S1641" s="259"/>
      <c r="T1641" s="260"/>
      <c r="U1641" s="14"/>
      <c r="V1641" s="14"/>
      <c r="W1641" s="14"/>
      <c r="X1641" s="14"/>
      <c r="Y1641" s="14"/>
      <c r="Z1641" s="14"/>
      <c r="AA1641" s="14"/>
      <c r="AB1641" s="14"/>
      <c r="AC1641" s="14"/>
      <c r="AD1641" s="14"/>
      <c r="AE1641" s="14"/>
      <c r="AT1641" s="261" t="s">
        <v>372</v>
      </c>
      <c r="AU1641" s="261" t="s">
        <v>81</v>
      </c>
      <c r="AV1641" s="14" t="s">
        <v>81</v>
      </c>
      <c r="AW1641" s="14" t="s">
        <v>34</v>
      </c>
      <c r="AX1641" s="14" t="s">
        <v>79</v>
      </c>
      <c r="AY1641" s="261" t="s">
        <v>178</v>
      </c>
    </row>
    <row r="1642" s="2" customFormat="1" ht="37.8" customHeight="1">
      <c r="A1642" s="41"/>
      <c r="B1642" s="42"/>
      <c r="C1642" s="214" t="s">
        <v>2222</v>
      </c>
      <c r="D1642" s="214" t="s">
        <v>179</v>
      </c>
      <c r="E1642" s="215" t="s">
        <v>2223</v>
      </c>
      <c r="F1642" s="216" t="s">
        <v>2224</v>
      </c>
      <c r="G1642" s="217" t="s">
        <v>209</v>
      </c>
      <c r="H1642" s="218">
        <v>8.1999999999999993</v>
      </c>
      <c r="I1642" s="219"/>
      <c r="J1642" s="220">
        <f>ROUND(I1642*H1642,2)</f>
        <v>0</v>
      </c>
      <c r="K1642" s="216" t="s">
        <v>368</v>
      </c>
      <c r="L1642" s="47"/>
      <c r="M1642" s="221" t="s">
        <v>21</v>
      </c>
      <c r="N1642" s="222" t="s">
        <v>43</v>
      </c>
      <c r="O1642" s="87"/>
      <c r="P1642" s="223">
        <f>O1642*H1642</f>
        <v>0</v>
      </c>
      <c r="Q1642" s="223">
        <v>0.00084999999999999995</v>
      </c>
      <c r="R1642" s="223">
        <f>Q1642*H1642</f>
        <v>0.0069699999999999988</v>
      </c>
      <c r="S1642" s="223">
        <v>0</v>
      </c>
      <c r="T1642" s="224">
        <f>S1642*H1642</f>
        <v>0</v>
      </c>
      <c r="U1642" s="41"/>
      <c r="V1642" s="41"/>
      <c r="W1642" s="41"/>
      <c r="X1642" s="41"/>
      <c r="Y1642" s="41"/>
      <c r="Z1642" s="41"/>
      <c r="AA1642" s="41"/>
      <c r="AB1642" s="41"/>
      <c r="AC1642" s="41"/>
      <c r="AD1642" s="41"/>
      <c r="AE1642" s="41"/>
      <c r="AR1642" s="225" t="s">
        <v>242</v>
      </c>
      <c r="AT1642" s="225" t="s">
        <v>179</v>
      </c>
      <c r="AU1642" s="225" t="s">
        <v>81</v>
      </c>
      <c r="AY1642" s="20" t="s">
        <v>178</v>
      </c>
      <c r="BE1642" s="226">
        <f>IF(N1642="základní",J1642,0)</f>
        <v>0</v>
      </c>
      <c r="BF1642" s="226">
        <f>IF(N1642="snížená",J1642,0)</f>
        <v>0</v>
      </c>
      <c r="BG1642" s="226">
        <f>IF(N1642="zákl. přenesená",J1642,0)</f>
        <v>0</v>
      </c>
      <c r="BH1642" s="226">
        <f>IF(N1642="sníž. přenesená",J1642,0)</f>
        <v>0</v>
      </c>
      <c r="BI1642" s="226">
        <f>IF(N1642="nulová",J1642,0)</f>
        <v>0</v>
      </c>
      <c r="BJ1642" s="20" t="s">
        <v>79</v>
      </c>
      <c r="BK1642" s="226">
        <f>ROUND(I1642*H1642,2)</f>
        <v>0</v>
      </c>
      <c r="BL1642" s="20" t="s">
        <v>242</v>
      </c>
      <c r="BM1642" s="225" t="s">
        <v>2225</v>
      </c>
    </row>
    <row r="1643" s="2" customFormat="1">
      <c r="A1643" s="41"/>
      <c r="B1643" s="42"/>
      <c r="C1643" s="43"/>
      <c r="D1643" s="235" t="s">
        <v>370</v>
      </c>
      <c r="E1643" s="43"/>
      <c r="F1643" s="236" t="s">
        <v>2226</v>
      </c>
      <c r="G1643" s="43"/>
      <c r="H1643" s="43"/>
      <c r="I1643" s="237"/>
      <c r="J1643" s="43"/>
      <c r="K1643" s="43"/>
      <c r="L1643" s="47"/>
      <c r="M1643" s="238"/>
      <c r="N1643" s="239"/>
      <c r="O1643" s="87"/>
      <c r="P1643" s="87"/>
      <c r="Q1643" s="87"/>
      <c r="R1643" s="87"/>
      <c r="S1643" s="87"/>
      <c r="T1643" s="88"/>
      <c r="U1643" s="41"/>
      <c r="V1643" s="41"/>
      <c r="W1643" s="41"/>
      <c r="X1643" s="41"/>
      <c r="Y1643" s="41"/>
      <c r="Z1643" s="41"/>
      <c r="AA1643" s="41"/>
      <c r="AB1643" s="41"/>
      <c r="AC1643" s="41"/>
      <c r="AD1643" s="41"/>
      <c r="AE1643" s="41"/>
      <c r="AT1643" s="20" t="s">
        <v>370</v>
      </c>
      <c r="AU1643" s="20" t="s">
        <v>81</v>
      </c>
    </row>
    <row r="1644" s="2" customFormat="1" ht="37.8" customHeight="1">
      <c r="A1644" s="41"/>
      <c r="B1644" s="42"/>
      <c r="C1644" s="214" t="s">
        <v>2227</v>
      </c>
      <c r="D1644" s="214" t="s">
        <v>179</v>
      </c>
      <c r="E1644" s="215" t="s">
        <v>2228</v>
      </c>
      <c r="F1644" s="216" t="s">
        <v>2229</v>
      </c>
      <c r="G1644" s="217" t="s">
        <v>209</v>
      </c>
      <c r="H1644" s="218">
        <v>8.1999999999999993</v>
      </c>
      <c r="I1644" s="219"/>
      <c r="J1644" s="220">
        <f>ROUND(I1644*H1644,2)</f>
        <v>0</v>
      </c>
      <c r="K1644" s="216" t="s">
        <v>368</v>
      </c>
      <c r="L1644" s="47"/>
      <c r="M1644" s="221" t="s">
        <v>21</v>
      </c>
      <c r="N1644" s="222" t="s">
        <v>43</v>
      </c>
      <c r="O1644" s="87"/>
      <c r="P1644" s="223">
        <f>O1644*H1644</f>
        <v>0</v>
      </c>
      <c r="Q1644" s="223">
        <v>0.0015100000000000001</v>
      </c>
      <c r="R1644" s="223">
        <f>Q1644*H1644</f>
        <v>0.012381999999999999</v>
      </c>
      <c r="S1644" s="223">
        <v>0</v>
      </c>
      <c r="T1644" s="224">
        <f>S1644*H1644</f>
        <v>0</v>
      </c>
      <c r="U1644" s="41"/>
      <c r="V1644" s="41"/>
      <c r="W1644" s="41"/>
      <c r="X1644" s="41"/>
      <c r="Y1644" s="41"/>
      <c r="Z1644" s="41"/>
      <c r="AA1644" s="41"/>
      <c r="AB1644" s="41"/>
      <c r="AC1644" s="41"/>
      <c r="AD1644" s="41"/>
      <c r="AE1644" s="41"/>
      <c r="AR1644" s="225" t="s">
        <v>242</v>
      </c>
      <c r="AT1644" s="225" t="s">
        <v>179</v>
      </c>
      <c r="AU1644" s="225" t="s">
        <v>81</v>
      </c>
      <c r="AY1644" s="20" t="s">
        <v>178</v>
      </c>
      <c r="BE1644" s="226">
        <f>IF(N1644="základní",J1644,0)</f>
        <v>0</v>
      </c>
      <c r="BF1644" s="226">
        <f>IF(N1644="snížená",J1644,0)</f>
        <v>0</v>
      </c>
      <c r="BG1644" s="226">
        <f>IF(N1644="zákl. přenesená",J1644,0)</f>
        <v>0</v>
      </c>
      <c r="BH1644" s="226">
        <f>IF(N1644="sníž. přenesená",J1644,0)</f>
        <v>0</v>
      </c>
      <c r="BI1644" s="226">
        <f>IF(N1644="nulová",J1644,0)</f>
        <v>0</v>
      </c>
      <c r="BJ1644" s="20" t="s">
        <v>79</v>
      </c>
      <c r="BK1644" s="226">
        <f>ROUND(I1644*H1644,2)</f>
        <v>0</v>
      </c>
      <c r="BL1644" s="20" t="s">
        <v>242</v>
      </c>
      <c r="BM1644" s="225" t="s">
        <v>2230</v>
      </c>
    </row>
    <row r="1645" s="2" customFormat="1">
      <c r="A1645" s="41"/>
      <c r="B1645" s="42"/>
      <c r="C1645" s="43"/>
      <c r="D1645" s="235" t="s">
        <v>370</v>
      </c>
      <c r="E1645" s="43"/>
      <c r="F1645" s="236" t="s">
        <v>2231</v>
      </c>
      <c r="G1645" s="43"/>
      <c r="H1645" s="43"/>
      <c r="I1645" s="237"/>
      <c r="J1645" s="43"/>
      <c r="K1645" s="43"/>
      <c r="L1645" s="47"/>
      <c r="M1645" s="238"/>
      <c r="N1645" s="239"/>
      <c r="O1645" s="87"/>
      <c r="P1645" s="87"/>
      <c r="Q1645" s="87"/>
      <c r="R1645" s="87"/>
      <c r="S1645" s="87"/>
      <c r="T1645" s="88"/>
      <c r="U1645" s="41"/>
      <c r="V1645" s="41"/>
      <c r="W1645" s="41"/>
      <c r="X1645" s="41"/>
      <c r="Y1645" s="41"/>
      <c r="Z1645" s="41"/>
      <c r="AA1645" s="41"/>
      <c r="AB1645" s="41"/>
      <c r="AC1645" s="41"/>
      <c r="AD1645" s="41"/>
      <c r="AE1645" s="41"/>
      <c r="AT1645" s="20" t="s">
        <v>370</v>
      </c>
      <c r="AU1645" s="20" t="s">
        <v>81</v>
      </c>
    </row>
    <row r="1646" s="2" customFormat="1" ht="24.15" customHeight="1">
      <c r="A1646" s="41"/>
      <c r="B1646" s="42"/>
      <c r="C1646" s="214" t="s">
        <v>2232</v>
      </c>
      <c r="D1646" s="214" t="s">
        <v>179</v>
      </c>
      <c r="E1646" s="215" t="s">
        <v>2233</v>
      </c>
      <c r="F1646" s="216" t="s">
        <v>2234</v>
      </c>
      <c r="G1646" s="217" t="s">
        <v>209</v>
      </c>
      <c r="H1646" s="218">
        <v>27.199999999999999</v>
      </c>
      <c r="I1646" s="219"/>
      <c r="J1646" s="220">
        <f>ROUND(I1646*H1646,2)</f>
        <v>0</v>
      </c>
      <c r="K1646" s="216" t="s">
        <v>393</v>
      </c>
      <c r="L1646" s="47"/>
      <c r="M1646" s="221" t="s">
        <v>21</v>
      </c>
      <c r="N1646" s="222" t="s">
        <v>43</v>
      </c>
      <c r="O1646" s="87"/>
      <c r="P1646" s="223">
        <f>O1646*H1646</f>
        <v>0</v>
      </c>
      <c r="Q1646" s="223">
        <v>0.00445</v>
      </c>
      <c r="R1646" s="223">
        <f>Q1646*H1646</f>
        <v>0.12104</v>
      </c>
      <c r="S1646" s="223">
        <v>0</v>
      </c>
      <c r="T1646" s="224">
        <f>S1646*H1646</f>
        <v>0</v>
      </c>
      <c r="U1646" s="41"/>
      <c r="V1646" s="41"/>
      <c r="W1646" s="41"/>
      <c r="X1646" s="41"/>
      <c r="Y1646" s="41"/>
      <c r="Z1646" s="41"/>
      <c r="AA1646" s="41"/>
      <c r="AB1646" s="41"/>
      <c r="AC1646" s="41"/>
      <c r="AD1646" s="41"/>
      <c r="AE1646" s="41"/>
      <c r="AR1646" s="225" t="s">
        <v>242</v>
      </c>
      <c r="AT1646" s="225" t="s">
        <v>179</v>
      </c>
      <c r="AU1646" s="225" t="s">
        <v>81</v>
      </c>
      <c r="AY1646" s="20" t="s">
        <v>178</v>
      </c>
      <c r="BE1646" s="226">
        <f>IF(N1646="základní",J1646,0)</f>
        <v>0</v>
      </c>
      <c r="BF1646" s="226">
        <f>IF(N1646="snížená",J1646,0)</f>
        <v>0</v>
      </c>
      <c r="BG1646" s="226">
        <f>IF(N1646="zákl. přenesená",J1646,0)</f>
        <v>0</v>
      </c>
      <c r="BH1646" s="226">
        <f>IF(N1646="sníž. přenesená",J1646,0)</f>
        <v>0</v>
      </c>
      <c r="BI1646" s="226">
        <f>IF(N1646="nulová",J1646,0)</f>
        <v>0</v>
      </c>
      <c r="BJ1646" s="20" t="s">
        <v>79</v>
      </c>
      <c r="BK1646" s="226">
        <f>ROUND(I1646*H1646,2)</f>
        <v>0</v>
      </c>
      <c r="BL1646" s="20" t="s">
        <v>242</v>
      </c>
      <c r="BM1646" s="225" t="s">
        <v>2235</v>
      </c>
    </row>
    <row r="1647" s="13" customFormat="1">
      <c r="A1647" s="13"/>
      <c r="B1647" s="240"/>
      <c r="C1647" s="241"/>
      <c r="D1647" s="242" t="s">
        <v>372</v>
      </c>
      <c r="E1647" s="243" t="s">
        <v>21</v>
      </c>
      <c r="F1647" s="244" t="s">
        <v>2236</v>
      </c>
      <c r="G1647" s="241"/>
      <c r="H1647" s="243" t="s">
        <v>21</v>
      </c>
      <c r="I1647" s="245"/>
      <c r="J1647" s="241"/>
      <c r="K1647" s="241"/>
      <c r="L1647" s="246"/>
      <c r="M1647" s="247"/>
      <c r="N1647" s="248"/>
      <c r="O1647" s="248"/>
      <c r="P1647" s="248"/>
      <c r="Q1647" s="248"/>
      <c r="R1647" s="248"/>
      <c r="S1647" s="248"/>
      <c r="T1647" s="249"/>
      <c r="U1647" s="13"/>
      <c r="V1647" s="13"/>
      <c r="W1647" s="13"/>
      <c r="X1647" s="13"/>
      <c r="Y1647" s="13"/>
      <c r="Z1647" s="13"/>
      <c r="AA1647" s="13"/>
      <c r="AB1647" s="13"/>
      <c r="AC1647" s="13"/>
      <c r="AD1647" s="13"/>
      <c r="AE1647" s="13"/>
      <c r="AT1647" s="250" t="s">
        <v>372</v>
      </c>
      <c r="AU1647" s="250" t="s">
        <v>81</v>
      </c>
      <c r="AV1647" s="13" t="s">
        <v>79</v>
      </c>
      <c r="AW1647" s="13" t="s">
        <v>34</v>
      </c>
      <c r="AX1647" s="13" t="s">
        <v>72</v>
      </c>
      <c r="AY1647" s="250" t="s">
        <v>178</v>
      </c>
    </row>
    <row r="1648" s="14" customFormat="1">
      <c r="A1648" s="14"/>
      <c r="B1648" s="251"/>
      <c r="C1648" s="252"/>
      <c r="D1648" s="242" t="s">
        <v>372</v>
      </c>
      <c r="E1648" s="253" t="s">
        <v>21</v>
      </c>
      <c r="F1648" s="254" t="s">
        <v>2237</v>
      </c>
      <c r="G1648" s="252"/>
      <c r="H1648" s="255">
        <v>27.199999999999999</v>
      </c>
      <c r="I1648" s="256"/>
      <c r="J1648" s="252"/>
      <c r="K1648" s="252"/>
      <c r="L1648" s="257"/>
      <c r="M1648" s="258"/>
      <c r="N1648" s="259"/>
      <c r="O1648" s="259"/>
      <c r="P1648" s="259"/>
      <c r="Q1648" s="259"/>
      <c r="R1648" s="259"/>
      <c r="S1648" s="259"/>
      <c r="T1648" s="260"/>
      <c r="U1648" s="14"/>
      <c r="V1648" s="14"/>
      <c r="W1648" s="14"/>
      <c r="X1648" s="14"/>
      <c r="Y1648" s="14"/>
      <c r="Z1648" s="14"/>
      <c r="AA1648" s="14"/>
      <c r="AB1648" s="14"/>
      <c r="AC1648" s="14"/>
      <c r="AD1648" s="14"/>
      <c r="AE1648" s="14"/>
      <c r="AT1648" s="261" t="s">
        <v>372</v>
      </c>
      <c r="AU1648" s="261" t="s">
        <v>81</v>
      </c>
      <c r="AV1648" s="14" t="s">
        <v>81</v>
      </c>
      <c r="AW1648" s="14" t="s">
        <v>34</v>
      </c>
      <c r="AX1648" s="14" t="s">
        <v>79</v>
      </c>
      <c r="AY1648" s="261" t="s">
        <v>178</v>
      </c>
    </row>
    <row r="1649" s="2" customFormat="1" ht="37.8" customHeight="1">
      <c r="A1649" s="41"/>
      <c r="B1649" s="42"/>
      <c r="C1649" s="214" t="s">
        <v>2238</v>
      </c>
      <c r="D1649" s="214" t="s">
        <v>179</v>
      </c>
      <c r="E1649" s="215" t="s">
        <v>2239</v>
      </c>
      <c r="F1649" s="216" t="s">
        <v>2240</v>
      </c>
      <c r="G1649" s="217" t="s">
        <v>209</v>
      </c>
      <c r="H1649" s="218">
        <v>13.199999999999999</v>
      </c>
      <c r="I1649" s="219"/>
      <c r="J1649" s="220">
        <f>ROUND(I1649*H1649,2)</f>
        <v>0</v>
      </c>
      <c r="K1649" s="216" t="s">
        <v>393</v>
      </c>
      <c r="L1649" s="47"/>
      <c r="M1649" s="221" t="s">
        <v>21</v>
      </c>
      <c r="N1649" s="222" t="s">
        <v>43</v>
      </c>
      <c r="O1649" s="87"/>
      <c r="P1649" s="223">
        <f>O1649*H1649</f>
        <v>0</v>
      </c>
      <c r="Q1649" s="223">
        <v>0.0047400000000000003</v>
      </c>
      <c r="R1649" s="223">
        <f>Q1649*H1649</f>
        <v>0.062567999999999999</v>
      </c>
      <c r="S1649" s="223">
        <v>0</v>
      </c>
      <c r="T1649" s="224">
        <f>S1649*H1649</f>
        <v>0</v>
      </c>
      <c r="U1649" s="41"/>
      <c r="V1649" s="41"/>
      <c r="W1649" s="41"/>
      <c r="X1649" s="41"/>
      <c r="Y1649" s="41"/>
      <c r="Z1649" s="41"/>
      <c r="AA1649" s="41"/>
      <c r="AB1649" s="41"/>
      <c r="AC1649" s="41"/>
      <c r="AD1649" s="41"/>
      <c r="AE1649" s="41"/>
      <c r="AR1649" s="225" t="s">
        <v>242</v>
      </c>
      <c r="AT1649" s="225" t="s">
        <v>179</v>
      </c>
      <c r="AU1649" s="225" t="s">
        <v>81</v>
      </c>
      <c r="AY1649" s="20" t="s">
        <v>178</v>
      </c>
      <c r="BE1649" s="226">
        <f>IF(N1649="základní",J1649,0)</f>
        <v>0</v>
      </c>
      <c r="BF1649" s="226">
        <f>IF(N1649="snížená",J1649,0)</f>
        <v>0</v>
      </c>
      <c r="BG1649" s="226">
        <f>IF(N1649="zákl. přenesená",J1649,0)</f>
        <v>0</v>
      </c>
      <c r="BH1649" s="226">
        <f>IF(N1649="sníž. přenesená",J1649,0)</f>
        <v>0</v>
      </c>
      <c r="BI1649" s="226">
        <f>IF(N1649="nulová",J1649,0)</f>
        <v>0</v>
      </c>
      <c r="BJ1649" s="20" t="s">
        <v>79</v>
      </c>
      <c r="BK1649" s="226">
        <f>ROUND(I1649*H1649,2)</f>
        <v>0</v>
      </c>
      <c r="BL1649" s="20" t="s">
        <v>242</v>
      </c>
      <c r="BM1649" s="225" t="s">
        <v>2241</v>
      </c>
    </row>
    <row r="1650" s="14" customFormat="1">
      <c r="A1650" s="14"/>
      <c r="B1650" s="251"/>
      <c r="C1650" s="252"/>
      <c r="D1650" s="242" t="s">
        <v>372</v>
      </c>
      <c r="E1650" s="253" t="s">
        <v>21</v>
      </c>
      <c r="F1650" s="254" t="s">
        <v>2242</v>
      </c>
      <c r="G1650" s="252"/>
      <c r="H1650" s="255">
        <v>13.199999999999999</v>
      </c>
      <c r="I1650" s="256"/>
      <c r="J1650" s="252"/>
      <c r="K1650" s="252"/>
      <c r="L1650" s="257"/>
      <c r="M1650" s="258"/>
      <c r="N1650" s="259"/>
      <c r="O1650" s="259"/>
      <c r="P1650" s="259"/>
      <c r="Q1650" s="259"/>
      <c r="R1650" s="259"/>
      <c r="S1650" s="259"/>
      <c r="T1650" s="260"/>
      <c r="U1650" s="14"/>
      <c r="V1650" s="14"/>
      <c r="W1650" s="14"/>
      <c r="X1650" s="14"/>
      <c r="Y1650" s="14"/>
      <c r="Z1650" s="14"/>
      <c r="AA1650" s="14"/>
      <c r="AB1650" s="14"/>
      <c r="AC1650" s="14"/>
      <c r="AD1650" s="14"/>
      <c r="AE1650" s="14"/>
      <c r="AT1650" s="261" t="s">
        <v>372</v>
      </c>
      <c r="AU1650" s="261" t="s">
        <v>81</v>
      </c>
      <c r="AV1650" s="14" t="s">
        <v>81</v>
      </c>
      <c r="AW1650" s="14" t="s">
        <v>34</v>
      </c>
      <c r="AX1650" s="14" t="s">
        <v>79</v>
      </c>
      <c r="AY1650" s="261" t="s">
        <v>178</v>
      </c>
    </row>
    <row r="1651" s="2" customFormat="1" ht="37.8" customHeight="1">
      <c r="A1651" s="41"/>
      <c r="B1651" s="42"/>
      <c r="C1651" s="214" t="s">
        <v>2243</v>
      </c>
      <c r="D1651" s="214" t="s">
        <v>179</v>
      </c>
      <c r="E1651" s="215" t="s">
        <v>2244</v>
      </c>
      <c r="F1651" s="216" t="s">
        <v>2245</v>
      </c>
      <c r="G1651" s="217" t="s">
        <v>384</v>
      </c>
      <c r="H1651" s="218">
        <v>105.45</v>
      </c>
      <c r="I1651" s="219"/>
      <c r="J1651" s="220">
        <f>ROUND(I1651*H1651,2)</f>
        <v>0</v>
      </c>
      <c r="K1651" s="216" t="s">
        <v>368</v>
      </c>
      <c r="L1651" s="47"/>
      <c r="M1651" s="221" t="s">
        <v>21</v>
      </c>
      <c r="N1651" s="222" t="s">
        <v>43</v>
      </c>
      <c r="O1651" s="87"/>
      <c r="P1651" s="223">
        <f>O1651*H1651</f>
        <v>0</v>
      </c>
      <c r="Q1651" s="223">
        <v>0.0053699999999999998</v>
      </c>
      <c r="R1651" s="223">
        <f>Q1651*H1651</f>
        <v>0.56626650000000001</v>
      </c>
      <c r="S1651" s="223">
        <v>0</v>
      </c>
      <c r="T1651" s="224">
        <f>S1651*H1651</f>
        <v>0</v>
      </c>
      <c r="U1651" s="41"/>
      <c r="V1651" s="41"/>
      <c r="W1651" s="41"/>
      <c r="X1651" s="41"/>
      <c r="Y1651" s="41"/>
      <c r="Z1651" s="41"/>
      <c r="AA1651" s="41"/>
      <c r="AB1651" s="41"/>
      <c r="AC1651" s="41"/>
      <c r="AD1651" s="41"/>
      <c r="AE1651" s="41"/>
      <c r="AR1651" s="225" t="s">
        <v>242</v>
      </c>
      <c r="AT1651" s="225" t="s">
        <v>179</v>
      </c>
      <c r="AU1651" s="225" t="s">
        <v>81</v>
      </c>
      <c r="AY1651" s="20" t="s">
        <v>178</v>
      </c>
      <c r="BE1651" s="226">
        <f>IF(N1651="základní",J1651,0)</f>
        <v>0</v>
      </c>
      <c r="BF1651" s="226">
        <f>IF(N1651="snížená",J1651,0)</f>
        <v>0</v>
      </c>
      <c r="BG1651" s="226">
        <f>IF(N1651="zákl. přenesená",J1651,0)</f>
        <v>0</v>
      </c>
      <c r="BH1651" s="226">
        <f>IF(N1651="sníž. přenesená",J1651,0)</f>
        <v>0</v>
      </c>
      <c r="BI1651" s="226">
        <f>IF(N1651="nulová",J1651,0)</f>
        <v>0</v>
      </c>
      <c r="BJ1651" s="20" t="s">
        <v>79</v>
      </c>
      <c r="BK1651" s="226">
        <f>ROUND(I1651*H1651,2)</f>
        <v>0</v>
      </c>
      <c r="BL1651" s="20" t="s">
        <v>242</v>
      </c>
      <c r="BM1651" s="225" t="s">
        <v>2246</v>
      </c>
    </row>
    <row r="1652" s="2" customFormat="1">
      <c r="A1652" s="41"/>
      <c r="B1652" s="42"/>
      <c r="C1652" s="43"/>
      <c r="D1652" s="235" t="s">
        <v>370</v>
      </c>
      <c r="E1652" s="43"/>
      <c r="F1652" s="236" t="s">
        <v>2247</v>
      </c>
      <c r="G1652" s="43"/>
      <c r="H1652" s="43"/>
      <c r="I1652" s="237"/>
      <c r="J1652" s="43"/>
      <c r="K1652" s="43"/>
      <c r="L1652" s="47"/>
      <c r="M1652" s="238"/>
      <c r="N1652" s="239"/>
      <c r="O1652" s="87"/>
      <c r="P1652" s="87"/>
      <c r="Q1652" s="87"/>
      <c r="R1652" s="87"/>
      <c r="S1652" s="87"/>
      <c r="T1652" s="88"/>
      <c r="U1652" s="41"/>
      <c r="V1652" s="41"/>
      <c r="W1652" s="41"/>
      <c r="X1652" s="41"/>
      <c r="Y1652" s="41"/>
      <c r="Z1652" s="41"/>
      <c r="AA1652" s="41"/>
      <c r="AB1652" s="41"/>
      <c r="AC1652" s="41"/>
      <c r="AD1652" s="41"/>
      <c r="AE1652" s="41"/>
      <c r="AT1652" s="20" t="s">
        <v>370</v>
      </c>
      <c r="AU1652" s="20" t="s">
        <v>81</v>
      </c>
    </row>
    <row r="1653" s="13" customFormat="1">
      <c r="A1653" s="13"/>
      <c r="B1653" s="240"/>
      <c r="C1653" s="241"/>
      <c r="D1653" s="242" t="s">
        <v>372</v>
      </c>
      <c r="E1653" s="243" t="s">
        <v>21</v>
      </c>
      <c r="F1653" s="244" t="s">
        <v>1782</v>
      </c>
      <c r="G1653" s="241"/>
      <c r="H1653" s="243" t="s">
        <v>21</v>
      </c>
      <c r="I1653" s="245"/>
      <c r="J1653" s="241"/>
      <c r="K1653" s="241"/>
      <c r="L1653" s="246"/>
      <c r="M1653" s="247"/>
      <c r="N1653" s="248"/>
      <c r="O1653" s="248"/>
      <c r="P1653" s="248"/>
      <c r="Q1653" s="248"/>
      <c r="R1653" s="248"/>
      <c r="S1653" s="248"/>
      <c r="T1653" s="249"/>
      <c r="U1653" s="13"/>
      <c r="V1653" s="13"/>
      <c r="W1653" s="13"/>
      <c r="X1653" s="13"/>
      <c r="Y1653" s="13"/>
      <c r="Z1653" s="13"/>
      <c r="AA1653" s="13"/>
      <c r="AB1653" s="13"/>
      <c r="AC1653" s="13"/>
      <c r="AD1653" s="13"/>
      <c r="AE1653" s="13"/>
      <c r="AT1653" s="250" t="s">
        <v>372</v>
      </c>
      <c r="AU1653" s="250" t="s">
        <v>81</v>
      </c>
      <c r="AV1653" s="13" t="s">
        <v>79</v>
      </c>
      <c r="AW1653" s="13" t="s">
        <v>34</v>
      </c>
      <c r="AX1653" s="13" t="s">
        <v>72</v>
      </c>
      <c r="AY1653" s="250" t="s">
        <v>178</v>
      </c>
    </row>
    <row r="1654" s="14" customFormat="1">
      <c r="A1654" s="14"/>
      <c r="B1654" s="251"/>
      <c r="C1654" s="252"/>
      <c r="D1654" s="242" t="s">
        <v>372</v>
      </c>
      <c r="E1654" s="253" t="s">
        <v>21</v>
      </c>
      <c r="F1654" s="254" t="s">
        <v>2248</v>
      </c>
      <c r="G1654" s="252"/>
      <c r="H1654" s="255">
        <v>105.45</v>
      </c>
      <c r="I1654" s="256"/>
      <c r="J1654" s="252"/>
      <c r="K1654" s="252"/>
      <c r="L1654" s="257"/>
      <c r="M1654" s="258"/>
      <c r="N1654" s="259"/>
      <c r="O1654" s="259"/>
      <c r="P1654" s="259"/>
      <c r="Q1654" s="259"/>
      <c r="R1654" s="259"/>
      <c r="S1654" s="259"/>
      <c r="T1654" s="260"/>
      <c r="U1654" s="14"/>
      <c r="V1654" s="14"/>
      <c r="W1654" s="14"/>
      <c r="X1654" s="14"/>
      <c r="Y1654" s="14"/>
      <c r="Z1654" s="14"/>
      <c r="AA1654" s="14"/>
      <c r="AB1654" s="14"/>
      <c r="AC1654" s="14"/>
      <c r="AD1654" s="14"/>
      <c r="AE1654" s="14"/>
      <c r="AT1654" s="261" t="s">
        <v>372</v>
      </c>
      <c r="AU1654" s="261" t="s">
        <v>81</v>
      </c>
      <c r="AV1654" s="14" t="s">
        <v>81</v>
      </c>
      <c r="AW1654" s="14" t="s">
        <v>34</v>
      </c>
      <c r="AX1654" s="14" t="s">
        <v>79</v>
      </c>
      <c r="AY1654" s="261" t="s">
        <v>178</v>
      </c>
    </row>
    <row r="1655" s="2" customFormat="1" ht="44.25" customHeight="1">
      <c r="A1655" s="41"/>
      <c r="B1655" s="42"/>
      <c r="C1655" s="214" t="s">
        <v>2249</v>
      </c>
      <c r="D1655" s="214" t="s">
        <v>179</v>
      </c>
      <c r="E1655" s="215" t="s">
        <v>2250</v>
      </c>
      <c r="F1655" s="216" t="s">
        <v>2251</v>
      </c>
      <c r="G1655" s="217" t="s">
        <v>209</v>
      </c>
      <c r="H1655" s="218">
        <v>8.0500000000000007</v>
      </c>
      <c r="I1655" s="219"/>
      <c r="J1655" s="220">
        <f>ROUND(I1655*H1655,2)</f>
        <v>0</v>
      </c>
      <c r="K1655" s="216" t="s">
        <v>368</v>
      </c>
      <c r="L1655" s="47"/>
      <c r="M1655" s="221" t="s">
        <v>21</v>
      </c>
      <c r="N1655" s="222" t="s">
        <v>43</v>
      </c>
      <c r="O1655" s="87"/>
      <c r="P1655" s="223">
        <f>O1655*H1655</f>
        <v>0</v>
      </c>
      <c r="Q1655" s="223">
        <v>0.0023600000000000001</v>
      </c>
      <c r="R1655" s="223">
        <f>Q1655*H1655</f>
        <v>0.018998000000000001</v>
      </c>
      <c r="S1655" s="223">
        <v>0</v>
      </c>
      <c r="T1655" s="224">
        <f>S1655*H1655</f>
        <v>0</v>
      </c>
      <c r="U1655" s="41"/>
      <c r="V1655" s="41"/>
      <c r="W1655" s="41"/>
      <c r="X1655" s="41"/>
      <c r="Y1655" s="41"/>
      <c r="Z1655" s="41"/>
      <c r="AA1655" s="41"/>
      <c r="AB1655" s="41"/>
      <c r="AC1655" s="41"/>
      <c r="AD1655" s="41"/>
      <c r="AE1655" s="41"/>
      <c r="AR1655" s="225" t="s">
        <v>242</v>
      </c>
      <c r="AT1655" s="225" t="s">
        <v>179</v>
      </c>
      <c r="AU1655" s="225" t="s">
        <v>81</v>
      </c>
      <c r="AY1655" s="20" t="s">
        <v>178</v>
      </c>
      <c r="BE1655" s="226">
        <f>IF(N1655="základní",J1655,0)</f>
        <v>0</v>
      </c>
      <c r="BF1655" s="226">
        <f>IF(N1655="snížená",J1655,0)</f>
        <v>0</v>
      </c>
      <c r="BG1655" s="226">
        <f>IF(N1655="zákl. přenesená",J1655,0)</f>
        <v>0</v>
      </c>
      <c r="BH1655" s="226">
        <f>IF(N1655="sníž. přenesená",J1655,0)</f>
        <v>0</v>
      </c>
      <c r="BI1655" s="226">
        <f>IF(N1655="nulová",J1655,0)</f>
        <v>0</v>
      </c>
      <c r="BJ1655" s="20" t="s">
        <v>79</v>
      </c>
      <c r="BK1655" s="226">
        <f>ROUND(I1655*H1655,2)</f>
        <v>0</v>
      </c>
      <c r="BL1655" s="20" t="s">
        <v>242</v>
      </c>
      <c r="BM1655" s="225" t="s">
        <v>2252</v>
      </c>
    </row>
    <row r="1656" s="2" customFormat="1">
      <c r="A1656" s="41"/>
      <c r="B1656" s="42"/>
      <c r="C1656" s="43"/>
      <c r="D1656" s="235" t="s">
        <v>370</v>
      </c>
      <c r="E1656" s="43"/>
      <c r="F1656" s="236" t="s">
        <v>2253</v>
      </c>
      <c r="G1656" s="43"/>
      <c r="H1656" s="43"/>
      <c r="I1656" s="237"/>
      <c r="J1656" s="43"/>
      <c r="K1656" s="43"/>
      <c r="L1656" s="47"/>
      <c r="M1656" s="238"/>
      <c r="N1656" s="239"/>
      <c r="O1656" s="87"/>
      <c r="P1656" s="87"/>
      <c r="Q1656" s="87"/>
      <c r="R1656" s="87"/>
      <c r="S1656" s="87"/>
      <c r="T1656" s="88"/>
      <c r="U1656" s="41"/>
      <c r="V1656" s="41"/>
      <c r="W1656" s="41"/>
      <c r="X1656" s="41"/>
      <c r="Y1656" s="41"/>
      <c r="Z1656" s="41"/>
      <c r="AA1656" s="41"/>
      <c r="AB1656" s="41"/>
      <c r="AC1656" s="41"/>
      <c r="AD1656" s="41"/>
      <c r="AE1656" s="41"/>
      <c r="AT1656" s="20" t="s">
        <v>370</v>
      </c>
      <c r="AU1656" s="20" t="s">
        <v>81</v>
      </c>
    </row>
    <row r="1657" s="13" customFormat="1">
      <c r="A1657" s="13"/>
      <c r="B1657" s="240"/>
      <c r="C1657" s="241"/>
      <c r="D1657" s="242" t="s">
        <v>372</v>
      </c>
      <c r="E1657" s="243" t="s">
        <v>21</v>
      </c>
      <c r="F1657" s="244" t="s">
        <v>1782</v>
      </c>
      <c r="G1657" s="241"/>
      <c r="H1657" s="243" t="s">
        <v>21</v>
      </c>
      <c r="I1657" s="245"/>
      <c r="J1657" s="241"/>
      <c r="K1657" s="241"/>
      <c r="L1657" s="246"/>
      <c r="M1657" s="247"/>
      <c r="N1657" s="248"/>
      <c r="O1657" s="248"/>
      <c r="P1657" s="248"/>
      <c r="Q1657" s="248"/>
      <c r="R1657" s="248"/>
      <c r="S1657" s="248"/>
      <c r="T1657" s="249"/>
      <c r="U1657" s="13"/>
      <c r="V1657" s="13"/>
      <c r="W1657" s="13"/>
      <c r="X1657" s="13"/>
      <c r="Y1657" s="13"/>
      <c r="Z1657" s="13"/>
      <c r="AA1657" s="13"/>
      <c r="AB1657" s="13"/>
      <c r="AC1657" s="13"/>
      <c r="AD1657" s="13"/>
      <c r="AE1657" s="13"/>
      <c r="AT1657" s="250" t="s">
        <v>372</v>
      </c>
      <c r="AU1657" s="250" t="s">
        <v>81</v>
      </c>
      <c r="AV1657" s="13" t="s">
        <v>79</v>
      </c>
      <c r="AW1657" s="13" t="s">
        <v>34</v>
      </c>
      <c r="AX1657" s="13" t="s">
        <v>72</v>
      </c>
      <c r="AY1657" s="250" t="s">
        <v>178</v>
      </c>
    </row>
    <row r="1658" s="14" customFormat="1">
      <c r="A1658" s="14"/>
      <c r="B1658" s="251"/>
      <c r="C1658" s="252"/>
      <c r="D1658" s="242" t="s">
        <v>372</v>
      </c>
      <c r="E1658" s="253" t="s">
        <v>21</v>
      </c>
      <c r="F1658" s="254" t="s">
        <v>2254</v>
      </c>
      <c r="G1658" s="252"/>
      <c r="H1658" s="255">
        <v>8.0500000000000007</v>
      </c>
      <c r="I1658" s="256"/>
      <c r="J1658" s="252"/>
      <c r="K1658" s="252"/>
      <c r="L1658" s="257"/>
      <c r="M1658" s="258"/>
      <c r="N1658" s="259"/>
      <c r="O1658" s="259"/>
      <c r="P1658" s="259"/>
      <c r="Q1658" s="259"/>
      <c r="R1658" s="259"/>
      <c r="S1658" s="259"/>
      <c r="T1658" s="260"/>
      <c r="U1658" s="14"/>
      <c r="V1658" s="14"/>
      <c r="W1658" s="14"/>
      <c r="X1658" s="14"/>
      <c r="Y1658" s="14"/>
      <c r="Z1658" s="14"/>
      <c r="AA1658" s="14"/>
      <c r="AB1658" s="14"/>
      <c r="AC1658" s="14"/>
      <c r="AD1658" s="14"/>
      <c r="AE1658" s="14"/>
      <c r="AT1658" s="261" t="s">
        <v>372</v>
      </c>
      <c r="AU1658" s="261" t="s">
        <v>81</v>
      </c>
      <c r="AV1658" s="14" t="s">
        <v>81</v>
      </c>
      <c r="AW1658" s="14" t="s">
        <v>34</v>
      </c>
      <c r="AX1658" s="14" t="s">
        <v>79</v>
      </c>
      <c r="AY1658" s="261" t="s">
        <v>178</v>
      </c>
    </row>
    <row r="1659" s="2" customFormat="1" ht="33" customHeight="1">
      <c r="A1659" s="41"/>
      <c r="B1659" s="42"/>
      <c r="C1659" s="214" t="s">
        <v>2255</v>
      </c>
      <c r="D1659" s="214" t="s">
        <v>179</v>
      </c>
      <c r="E1659" s="215" t="s">
        <v>2256</v>
      </c>
      <c r="F1659" s="216" t="s">
        <v>2257</v>
      </c>
      <c r="G1659" s="217" t="s">
        <v>209</v>
      </c>
      <c r="H1659" s="218">
        <v>8.1999999999999993</v>
      </c>
      <c r="I1659" s="219"/>
      <c r="J1659" s="220">
        <f>ROUND(I1659*H1659,2)</f>
        <v>0</v>
      </c>
      <c r="K1659" s="216" t="s">
        <v>368</v>
      </c>
      <c r="L1659" s="47"/>
      <c r="M1659" s="221" t="s">
        <v>21</v>
      </c>
      <c r="N1659" s="222" t="s">
        <v>43</v>
      </c>
      <c r="O1659" s="87"/>
      <c r="P1659" s="223">
        <f>O1659*H1659</f>
        <v>0</v>
      </c>
      <c r="Q1659" s="223">
        <v>0.0028600000000000001</v>
      </c>
      <c r="R1659" s="223">
        <f>Q1659*H1659</f>
        <v>0.023452000000000001</v>
      </c>
      <c r="S1659" s="223">
        <v>0</v>
      </c>
      <c r="T1659" s="224">
        <f>S1659*H1659</f>
        <v>0</v>
      </c>
      <c r="U1659" s="41"/>
      <c r="V1659" s="41"/>
      <c r="W1659" s="41"/>
      <c r="X1659" s="41"/>
      <c r="Y1659" s="41"/>
      <c r="Z1659" s="41"/>
      <c r="AA1659" s="41"/>
      <c r="AB1659" s="41"/>
      <c r="AC1659" s="41"/>
      <c r="AD1659" s="41"/>
      <c r="AE1659" s="41"/>
      <c r="AR1659" s="225" t="s">
        <v>242</v>
      </c>
      <c r="AT1659" s="225" t="s">
        <v>179</v>
      </c>
      <c r="AU1659" s="225" t="s">
        <v>81</v>
      </c>
      <c r="AY1659" s="20" t="s">
        <v>178</v>
      </c>
      <c r="BE1659" s="226">
        <f>IF(N1659="základní",J1659,0)</f>
        <v>0</v>
      </c>
      <c r="BF1659" s="226">
        <f>IF(N1659="snížená",J1659,0)</f>
        <v>0</v>
      </c>
      <c r="BG1659" s="226">
        <f>IF(N1659="zákl. přenesená",J1659,0)</f>
        <v>0</v>
      </c>
      <c r="BH1659" s="226">
        <f>IF(N1659="sníž. přenesená",J1659,0)</f>
        <v>0</v>
      </c>
      <c r="BI1659" s="226">
        <f>IF(N1659="nulová",J1659,0)</f>
        <v>0</v>
      </c>
      <c r="BJ1659" s="20" t="s">
        <v>79</v>
      </c>
      <c r="BK1659" s="226">
        <f>ROUND(I1659*H1659,2)</f>
        <v>0</v>
      </c>
      <c r="BL1659" s="20" t="s">
        <v>242</v>
      </c>
      <c r="BM1659" s="225" t="s">
        <v>2258</v>
      </c>
    </row>
    <row r="1660" s="2" customFormat="1">
      <c r="A1660" s="41"/>
      <c r="B1660" s="42"/>
      <c r="C1660" s="43"/>
      <c r="D1660" s="235" t="s">
        <v>370</v>
      </c>
      <c r="E1660" s="43"/>
      <c r="F1660" s="236" t="s">
        <v>2259</v>
      </c>
      <c r="G1660" s="43"/>
      <c r="H1660" s="43"/>
      <c r="I1660" s="237"/>
      <c r="J1660" s="43"/>
      <c r="K1660" s="43"/>
      <c r="L1660" s="47"/>
      <c r="M1660" s="238"/>
      <c r="N1660" s="239"/>
      <c r="O1660" s="87"/>
      <c r="P1660" s="87"/>
      <c r="Q1660" s="87"/>
      <c r="R1660" s="87"/>
      <c r="S1660" s="87"/>
      <c r="T1660" s="88"/>
      <c r="U1660" s="41"/>
      <c r="V1660" s="41"/>
      <c r="W1660" s="41"/>
      <c r="X1660" s="41"/>
      <c r="Y1660" s="41"/>
      <c r="Z1660" s="41"/>
      <c r="AA1660" s="41"/>
      <c r="AB1660" s="41"/>
      <c r="AC1660" s="41"/>
      <c r="AD1660" s="41"/>
      <c r="AE1660" s="41"/>
      <c r="AT1660" s="20" t="s">
        <v>370</v>
      </c>
      <c r="AU1660" s="20" t="s">
        <v>81</v>
      </c>
    </row>
    <row r="1661" s="14" customFormat="1">
      <c r="A1661" s="14"/>
      <c r="B1661" s="251"/>
      <c r="C1661" s="252"/>
      <c r="D1661" s="242" t="s">
        <v>372</v>
      </c>
      <c r="E1661" s="253" t="s">
        <v>21</v>
      </c>
      <c r="F1661" s="254" t="s">
        <v>2260</v>
      </c>
      <c r="G1661" s="252"/>
      <c r="H1661" s="255">
        <v>8.1999999999999993</v>
      </c>
      <c r="I1661" s="256"/>
      <c r="J1661" s="252"/>
      <c r="K1661" s="252"/>
      <c r="L1661" s="257"/>
      <c r="M1661" s="258"/>
      <c r="N1661" s="259"/>
      <c r="O1661" s="259"/>
      <c r="P1661" s="259"/>
      <c r="Q1661" s="259"/>
      <c r="R1661" s="259"/>
      <c r="S1661" s="259"/>
      <c r="T1661" s="260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T1661" s="261" t="s">
        <v>372</v>
      </c>
      <c r="AU1661" s="261" t="s">
        <v>81</v>
      </c>
      <c r="AV1661" s="14" t="s">
        <v>81</v>
      </c>
      <c r="AW1661" s="14" t="s">
        <v>34</v>
      </c>
      <c r="AX1661" s="14" t="s">
        <v>79</v>
      </c>
      <c r="AY1661" s="261" t="s">
        <v>178</v>
      </c>
    </row>
    <row r="1662" s="2" customFormat="1" ht="33" customHeight="1">
      <c r="A1662" s="41"/>
      <c r="B1662" s="42"/>
      <c r="C1662" s="214" t="s">
        <v>2261</v>
      </c>
      <c r="D1662" s="214" t="s">
        <v>179</v>
      </c>
      <c r="E1662" s="215" t="s">
        <v>2262</v>
      </c>
      <c r="F1662" s="216" t="s">
        <v>2263</v>
      </c>
      <c r="G1662" s="217" t="s">
        <v>209</v>
      </c>
      <c r="H1662" s="218">
        <v>12.5</v>
      </c>
      <c r="I1662" s="219"/>
      <c r="J1662" s="220">
        <f>ROUND(I1662*H1662,2)</f>
        <v>0</v>
      </c>
      <c r="K1662" s="216" t="s">
        <v>368</v>
      </c>
      <c r="L1662" s="47"/>
      <c r="M1662" s="221" t="s">
        <v>21</v>
      </c>
      <c r="N1662" s="222" t="s">
        <v>43</v>
      </c>
      <c r="O1662" s="87"/>
      <c r="P1662" s="223">
        <f>O1662*H1662</f>
        <v>0</v>
      </c>
      <c r="Q1662" s="223">
        <v>0.0022300000000000002</v>
      </c>
      <c r="R1662" s="223">
        <f>Q1662*H1662</f>
        <v>0.027875000000000004</v>
      </c>
      <c r="S1662" s="223">
        <v>0</v>
      </c>
      <c r="T1662" s="224">
        <f>S1662*H1662</f>
        <v>0</v>
      </c>
      <c r="U1662" s="41"/>
      <c r="V1662" s="41"/>
      <c r="W1662" s="41"/>
      <c r="X1662" s="41"/>
      <c r="Y1662" s="41"/>
      <c r="Z1662" s="41"/>
      <c r="AA1662" s="41"/>
      <c r="AB1662" s="41"/>
      <c r="AC1662" s="41"/>
      <c r="AD1662" s="41"/>
      <c r="AE1662" s="41"/>
      <c r="AR1662" s="225" t="s">
        <v>242</v>
      </c>
      <c r="AT1662" s="225" t="s">
        <v>179</v>
      </c>
      <c r="AU1662" s="225" t="s">
        <v>81</v>
      </c>
      <c r="AY1662" s="20" t="s">
        <v>178</v>
      </c>
      <c r="BE1662" s="226">
        <f>IF(N1662="základní",J1662,0)</f>
        <v>0</v>
      </c>
      <c r="BF1662" s="226">
        <f>IF(N1662="snížená",J1662,0)</f>
        <v>0</v>
      </c>
      <c r="BG1662" s="226">
        <f>IF(N1662="zákl. přenesená",J1662,0)</f>
        <v>0</v>
      </c>
      <c r="BH1662" s="226">
        <f>IF(N1662="sníž. přenesená",J1662,0)</f>
        <v>0</v>
      </c>
      <c r="BI1662" s="226">
        <f>IF(N1662="nulová",J1662,0)</f>
        <v>0</v>
      </c>
      <c r="BJ1662" s="20" t="s">
        <v>79</v>
      </c>
      <c r="BK1662" s="226">
        <f>ROUND(I1662*H1662,2)</f>
        <v>0</v>
      </c>
      <c r="BL1662" s="20" t="s">
        <v>242</v>
      </c>
      <c r="BM1662" s="225" t="s">
        <v>2264</v>
      </c>
    </row>
    <row r="1663" s="2" customFormat="1">
      <c r="A1663" s="41"/>
      <c r="B1663" s="42"/>
      <c r="C1663" s="43"/>
      <c r="D1663" s="235" t="s">
        <v>370</v>
      </c>
      <c r="E1663" s="43"/>
      <c r="F1663" s="236" t="s">
        <v>2265</v>
      </c>
      <c r="G1663" s="43"/>
      <c r="H1663" s="43"/>
      <c r="I1663" s="237"/>
      <c r="J1663" s="43"/>
      <c r="K1663" s="43"/>
      <c r="L1663" s="47"/>
      <c r="M1663" s="238"/>
      <c r="N1663" s="239"/>
      <c r="O1663" s="87"/>
      <c r="P1663" s="87"/>
      <c r="Q1663" s="87"/>
      <c r="R1663" s="87"/>
      <c r="S1663" s="87"/>
      <c r="T1663" s="88"/>
      <c r="U1663" s="41"/>
      <c r="V1663" s="41"/>
      <c r="W1663" s="41"/>
      <c r="X1663" s="41"/>
      <c r="Y1663" s="41"/>
      <c r="Z1663" s="41"/>
      <c r="AA1663" s="41"/>
      <c r="AB1663" s="41"/>
      <c r="AC1663" s="41"/>
      <c r="AD1663" s="41"/>
      <c r="AE1663" s="41"/>
      <c r="AT1663" s="20" t="s">
        <v>370</v>
      </c>
      <c r="AU1663" s="20" t="s">
        <v>81</v>
      </c>
    </row>
    <row r="1664" s="14" customFormat="1">
      <c r="A1664" s="14"/>
      <c r="B1664" s="251"/>
      <c r="C1664" s="252"/>
      <c r="D1664" s="242" t="s">
        <v>372</v>
      </c>
      <c r="E1664" s="253" t="s">
        <v>21</v>
      </c>
      <c r="F1664" s="254" t="s">
        <v>2266</v>
      </c>
      <c r="G1664" s="252"/>
      <c r="H1664" s="255">
        <v>12.5</v>
      </c>
      <c r="I1664" s="256"/>
      <c r="J1664" s="252"/>
      <c r="K1664" s="252"/>
      <c r="L1664" s="257"/>
      <c r="M1664" s="258"/>
      <c r="N1664" s="259"/>
      <c r="O1664" s="259"/>
      <c r="P1664" s="259"/>
      <c r="Q1664" s="259"/>
      <c r="R1664" s="259"/>
      <c r="S1664" s="259"/>
      <c r="T1664" s="260"/>
      <c r="U1664" s="14"/>
      <c r="V1664" s="14"/>
      <c r="W1664" s="14"/>
      <c r="X1664" s="14"/>
      <c r="Y1664" s="14"/>
      <c r="Z1664" s="14"/>
      <c r="AA1664" s="14"/>
      <c r="AB1664" s="14"/>
      <c r="AC1664" s="14"/>
      <c r="AD1664" s="14"/>
      <c r="AE1664" s="14"/>
      <c r="AT1664" s="261" t="s">
        <v>372</v>
      </c>
      <c r="AU1664" s="261" t="s">
        <v>81</v>
      </c>
      <c r="AV1664" s="14" t="s">
        <v>81</v>
      </c>
      <c r="AW1664" s="14" t="s">
        <v>34</v>
      </c>
      <c r="AX1664" s="14" t="s">
        <v>79</v>
      </c>
      <c r="AY1664" s="261" t="s">
        <v>178</v>
      </c>
    </row>
    <row r="1665" s="2" customFormat="1" ht="44.25" customHeight="1">
      <c r="A1665" s="41"/>
      <c r="B1665" s="42"/>
      <c r="C1665" s="214" t="s">
        <v>2267</v>
      </c>
      <c r="D1665" s="214" t="s">
        <v>179</v>
      </c>
      <c r="E1665" s="215" t="s">
        <v>2268</v>
      </c>
      <c r="F1665" s="216" t="s">
        <v>2269</v>
      </c>
      <c r="G1665" s="217" t="s">
        <v>1686</v>
      </c>
      <c r="H1665" s="296"/>
      <c r="I1665" s="219"/>
      <c r="J1665" s="220">
        <f>ROUND(I1665*H1665,2)</f>
        <v>0</v>
      </c>
      <c r="K1665" s="216" t="s">
        <v>368</v>
      </c>
      <c r="L1665" s="47"/>
      <c r="M1665" s="221" t="s">
        <v>21</v>
      </c>
      <c r="N1665" s="222" t="s">
        <v>43</v>
      </c>
      <c r="O1665" s="87"/>
      <c r="P1665" s="223">
        <f>O1665*H1665</f>
        <v>0</v>
      </c>
      <c r="Q1665" s="223">
        <v>0</v>
      </c>
      <c r="R1665" s="223">
        <f>Q1665*H1665</f>
        <v>0</v>
      </c>
      <c r="S1665" s="223">
        <v>0</v>
      </c>
      <c r="T1665" s="224">
        <f>S1665*H1665</f>
        <v>0</v>
      </c>
      <c r="U1665" s="41"/>
      <c r="V1665" s="41"/>
      <c r="W1665" s="41"/>
      <c r="X1665" s="41"/>
      <c r="Y1665" s="41"/>
      <c r="Z1665" s="41"/>
      <c r="AA1665" s="41"/>
      <c r="AB1665" s="41"/>
      <c r="AC1665" s="41"/>
      <c r="AD1665" s="41"/>
      <c r="AE1665" s="41"/>
      <c r="AR1665" s="225" t="s">
        <v>242</v>
      </c>
      <c r="AT1665" s="225" t="s">
        <v>179</v>
      </c>
      <c r="AU1665" s="225" t="s">
        <v>81</v>
      </c>
      <c r="AY1665" s="20" t="s">
        <v>178</v>
      </c>
      <c r="BE1665" s="226">
        <f>IF(N1665="základní",J1665,0)</f>
        <v>0</v>
      </c>
      <c r="BF1665" s="226">
        <f>IF(N1665="snížená",J1665,0)</f>
        <v>0</v>
      </c>
      <c r="BG1665" s="226">
        <f>IF(N1665="zákl. přenesená",J1665,0)</f>
        <v>0</v>
      </c>
      <c r="BH1665" s="226">
        <f>IF(N1665="sníž. přenesená",J1665,0)</f>
        <v>0</v>
      </c>
      <c r="BI1665" s="226">
        <f>IF(N1665="nulová",J1665,0)</f>
        <v>0</v>
      </c>
      <c r="BJ1665" s="20" t="s">
        <v>79</v>
      </c>
      <c r="BK1665" s="226">
        <f>ROUND(I1665*H1665,2)</f>
        <v>0</v>
      </c>
      <c r="BL1665" s="20" t="s">
        <v>242</v>
      </c>
      <c r="BM1665" s="225" t="s">
        <v>2270</v>
      </c>
    </row>
    <row r="1666" s="2" customFormat="1">
      <c r="A1666" s="41"/>
      <c r="B1666" s="42"/>
      <c r="C1666" s="43"/>
      <c r="D1666" s="235" t="s">
        <v>370</v>
      </c>
      <c r="E1666" s="43"/>
      <c r="F1666" s="236" t="s">
        <v>2271</v>
      </c>
      <c r="G1666" s="43"/>
      <c r="H1666" s="43"/>
      <c r="I1666" s="237"/>
      <c r="J1666" s="43"/>
      <c r="K1666" s="43"/>
      <c r="L1666" s="47"/>
      <c r="M1666" s="238"/>
      <c r="N1666" s="239"/>
      <c r="O1666" s="87"/>
      <c r="P1666" s="87"/>
      <c r="Q1666" s="87"/>
      <c r="R1666" s="87"/>
      <c r="S1666" s="87"/>
      <c r="T1666" s="88"/>
      <c r="U1666" s="41"/>
      <c r="V1666" s="41"/>
      <c r="W1666" s="41"/>
      <c r="X1666" s="41"/>
      <c r="Y1666" s="41"/>
      <c r="Z1666" s="41"/>
      <c r="AA1666" s="41"/>
      <c r="AB1666" s="41"/>
      <c r="AC1666" s="41"/>
      <c r="AD1666" s="41"/>
      <c r="AE1666" s="41"/>
      <c r="AT1666" s="20" t="s">
        <v>370</v>
      </c>
      <c r="AU1666" s="20" t="s">
        <v>81</v>
      </c>
    </row>
    <row r="1667" s="12" customFormat="1" ht="22.8" customHeight="1">
      <c r="A1667" s="12"/>
      <c r="B1667" s="200"/>
      <c r="C1667" s="201"/>
      <c r="D1667" s="202" t="s">
        <v>71</v>
      </c>
      <c r="E1667" s="227" t="s">
        <v>2272</v>
      </c>
      <c r="F1667" s="227" t="s">
        <v>2273</v>
      </c>
      <c r="G1667" s="201"/>
      <c r="H1667" s="201"/>
      <c r="I1667" s="204"/>
      <c r="J1667" s="228">
        <f>BK1667</f>
        <v>0</v>
      </c>
      <c r="K1667" s="201"/>
      <c r="L1667" s="206"/>
      <c r="M1667" s="207"/>
      <c r="N1667" s="208"/>
      <c r="O1667" s="208"/>
      <c r="P1667" s="209">
        <f>SUM(P1668:P1721)</f>
        <v>0</v>
      </c>
      <c r="Q1667" s="208"/>
      <c r="R1667" s="209">
        <f>SUM(R1668:R1721)</f>
        <v>0.24933000000000002</v>
      </c>
      <c r="S1667" s="208"/>
      <c r="T1667" s="210">
        <f>SUM(T1668:T1721)</f>
        <v>0.72831800000000002</v>
      </c>
      <c r="U1667" s="12"/>
      <c r="V1667" s="12"/>
      <c r="W1667" s="12"/>
      <c r="X1667" s="12"/>
      <c r="Y1667" s="12"/>
      <c r="Z1667" s="12"/>
      <c r="AA1667" s="12"/>
      <c r="AB1667" s="12"/>
      <c r="AC1667" s="12"/>
      <c r="AD1667" s="12"/>
      <c r="AE1667" s="12"/>
      <c r="AR1667" s="211" t="s">
        <v>81</v>
      </c>
      <c r="AT1667" s="212" t="s">
        <v>71</v>
      </c>
      <c r="AU1667" s="212" t="s">
        <v>79</v>
      </c>
      <c r="AY1667" s="211" t="s">
        <v>178</v>
      </c>
      <c r="BK1667" s="213">
        <f>SUM(BK1668:BK1721)</f>
        <v>0</v>
      </c>
    </row>
    <row r="1668" s="2" customFormat="1" ht="44.25" customHeight="1">
      <c r="A1668" s="41"/>
      <c r="B1668" s="42"/>
      <c r="C1668" s="214" t="s">
        <v>2274</v>
      </c>
      <c r="D1668" s="214" t="s">
        <v>179</v>
      </c>
      <c r="E1668" s="215" t="s">
        <v>2275</v>
      </c>
      <c r="F1668" s="216" t="s">
        <v>2276</v>
      </c>
      <c r="G1668" s="217" t="s">
        <v>384</v>
      </c>
      <c r="H1668" s="218">
        <v>61.479999999999997</v>
      </c>
      <c r="I1668" s="219"/>
      <c r="J1668" s="220">
        <f>ROUND(I1668*H1668,2)</f>
        <v>0</v>
      </c>
      <c r="K1668" s="216" t="s">
        <v>393</v>
      </c>
      <c r="L1668" s="47"/>
      <c r="M1668" s="221" t="s">
        <v>21</v>
      </c>
      <c r="N1668" s="222" t="s">
        <v>43</v>
      </c>
      <c r="O1668" s="87"/>
      <c r="P1668" s="223">
        <f>O1668*H1668</f>
        <v>0</v>
      </c>
      <c r="Q1668" s="223">
        <v>0</v>
      </c>
      <c r="R1668" s="223">
        <f>Q1668*H1668</f>
        <v>0</v>
      </c>
      <c r="S1668" s="223">
        <v>0</v>
      </c>
      <c r="T1668" s="224">
        <f>S1668*H1668</f>
        <v>0</v>
      </c>
      <c r="U1668" s="41"/>
      <c r="V1668" s="41"/>
      <c r="W1668" s="41"/>
      <c r="X1668" s="41"/>
      <c r="Y1668" s="41"/>
      <c r="Z1668" s="41"/>
      <c r="AA1668" s="41"/>
      <c r="AB1668" s="41"/>
      <c r="AC1668" s="41"/>
      <c r="AD1668" s="41"/>
      <c r="AE1668" s="41"/>
      <c r="AR1668" s="225" t="s">
        <v>242</v>
      </c>
      <c r="AT1668" s="225" t="s">
        <v>179</v>
      </c>
      <c r="AU1668" s="225" t="s">
        <v>81</v>
      </c>
      <c r="AY1668" s="20" t="s">
        <v>178</v>
      </c>
      <c r="BE1668" s="226">
        <f>IF(N1668="základní",J1668,0)</f>
        <v>0</v>
      </c>
      <c r="BF1668" s="226">
        <f>IF(N1668="snížená",J1668,0)</f>
        <v>0</v>
      </c>
      <c r="BG1668" s="226">
        <f>IF(N1668="zákl. přenesená",J1668,0)</f>
        <v>0</v>
      </c>
      <c r="BH1668" s="226">
        <f>IF(N1668="sníž. přenesená",J1668,0)</f>
        <v>0</v>
      </c>
      <c r="BI1668" s="226">
        <f>IF(N1668="nulová",J1668,0)</f>
        <v>0</v>
      </c>
      <c r="BJ1668" s="20" t="s">
        <v>79</v>
      </c>
      <c r="BK1668" s="226">
        <f>ROUND(I1668*H1668,2)</f>
        <v>0</v>
      </c>
      <c r="BL1668" s="20" t="s">
        <v>242</v>
      </c>
      <c r="BM1668" s="225" t="s">
        <v>2277</v>
      </c>
    </row>
    <row r="1669" s="13" customFormat="1">
      <c r="A1669" s="13"/>
      <c r="B1669" s="240"/>
      <c r="C1669" s="241"/>
      <c r="D1669" s="242" t="s">
        <v>372</v>
      </c>
      <c r="E1669" s="243" t="s">
        <v>21</v>
      </c>
      <c r="F1669" s="244" t="s">
        <v>2278</v>
      </c>
      <c r="G1669" s="241"/>
      <c r="H1669" s="243" t="s">
        <v>21</v>
      </c>
      <c r="I1669" s="245"/>
      <c r="J1669" s="241"/>
      <c r="K1669" s="241"/>
      <c r="L1669" s="246"/>
      <c r="M1669" s="247"/>
      <c r="N1669" s="248"/>
      <c r="O1669" s="248"/>
      <c r="P1669" s="248"/>
      <c r="Q1669" s="248"/>
      <c r="R1669" s="248"/>
      <c r="S1669" s="248"/>
      <c r="T1669" s="249"/>
      <c r="U1669" s="13"/>
      <c r="V1669" s="13"/>
      <c r="W1669" s="13"/>
      <c r="X1669" s="13"/>
      <c r="Y1669" s="13"/>
      <c r="Z1669" s="13"/>
      <c r="AA1669" s="13"/>
      <c r="AB1669" s="13"/>
      <c r="AC1669" s="13"/>
      <c r="AD1669" s="13"/>
      <c r="AE1669" s="13"/>
      <c r="AT1669" s="250" t="s">
        <v>372</v>
      </c>
      <c r="AU1669" s="250" t="s">
        <v>81</v>
      </c>
      <c r="AV1669" s="13" t="s">
        <v>79</v>
      </c>
      <c r="AW1669" s="13" t="s">
        <v>34</v>
      </c>
      <c r="AX1669" s="13" t="s">
        <v>72</v>
      </c>
      <c r="AY1669" s="250" t="s">
        <v>178</v>
      </c>
    </row>
    <row r="1670" s="13" customFormat="1">
      <c r="A1670" s="13"/>
      <c r="B1670" s="240"/>
      <c r="C1670" s="241"/>
      <c r="D1670" s="242" t="s">
        <v>372</v>
      </c>
      <c r="E1670" s="243" t="s">
        <v>21</v>
      </c>
      <c r="F1670" s="244" t="s">
        <v>2279</v>
      </c>
      <c r="G1670" s="241"/>
      <c r="H1670" s="243" t="s">
        <v>21</v>
      </c>
      <c r="I1670" s="245"/>
      <c r="J1670" s="241"/>
      <c r="K1670" s="241"/>
      <c r="L1670" s="246"/>
      <c r="M1670" s="247"/>
      <c r="N1670" s="248"/>
      <c r="O1670" s="248"/>
      <c r="P1670" s="248"/>
      <c r="Q1670" s="248"/>
      <c r="R1670" s="248"/>
      <c r="S1670" s="248"/>
      <c r="T1670" s="249"/>
      <c r="U1670" s="13"/>
      <c r="V1670" s="13"/>
      <c r="W1670" s="13"/>
      <c r="X1670" s="13"/>
      <c r="Y1670" s="13"/>
      <c r="Z1670" s="13"/>
      <c r="AA1670" s="13"/>
      <c r="AB1670" s="13"/>
      <c r="AC1670" s="13"/>
      <c r="AD1670" s="13"/>
      <c r="AE1670" s="13"/>
      <c r="AT1670" s="250" t="s">
        <v>372</v>
      </c>
      <c r="AU1670" s="250" t="s">
        <v>81</v>
      </c>
      <c r="AV1670" s="13" t="s">
        <v>79</v>
      </c>
      <c r="AW1670" s="13" t="s">
        <v>34</v>
      </c>
      <c r="AX1670" s="13" t="s">
        <v>72</v>
      </c>
      <c r="AY1670" s="250" t="s">
        <v>178</v>
      </c>
    </row>
    <row r="1671" s="13" customFormat="1">
      <c r="A1671" s="13"/>
      <c r="B1671" s="240"/>
      <c r="C1671" s="241"/>
      <c r="D1671" s="242" t="s">
        <v>372</v>
      </c>
      <c r="E1671" s="243" t="s">
        <v>21</v>
      </c>
      <c r="F1671" s="244" t="s">
        <v>2280</v>
      </c>
      <c r="G1671" s="241"/>
      <c r="H1671" s="243" t="s">
        <v>21</v>
      </c>
      <c r="I1671" s="245"/>
      <c r="J1671" s="241"/>
      <c r="K1671" s="241"/>
      <c r="L1671" s="246"/>
      <c r="M1671" s="247"/>
      <c r="N1671" s="248"/>
      <c r="O1671" s="248"/>
      <c r="P1671" s="248"/>
      <c r="Q1671" s="248"/>
      <c r="R1671" s="248"/>
      <c r="S1671" s="248"/>
      <c r="T1671" s="249"/>
      <c r="U1671" s="13"/>
      <c r="V1671" s="13"/>
      <c r="W1671" s="13"/>
      <c r="X1671" s="13"/>
      <c r="Y1671" s="13"/>
      <c r="Z1671" s="13"/>
      <c r="AA1671" s="13"/>
      <c r="AB1671" s="13"/>
      <c r="AC1671" s="13"/>
      <c r="AD1671" s="13"/>
      <c r="AE1671" s="13"/>
      <c r="AT1671" s="250" t="s">
        <v>372</v>
      </c>
      <c r="AU1671" s="250" t="s">
        <v>81</v>
      </c>
      <c r="AV1671" s="13" t="s">
        <v>79</v>
      </c>
      <c r="AW1671" s="13" t="s">
        <v>34</v>
      </c>
      <c r="AX1671" s="13" t="s">
        <v>72</v>
      </c>
      <c r="AY1671" s="250" t="s">
        <v>178</v>
      </c>
    </row>
    <row r="1672" s="14" customFormat="1">
      <c r="A1672" s="14"/>
      <c r="B1672" s="251"/>
      <c r="C1672" s="252"/>
      <c r="D1672" s="242" t="s">
        <v>372</v>
      </c>
      <c r="E1672" s="253" t="s">
        <v>21</v>
      </c>
      <c r="F1672" s="254" t="s">
        <v>2281</v>
      </c>
      <c r="G1672" s="252"/>
      <c r="H1672" s="255">
        <v>61.479999999999997</v>
      </c>
      <c r="I1672" s="256"/>
      <c r="J1672" s="252"/>
      <c r="K1672" s="252"/>
      <c r="L1672" s="257"/>
      <c r="M1672" s="258"/>
      <c r="N1672" s="259"/>
      <c r="O1672" s="259"/>
      <c r="P1672" s="259"/>
      <c r="Q1672" s="259"/>
      <c r="R1672" s="259"/>
      <c r="S1672" s="259"/>
      <c r="T1672" s="260"/>
      <c r="U1672" s="14"/>
      <c r="V1672" s="14"/>
      <c r="W1672" s="14"/>
      <c r="X1672" s="14"/>
      <c r="Y1672" s="14"/>
      <c r="Z1672" s="14"/>
      <c r="AA1672" s="14"/>
      <c r="AB1672" s="14"/>
      <c r="AC1672" s="14"/>
      <c r="AD1672" s="14"/>
      <c r="AE1672" s="14"/>
      <c r="AT1672" s="261" t="s">
        <v>372</v>
      </c>
      <c r="AU1672" s="261" t="s">
        <v>81</v>
      </c>
      <c r="AV1672" s="14" t="s">
        <v>81</v>
      </c>
      <c r="AW1672" s="14" t="s">
        <v>34</v>
      </c>
      <c r="AX1672" s="14" t="s">
        <v>79</v>
      </c>
      <c r="AY1672" s="261" t="s">
        <v>178</v>
      </c>
    </row>
    <row r="1673" s="2" customFormat="1" ht="16.5" customHeight="1">
      <c r="A1673" s="41"/>
      <c r="B1673" s="42"/>
      <c r="C1673" s="214" t="s">
        <v>2282</v>
      </c>
      <c r="D1673" s="214" t="s">
        <v>179</v>
      </c>
      <c r="E1673" s="215" t="s">
        <v>2283</v>
      </c>
      <c r="F1673" s="216" t="s">
        <v>2284</v>
      </c>
      <c r="G1673" s="217" t="s">
        <v>384</v>
      </c>
      <c r="H1673" s="218">
        <v>34.100000000000001</v>
      </c>
      <c r="I1673" s="219"/>
      <c r="J1673" s="220">
        <f>ROUND(I1673*H1673,2)</f>
        <v>0</v>
      </c>
      <c r="K1673" s="216" t="s">
        <v>368</v>
      </c>
      <c r="L1673" s="47"/>
      <c r="M1673" s="221" t="s">
        <v>21</v>
      </c>
      <c r="N1673" s="222" t="s">
        <v>43</v>
      </c>
      <c r="O1673" s="87"/>
      <c r="P1673" s="223">
        <f>O1673*H1673</f>
        <v>0</v>
      </c>
      <c r="Q1673" s="223">
        <v>0</v>
      </c>
      <c r="R1673" s="223">
        <f>Q1673*H1673</f>
        <v>0</v>
      </c>
      <c r="S1673" s="223">
        <v>0.01098</v>
      </c>
      <c r="T1673" s="224">
        <f>S1673*H1673</f>
        <v>0.37441800000000003</v>
      </c>
      <c r="U1673" s="41"/>
      <c r="V1673" s="41"/>
      <c r="W1673" s="41"/>
      <c r="X1673" s="41"/>
      <c r="Y1673" s="41"/>
      <c r="Z1673" s="41"/>
      <c r="AA1673" s="41"/>
      <c r="AB1673" s="41"/>
      <c r="AC1673" s="41"/>
      <c r="AD1673" s="41"/>
      <c r="AE1673" s="41"/>
      <c r="AR1673" s="225" t="s">
        <v>97</v>
      </c>
      <c r="AT1673" s="225" t="s">
        <v>179</v>
      </c>
      <c r="AU1673" s="225" t="s">
        <v>81</v>
      </c>
      <c r="AY1673" s="20" t="s">
        <v>178</v>
      </c>
      <c r="BE1673" s="226">
        <f>IF(N1673="základní",J1673,0)</f>
        <v>0</v>
      </c>
      <c r="BF1673" s="226">
        <f>IF(N1673="snížená",J1673,0)</f>
        <v>0</v>
      </c>
      <c r="BG1673" s="226">
        <f>IF(N1673="zákl. přenesená",J1673,0)</f>
        <v>0</v>
      </c>
      <c r="BH1673" s="226">
        <f>IF(N1673="sníž. přenesená",J1673,0)</f>
        <v>0</v>
      </c>
      <c r="BI1673" s="226">
        <f>IF(N1673="nulová",J1673,0)</f>
        <v>0</v>
      </c>
      <c r="BJ1673" s="20" t="s">
        <v>79</v>
      </c>
      <c r="BK1673" s="226">
        <f>ROUND(I1673*H1673,2)</f>
        <v>0</v>
      </c>
      <c r="BL1673" s="20" t="s">
        <v>97</v>
      </c>
      <c r="BM1673" s="225" t="s">
        <v>2285</v>
      </c>
    </row>
    <row r="1674" s="2" customFormat="1">
      <c r="A1674" s="41"/>
      <c r="B1674" s="42"/>
      <c r="C1674" s="43"/>
      <c r="D1674" s="235" t="s">
        <v>370</v>
      </c>
      <c r="E1674" s="43"/>
      <c r="F1674" s="236" t="s">
        <v>2286</v>
      </c>
      <c r="G1674" s="43"/>
      <c r="H1674" s="43"/>
      <c r="I1674" s="237"/>
      <c r="J1674" s="43"/>
      <c r="K1674" s="43"/>
      <c r="L1674" s="47"/>
      <c r="M1674" s="238"/>
      <c r="N1674" s="239"/>
      <c r="O1674" s="87"/>
      <c r="P1674" s="87"/>
      <c r="Q1674" s="87"/>
      <c r="R1674" s="87"/>
      <c r="S1674" s="87"/>
      <c r="T1674" s="88"/>
      <c r="U1674" s="41"/>
      <c r="V1674" s="41"/>
      <c r="W1674" s="41"/>
      <c r="X1674" s="41"/>
      <c r="Y1674" s="41"/>
      <c r="Z1674" s="41"/>
      <c r="AA1674" s="41"/>
      <c r="AB1674" s="41"/>
      <c r="AC1674" s="41"/>
      <c r="AD1674" s="41"/>
      <c r="AE1674" s="41"/>
      <c r="AT1674" s="20" t="s">
        <v>370</v>
      </c>
      <c r="AU1674" s="20" t="s">
        <v>81</v>
      </c>
    </row>
    <row r="1675" s="14" customFormat="1">
      <c r="A1675" s="14"/>
      <c r="B1675" s="251"/>
      <c r="C1675" s="252"/>
      <c r="D1675" s="242" t="s">
        <v>372</v>
      </c>
      <c r="E1675" s="253" t="s">
        <v>21</v>
      </c>
      <c r="F1675" s="254" t="s">
        <v>2287</v>
      </c>
      <c r="G1675" s="252"/>
      <c r="H1675" s="255">
        <v>34.100000000000001</v>
      </c>
      <c r="I1675" s="256"/>
      <c r="J1675" s="252"/>
      <c r="K1675" s="252"/>
      <c r="L1675" s="257"/>
      <c r="M1675" s="258"/>
      <c r="N1675" s="259"/>
      <c r="O1675" s="259"/>
      <c r="P1675" s="259"/>
      <c r="Q1675" s="259"/>
      <c r="R1675" s="259"/>
      <c r="S1675" s="259"/>
      <c r="T1675" s="260"/>
      <c r="U1675" s="14"/>
      <c r="V1675" s="14"/>
      <c r="W1675" s="14"/>
      <c r="X1675" s="14"/>
      <c r="Y1675" s="14"/>
      <c r="Z1675" s="14"/>
      <c r="AA1675" s="14"/>
      <c r="AB1675" s="14"/>
      <c r="AC1675" s="14"/>
      <c r="AD1675" s="14"/>
      <c r="AE1675" s="14"/>
      <c r="AT1675" s="261" t="s">
        <v>372</v>
      </c>
      <c r="AU1675" s="261" t="s">
        <v>81</v>
      </c>
      <c r="AV1675" s="14" t="s">
        <v>81</v>
      </c>
      <c r="AW1675" s="14" t="s">
        <v>34</v>
      </c>
      <c r="AX1675" s="14" t="s">
        <v>79</v>
      </c>
      <c r="AY1675" s="261" t="s">
        <v>178</v>
      </c>
    </row>
    <row r="1676" s="2" customFormat="1" ht="16.5" customHeight="1">
      <c r="A1676" s="41"/>
      <c r="B1676" s="42"/>
      <c r="C1676" s="214" t="s">
        <v>2288</v>
      </c>
      <c r="D1676" s="214" t="s">
        <v>179</v>
      </c>
      <c r="E1676" s="215" t="s">
        <v>2289</v>
      </c>
      <c r="F1676" s="216" t="s">
        <v>2290</v>
      </c>
      <c r="G1676" s="217" t="s">
        <v>384</v>
      </c>
      <c r="H1676" s="218">
        <v>34.100000000000001</v>
      </c>
      <c r="I1676" s="219"/>
      <c r="J1676" s="220">
        <f>ROUND(I1676*H1676,2)</f>
        <v>0</v>
      </c>
      <c r="K1676" s="216" t="s">
        <v>368</v>
      </c>
      <c r="L1676" s="47"/>
      <c r="M1676" s="221" t="s">
        <v>21</v>
      </c>
      <c r="N1676" s="222" t="s">
        <v>43</v>
      </c>
      <c r="O1676" s="87"/>
      <c r="P1676" s="223">
        <f>O1676*H1676</f>
        <v>0</v>
      </c>
      <c r="Q1676" s="223">
        <v>0</v>
      </c>
      <c r="R1676" s="223">
        <f>Q1676*H1676</f>
        <v>0</v>
      </c>
      <c r="S1676" s="223">
        <v>0.0080000000000000002</v>
      </c>
      <c r="T1676" s="224">
        <f>S1676*H1676</f>
        <v>0.27280000000000004</v>
      </c>
      <c r="U1676" s="41"/>
      <c r="V1676" s="41"/>
      <c r="W1676" s="41"/>
      <c r="X1676" s="41"/>
      <c r="Y1676" s="41"/>
      <c r="Z1676" s="41"/>
      <c r="AA1676" s="41"/>
      <c r="AB1676" s="41"/>
      <c r="AC1676" s="41"/>
      <c r="AD1676" s="41"/>
      <c r="AE1676" s="41"/>
      <c r="AR1676" s="225" t="s">
        <v>242</v>
      </c>
      <c r="AT1676" s="225" t="s">
        <v>179</v>
      </c>
      <c r="AU1676" s="225" t="s">
        <v>81</v>
      </c>
      <c r="AY1676" s="20" t="s">
        <v>178</v>
      </c>
      <c r="BE1676" s="226">
        <f>IF(N1676="základní",J1676,0)</f>
        <v>0</v>
      </c>
      <c r="BF1676" s="226">
        <f>IF(N1676="snížená",J1676,0)</f>
        <v>0</v>
      </c>
      <c r="BG1676" s="226">
        <f>IF(N1676="zákl. přenesená",J1676,0)</f>
        <v>0</v>
      </c>
      <c r="BH1676" s="226">
        <f>IF(N1676="sníž. přenesená",J1676,0)</f>
        <v>0</v>
      </c>
      <c r="BI1676" s="226">
        <f>IF(N1676="nulová",J1676,0)</f>
        <v>0</v>
      </c>
      <c r="BJ1676" s="20" t="s">
        <v>79</v>
      </c>
      <c r="BK1676" s="226">
        <f>ROUND(I1676*H1676,2)</f>
        <v>0</v>
      </c>
      <c r="BL1676" s="20" t="s">
        <v>242</v>
      </c>
      <c r="BM1676" s="225" t="s">
        <v>2291</v>
      </c>
    </row>
    <row r="1677" s="2" customFormat="1">
      <c r="A1677" s="41"/>
      <c r="B1677" s="42"/>
      <c r="C1677" s="43"/>
      <c r="D1677" s="235" t="s">
        <v>370</v>
      </c>
      <c r="E1677" s="43"/>
      <c r="F1677" s="236" t="s">
        <v>2292</v>
      </c>
      <c r="G1677" s="43"/>
      <c r="H1677" s="43"/>
      <c r="I1677" s="237"/>
      <c r="J1677" s="43"/>
      <c r="K1677" s="43"/>
      <c r="L1677" s="47"/>
      <c r="M1677" s="238"/>
      <c r="N1677" s="239"/>
      <c r="O1677" s="87"/>
      <c r="P1677" s="87"/>
      <c r="Q1677" s="87"/>
      <c r="R1677" s="87"/>
      <c r="S1677" s="87"/>
      <c r="T1677" s="88"/>
      <c r="U1677" s="41"/>
      <c r="V1677" s="41"/>
      <c r="W1677" s="41"/>
      <c r="X1677" s="41"/>
      <c r="Y1677" s="41"/>
      <c r="Z1677" s="41"/>
      <c r="AA1677" s="41"/>
      <c r="AB1677" s="41"/>
      <c r="AC1677" s="41"/>
      <c r="AD1677" s="41"/>
      <c r="AE1677" s="41"/>
      <c r="AT1677" s="20" t="s">
        <v>370</v>
      </c>
      <c r="AU1677" s="20" t="s">
        <v>81</v>
      </c>
    </row>
    <row r="1678" s="14" customFormat="1">
      <c r="A1678" s="14"/>
      <c r="B1678" s="251"/>
      <c r="C1678" s="252"/>
      <c r="D1678" s="242" t="s">
        <v>372</v>
      </c>
      <c r="E1678" s="253" t="s">
        <v>21</v>
      </c>
      <c r="F1678" s="254" t="s">
        <v>2287</v>
      </c>
      <c r="G1678" s="252"/>
      <c r="H1678" s="255">
        <v>34.100000000000001</v>
      </c>
      <c r="I1678" s="256"/>
      <c r="J1678" s="252"/>
      <c r="K1678" s="252"/>
      <c r="L1678" s="257"/>
      <c r="M1678" s="258"/>
      <c r="N1678" s="259"/>
      <c r="O1678" s="259"/>
      <c r="P1678" s="259"/>
      <c r="Q1678" s="259"/>
      <c r="R1678" s="259"/>
      <c r="S1678" s="259"/>
      <c r="T1678" s="260"/>
      <c r="U1678" s="14"/>
      <c r="V1678" s="14"/>
      <c r="W1678" s="14"/>
      <c r="X1678" s="14"/>
      <c r="Y1678" s="14"/>
      <c r="Z1678" s="14"/>
      <c r="AA1678" s="14"/>
      <c r="AB1678" s="14"/>
      <c r="AC1678" s="14"/>
      <c r="AD1678" s="14"/>
      <c r="AE1678" s="14"/>
      <c r="AT1678" s="261" t="s">
        <v>372</v>
      </c>
      <c r="AU1678" s="261" t="s">
        <v>81</v>
      </c>
      <c r="AV1678" s="14" t="s">
        <v>81</v>
      </c>
      <c r="AW1678" s="14" t="s">
        <v>34</v>
      </c>
      <c r="AX1678" s="14" t="s">
        <v>79</v>
      </c>
      <c r="AY1678" s="261" t="s">
        <v>178</v>
      </c>
    </row>
    <row r="1679" s="2" customFormat="1" ht="33" customHeight="1">
      <c r="A1679" s="41"/>
      <c r="B1679" s="42"/>
      <c r="C1679" s="214" t="s">
        <v>2293</v>
      </c>
      <c r="D1679" s="214" t="s">
        <v>179</v>
      </c>
      <c r="E1679" s="215" t="s">
        <v>2294</v>
      </c>
      <c r="F1679" s="216" t="s">
        <v>2295</v>
      </c>
      <c r="G1679" s="217" t="s">
        <v>384</v>
      </c>
      <c r="H1679" s="218">
        <v>6.2000000000000002</v>
      </c>
      <c r="I1679" s="219"/>
      <c r="J1679" s="220">
        <f>ROUND(I1679*H1679,2)</f>
        <v>0</v>
      </c>
      <c r="K1679" s="216" t="s">
        <v>393</v>
      </c>
      <c r="L1679" s="47"/>
      <c r="M1679" s="221" t="s">
        <v>21</v>
      </c>
      <c r="N1679" s="222" t="s">
        <v>43</v>
      </c>
      <c r="O1679" s="87"/>
      <c r="P1679" s="223">
        <f>O1679*H1679</f>
        <v>0</v>
      </c>
      <c r="Q1679" s="223">
        <v>0</v>
      </c>
      <c r="R1679" s="223">
        <f>Q1679*H1679</f>
        <v>0</v>
      </c>
      <c r="S1679" s="223">
        <v>0.0080000000000000002</v>
      </c>
      <c r="T1679" s="224">
        <f>S1679*H1679</f>
        <v>0.049600000000000005</v>
      </c>
      <c r="U1679" s="41"/>
      <c r="V1679" s="41"/>
      <c r="W1679" s="41"/>
      <c r="X1679" s="41"/>
      <c r="Y1679" s="41"/>
      <c r="Z1679" s="41"/>
      <c r="AA1679" s="41"/>
      <c r="AB1679" s="41"/>
      <c r="AC1679" s="41"/>
      <c r="AD1679" s="41"/>
      <c r="AE1679" s="41"/>
      <c r="AR1679" s="225" t="s">
        <v>242</v>
      </c>
      <c r="AT1679" s="225" t="s">
        <v>179</v>
      </c>
      <c r="AU1679" s="225" t="s">
        <v>81</v>
      </c>
      <c r="AY1679" s="20" t="s">
        <v>178</v>
      </c>
      <c r="BE1679" s="226">
        <f>IF(N1679="základní",J1679,0)</f>
        <v>0</v>
      </c>
      <c r="BF1679" s="226">
        <f>IF(N1679="snížená",J1679,0)</f>
        <v>0</v>
      </c>
      <c r="BG1679" s="226">
        <f>IF(N1679="zákl. přenesená",J1679,0)</f>
        <v>0</v>
      </c>
      <c r="BH1679" s="226">
        <f>IF(N1679="sníž. přenesená",J1679,0)</f>
        <v>0</v>
      </c>
      <c r="BI1679" s="226">
        <f>IF(N1679="nulová",J1679,0)</f>
        <v>0</v>
      </c>
      <c r="BJ1679" s="20" t="s">
        <v>79</v>
      </c>
      <c r="BK1679" s="226">
        <f>ROUND(I1679*H1679,2)</f>
        <v>0</v>
      </c>
      <c r="BL1679" s="20" t="s">
        <v>242</v>
      </c>
      <c r="BM1679" s="225" t="s">
        <v>2296</v>
      </c>
    </row>
    <row r="1680" s="14" customFormat="1">
      <c r="A1680" s="14"/>
      <c r="B1680" s="251"/>
      <c r="C1680" s="252"/>
      <c r="D1680" s="242" t="s">
        <v>372</v>
      </c>
      <c r="E1680" s="253" t="s">
        <v>21</v>
      </c>
      <c r="F1680" s="254" t="s">
        <v>2297</v>
      </c>
      <c r="G1680" s="252"/>
      <c r="H1680" s="255">
        <v>6.2000000000000002</v>
      </c>
      <c r="I1680" s="256"/>
      <c r="J1680" s="252"/>
      <c r="K1680" s="252"/>
      <c r="L1680" s="257"/>
      <c r="M1680" s="258"/>
      <c r="N1680" s="259"/>
      <c r="O1680" s="259"/>
      <c r="P1680" s="259"/>
      <c r="Q1680" s="259"/>
      <c r="R1680" s="259"/>
      <c r="S1680" s="259"/>
      <c r="T1680" s="260"/>
      <c r="U1680" s="14"/>
      <c r="V1680" s="14"/>
      <c r="W1680" s="14"/>
      <c r="X1680" s="14"/>
      <c r="Y1680" s="14"/>
      <c r="Z1680" s="14"/>
      <c r="AA1680" s="14"/>
      <c r="AB1680" s="14"/>
      <c r="AC1680" s="14"/>
      <c r="AD1680" s="14"/>
      <c r="AE1680" s="14"/>
      <c r="AT1680" s="261" t="s">
        <v>372</v>
      </c>
      <c r="AU1680" s="261" t="s">
        <v>81</v>
      </c>
      <c r="AV1680" s="14" t="s">
        <v>81</v>
      </c>
      <c r="AW1680" s="14" t="s">
        <v>34</v>
      </c>
      <c r="AX1680" s="14" t="s">
        <v>79</v>
      </c>
      <c r="AY1680" s="261" t="s">
        <v>178</v>
      </c>
    </row>
    <row r="1681" s="2" customFormat="1" ht="37.8" customHeight="1">
      <c r="A1681" s="41"/>
      <c r="B1681" s="42"/>
      <c r="C1681" s="214" t="s">
        <v>2298</v>
      </c>
      <c r="D1681" s="214" t="s">
        <v>179</v>
      </c>
      <c r="E1681" s="215" t="s">
        <v>2299</v>
      </c>
      <c r="F1681" s="216" t="s">
        <v>2300</v>
      </c>
      <c r="G1681" s="217" t="s">
        <v>546</v>
      </c>
      <c r="H1681" s="218">
        <v>6</v>
      </c>
      <c r="I1681" s="219"/>
      <c r="J1681" s="220">
        <f>ROUND(I1681*H1681,2)</f>
        <v>0</v>
      </c>
      <c r="K1681" s="216" t="s">
        <v>368</v>
      </c>
      <c r="L1681" s="47"/>
      <c r="M1681" s="221" t="s">
        <v>21</v>
      </c>
      <c r="N1681" s="222" t="s">
        <v>43</v>
      </c>
      <c r="O1681" s="87"/>
      <c r="P1681" s="223">
        <f>O1681*H1681</f>
        <v>0</v>
      </c>
      <c r="Q1681" s="223">
        <v>0</v>
      </c>
      <c r="R1681" s="223">
        <f>Q1681*H1681</f>
        <v>0</v>
      </c>
      <c r="S1681" s="223">
        <v>0</v>
      </c>
      <c r="T1681" s="224">
        <f>S1681*H1681</f>
        <v>0</v>
      </c>
      <c r="U1681" s="41"/>
      <c r="V1681" s="41"/>
      <c r="W1681" s="41"/>
      <c r="X1681" s="41"/>
      <c r="Y1681" s="41"/>
      <c r="Z1681" s="41"/>
      <c r="AA1681" s="41"/>
      <c r="AB1681" s="41"/>
      <c r="AC1681" s="41"/>
      <c r="AD1681" s="41"/>
      <c r="AE1681" s="41"/>
      <c r="AR1681" s="225" t="s">
        <v>242</v>
      </c>
      <c r="AT1681" s="225" t="s">
        <v>179</v>
      </c>
      <c r="AU1681" s="225" t="s">
        <v>81</v>
      </c>
      <c r="AY1681" s="20" t="s">
        <v>178</v>
      </c>
      <c r="BE1681" s="226">
        <f>IF(N1681="základní",J1681,0)</f>
        <v>0</v>
      </c>
      <c r="BF1681" s="226">
        <f>IF(N1681="snížená",J1681,0)</f>
        <v>0</v>
      </c>
      <c r="BG1681" s="226">
        <f>IF(N1681="zákl. přenesená",J1681,0)</f>
        <v>0</v>
      </c>
      <c r="BH1681" s="226">
        <f>IF(N1681="sníž. přenesená",J1681,0)</f>
        <v>0</v>
      </c>
      <c r="BI1681" s="226">
        <f>IF(N1681="nulová",J1681,0)</f>
        <v>0</v>
      </c>
      <c r="BJ1681" s="20" t="s">
        <v>79</v>
      </c>
      <c r="BK1681" s="226">
        <f>ROUND(I1681*H1681,2)</f>
        <v>0</v>
      </c>
      <c r="BL1681" s="20" t="s">
        <v>242</v>
      </c>
      <c r="BM1681" s="225" t="s">
        <v>2301</v>
      </c>
    </row>
    <row r="1682" s="2" customFormat="1">
      <c r="A1682" s="41"/>
      <c r="B1682" s="42"/>
      <c r="C1682" s="43"/>
      <c r="D1682" s="235" t="s">
        <v>370</v>
      </c>
      <c r="E1682" s="43"/>
      <c r="F1682" s="236" t="s">
        <v>2302</v>
      </c>
      <c r="G1682" s="43"/>
      <c r="H1682" s="43"/>
      <c r="I1682" s="237"/>
      <c r="J1682" s="43"/>
      <c r="K1682" s="43"/>
      <c r="L1682" s="47"/>
      <c r="M1682" s="238"/>
      <c r="N1682" s="239"/>
      <c r="O1682" s="87"/>
      <c r="P1682" s="87"/>
      <c r="Q1682" s="87"/>
      <c r="R1682" s="87"/>
      <c r="S1682" s="87"/>
      <c r="T1682" s="88"/>
      <c r="U1682" s="41"/>
      <c r="V1682" s="41"/>
      <c r="W1682" s="41"/>
      <c r="X1682" s="41"/>
      <c r="Y1682" s="41"/>
      <c r="Z1682" s="41"/>
      <c r="AA1682" s="41"/>
      <c r="AB1682" s="41"/>
      <c r="AC1682" s="41"/>
      <c r="AD1682" s="41"/>
      <c r="AE1682" s="41"/>
      <c r="AT1682" s="20" t="s">
        <v>370</v>
      </c>
      <c r="AU1682" s="20" t="s">
        <v>81</v>
      </c>
    </row>
    <row r="1683" s="13" customFormat="1">
      <c r="A1683" s="13"/>
      <c r="B1683" s="240"/>
      <c r="C1683" s="241"/>
      <c r="D1683" s="242" t="s">
        <v>372</v>
      </c>
      <c r="E1683" s="243" t="s">
        <v>21</v>
      </c>
      <c r="F1683" s="244" t="s">
        <v>2303</v>
      </c>
      <c r="G1683" s="241"/>
      <c r="H1683" s="243" t="s">
        <v>21</v>
      </c>
      <c r="I1683" s="245"/>
      <c r="J1683" s="241"/>
      <c r="K1683" s="241"/>
      <c r="L1683" s="246"/>
      <c r="M1683" s="247"/>
      <c r="N1683" s="248"/>
      <c r="O1683" s="248"/>
      <c r="P1683" s="248"/>
      <c r="Q1683" s="248"/>
      <c r="R1683" s="248"/>
      <c r="S1683" s="248"/>
      <c r="T1683" s="249"/>
      <c r="U1683" s="13"/>
      <c r="V1683" s="13"/>
      <c r="W1683" s="13"/>
      <c r="X1683" s="13"/>
      <c r="Y1683" s="13"/>
      <c r="Z1683" s="13"/>
      <c r="AA1683" s="13"/>
      <c r="AB1683" s="13"/>
      <c r="AC1683" s="13"/>
      <c r="AD1683" s="13"/>
      <c r="AE1683" s="13"/>
      <c r="AT1683" s="250" t="s">
        <v>372</v>
      </c>
      <c r="AU1683" s="250" t="s">
        <v>81</v>
      </c>
      <c r="AV1683" s="13" t="s">
        <v>79</v>
      </c>
      <c r="AW1683" s="13" t="s">
        <v>34</v>
      </c>
      <c r="AX1683" s="13" t="s">
        <v>72</v>
      </c>
      <c r="AY1683" s="250" t="s">
        <v>178</v>
      </c>
    </row>
    <row r="1684" s="13" customFormat="1">
      <c r="A1684" s="13"/>
      <c r="B1684" s="240"/>
      <c r="C1684" s="241"/>
      <c r="D1684" s="242" t="s">
        <v>372</v>
      </c>
      <c r="E1684" s="243" t="s">
        <v>21</v>
      </c>
      <c r="F1684" s="244" t="s">
        <v>2304</v>
      </c>
      <c r="G1684" s="241"/>
      <c r="H1684" s="243" t="s">
        <v>21</v>
      </c>
      <c r="I1684" s="245"/>
      <c r="J1684" s="241"/>
      <c r="K1684" s="241"/>
      <c r="L1684" s="246"/>
      <c r="M1684" s="247"/>
      <c r="N1684" s="248"/>
      <c r="O1684" s="248"/>
      <c r="P1684" s="248"/>
      <c r="Q1684" s="248"/>
      <c r="R1684" s="248"/>
      <c r="S1684" s="248"/>
      <c r="T1684" s="249"/>
      <c r="U1684" s="13"/>
      <c r="V1684" s="13"/>
      <c r="W1684" s="13"/>
      <c r="X1684" s="13"/>
      <c r="Y1684" s="13"/>
      <c r="Z1684" s="13"/>
      <c r="AA1684" s="13"/>
      <c r="AB1684" s="13"/>
      <c r="AC1684" s="13"/>
      <c r="AD1684" s="13"/>
      <c r="AE1684" s="13"/>
      <c r="AT1684" s="250" t="s">
        <v>372</v>
      </c>
      <c r="AU1684" s="250" t="s">
        <v>81</v>
      </c>
      <c r="AV1684" s="13" t="s">
        <v>79</v>
      </c>
      <c r="AW1684" s="13" t="s">
        <v>34</v>
      </c>
      <c r="AX1684" s="13" t="s">
        <v>72</v>
      </c>
      <c r="AY1684" s="250" t="s">
        <v>178</v>
      </c>
    </row>
    <row r="1685" s="14" customFormat="1">
      <c r="A1685" s="14"/>
      <c r="B1685" s="251"/>
      <c r="C1685" s="252"/>
      <c r="D1685" s="242" t="s">
        <v>372</v>
      </c>
      <c r="E1685" s="253" t="s">
        <v>21</v>
      </c>
      <c r="F1685" s="254" t="s">
        <v>2305</v>
      </c>
      <c r="G1685" s="252"/>
      <c r="H1685" s="255">
        <v>1</v>
      </c>
      <c r="I1685" s="256"/>
      <c r="J1685" s="252"/>
      <c r="K1685" s="252"/>
      <c r="L1685" s="257"/>
      <c r="M1685" s="258"/>
      <c r="N1685" s="259"/>
      <c r="O1685" s="259"/>
      <c r="P1685" s="259"/>
      <c r="Q1685" s="259"/>
      <c r="R1685" s="259"/>
      <c r="S1685" s="259"/>
      <c r="T1685" s="260"/>
      <c r="U1685" s="14"/>
      <c r="V1685" s="14"/>
      <c r="W1685" s="14"/>
      <c r="X1685" s="14"/>
      <c r="Y1685" s="14"/>
      <c r="Z1685" s="14"/>
      <c r="AA1685" s="14"/>
      <c r="AB1685" s="14"/>
      <c r="AC1685" s="14"/>
      <c r="AD1685" s="14"/>
      <c r="AE1685" s="14"/>
      <c r="AT1685" s="261" t="s">
        <v>372</v>
      </c>
      <c r="AU1685" s="261" t="s">
        <v>81</v>
      </c>
      <c r="AV1685" s="14" t="s">
        <v>81</v>
      </c>
      <c r="AW1685" s="14" t="s">
        <v>34</v>
      </c>
      <c r="AX1685" s="14" t="s">
        <v>72</v>
      </c>
      <c r="AY1685" s="261" t="s">
        <v>178</v>
      </c>
    </row>
    <row r="1686" s="14" customFormat="1">
      <c r="A1686" s="14"/>
      <c r="B1686" s="251"/>
      <c r="C1686" s="252"/>
      <c r="D1686" s="242" t="s">
        <v>372</v>
      </c>
      <c r="E1686" s="253" t="s">
        <v>21</v>
      </c>
      <c r="F1686" s="254" t="s">
        <v>2306</v>
      </c>
      <c r="G1686" s="252"/>
      <c r="H1686" s="255">
        <v>5</v>
      </c>
      <c r="I1686" s="256"/>
      <c r="J1686" s="252"/>
      <c r="K1686" s="252"/>
      <c r="L1686" s="257"/>
      <c r="M1686" s="258"/>
      <c r="N1686" s="259"/>
      <c r="O1686" s="259"/>
      <c r="P1686" s="259"/>
      <c r="Q1686" s="259"/>
      <c r="R1686" s="259"/>
      <c r="S1686" s="259"/>
      <c r="T1686" s="260"/>
      <c r="U1686" s="14"/>
      <c r="V1686" s="14"/>
      <c r="W1686" s="14"/>
      <c r="X1686" s="14"/>
      <c r="Y1686" s="14"/>
      <c r="Z1686" s="14"/>
      <c r="AA1686" s="14"/>
      <c r="AB1686" s="14"/>
      <c r="AC1686" s="14"/>
      <c r="AD1686" s="14"/>
      <c r="AE1686" s="14"/>
      <c r="AT1686" s="261" t="s">
        <v>372</v>
      </c>
      <c r="AU1686" s="261" t="s">
        <v>81</v>
      </c>
      <c r="AV1686" s="14" t="s">
        <v>81</v>
      </c>
      <c r="AW1686" s="14" t="s">
        <v>34</v>
      </c>
      <c r="AX1686" s="14" t="s">
        <v>72</v>
      </c>
      <c r="AY1686" s="261" t="s">
        <v>178</v>
      </c>
    </row>
    <row r="1687" s="15" customFormat="1">
      <c r="A1687" s="15"/>
      <c r="B1687" s="262"/>
      <c r="C1687" s="263"/>
      <c r="D1687" s="242" t="s">
        <v>372</v>
      </c>
      <c r="E1687" s="264" t="s">
        <v>21</v>
      </c>
      <c r="F1687" s="265" t="s">
        <v>399</v>
      </c>
      <c r="G1687" s="263"/>
      <c r="H1687" s="266">
        <v>6</v>
      </c>
      <c r="I1687" s="267"/>
      <c r="J1687" s="263"/>
      <c r="K1687" s="263"/>
      <c r="L1687" s="268"/>
      <c r="M1687" s="269"/>
      <c r="N1687" s="270"/>
      <c r="O1687" s="270"/>
      <c r="P1687" s="270"/>
      <c r="Q1687" s="270"/>
      <c r="R1687" s="270"/>
      <c r="S1687" s="270"/>
      <c r="T1687" s="271"/>
      <c r="U1687" s="15"/>
      <c r="V1687" s="15"/>
      <c r="W1687" s="15"/>
      <c r="X1687" s="15"/>
      <c r="Y1687" s="15"/>
      <c r="Z1687" s="15"/>
      <c r="AA1687" s="15"/>
      <c r="AB1687" s="15"/>
      <c r="AC1687" s="15"/>
      <c r="AD1687" s="15"/>
      <c r="AE1687" s="15"/>
      <c r="AT1687" s="272" t="s">
        <v>372</v>
      </c>
      <c r="AU1687" s="272" t="s">
        <v>81</v>
      </c>
      <c r="AV1687" s="15" t="s">
        <v>97</v>
      </c>
      <c r="AW1687" s="15" t="s">
        <v>34</v>
      </c>
      <c r="AX1687" s="15" t="s">
        <v>79</v>
      </c>
      <c r="AY1687" s="272" t="s">
        <v>178</v>
      </c>
    </row>
    <row r="1688" s="2" customFormat="1" ht="33" customHeight="1">
      <c r="A1688" s="41"/>
      <c r="B1688" s="42"/>
      <c r="C1688" s="284" t="s">
        <v>2307</v>
      </c>
      <c r="D1688" s="284" t="s">
        <v>543</v>
      </c>
      <c r="E1688" s="285" t="s">
        <v>2308</v>
      </c>
      <c r="F1688" s="286" t="s">
        <v>2309</v>
      </c>
      <c r="G1688" s="287" t="s">
        <v>546</v>
      </c>
      <c r="H1688" s="288">
        <v>1</v>
      </c>
      <c r="I1688" s="289"/>
      <c r="J1688" s="290">
        <f>ROUND(I1688*H1688,2)</f>
        <v>0</v>
      </c>
      <c r="K1688" s="286" t="s">
        <v>393</v>
      </c>
      <c r="L1688" s="291"/>
      <c r="M1688" s="292" t="s">
        <v>21</v>
      </c>
      <c r="N1688" s="293" t="s">
        <v>43</v>
      </c>
      <c r="O1688" s="87"/>
      <c r="P1688" s="223">
        <f>O1688*H1688</f>
        <v>0</v>
      </c>
      <c r="Q1688" s="223">
        <v>0.0155</v>
      </c>
      <c r="R1688" s="223">
        <f>Q1688*H1688</f>
        <v>0.0155</v>
      </c>
      <c r="S1688" s="223">
        <v>0</v>
      </c>
      <c r="T1688" s="224">
        <f>S1688*H1688</f>
        <v>0</v>
      </c>
      <c r="U1688" s="41"/>
      <c r="V1688" s="41"/>
      <c r="W1688" s="41"/>
      <c r="X1688" s="41"/>
      <c r="Y1688" s="41"/>
      <c r="Z1688" s="41"/>
      <c r="AA1688" s="41"/>
      <c r="AB1688" s="41"/>
      <c r="AC1688" s="41"/>
      <c r="AD1688" s="41"/>
      <c r="AE1688" s="41"/>
      <c r="AR1688" s="225" t="s">
        <v>306</v>
      </c>
      <c r="AT1688" s="225" t="s">
        <v>543</v>
      </c>
      <c r="AU1688" s="225" t="s">
        <v>81</v>
      </c>
      <c r="AY1688" s="20" t="s">
        <v>178</v>
      </c>
      <c r="BE1688" s="226">
        <f>IF(N1688="základní",J1688,0)</f>
        <v>0</v>
      </c>
      <c r="BF1688" s="226">
        <f>IF(N1688="snížená",J1688,0)</f>
        <v>0</v>
      </c>
      <c r="BG1688" s="226">
        <f>IF(N1688="zákl. přenesená",J1688,0)</f>
        <v>0</v>
      </c>
      <c r="BH1688" s="226">
        <f>IF(N1688="sníž. přenesená",J1688,0)</f>
        <v>0</v>
      </c>
      <c r="BI1688" s="226">
        <f>IF(N1688="nulová",J1688,0)</f>
        <v>0</v>
      </c>
      <c r="BJ1688" s="20" t="s">
        <v>79</v>
      </c>
      <c r="BK1688" s="226">
        <f>ROUND(I1688*H1688,2)</f>
        <v>0</v>
      </c>
      <c r="BL1688" s="20" t="s">
        <v>242</v>
      </c>
      <c r="BM1688" s="225" t="s">
        <v>2310</v>
      </c>
    </row>
    <row r="1689" s="13" customFormat="1">
      <c r="A1689" s="13"/>
      <c r="B1689" s="240"/>
      <c r="C1689" s="241"/>
      <c r="D1689" s="242" t="s">
        <v>372</v>
      </c>
      <c r="E1689" s="243" t="s">
        <v>21</v>
      </c>
      <c r="F1689" s="244" t="s">
        <v>2311</v>
      </c>
      <c r="G1689" s="241"/>
      <c r="H1689" s="243" t="s">
        <v>21</v>
      </c>
      <c r="I1689" s="245"/>
      <c r="J1689" s="241"/>
      <c r="K1689" s="241"/>
      <c r="L1689" s="246"/>
      <c r="M1689" s="247"/>
      <c r="N1689" s="248"/>
      <c r="O1689" s="248"/>
      <c r="P1689" s="248"/>
      <c r="Q1689" s="248"/>
      <c r="R1689" s="248"/>
      <c r="S1689" s="248"/>
      <c r="T1689" s="249"/>
      <c r="U1689" s="13"/>
      <c r="V1689" s="13"/>
      <c r="W1689" s="13"/>
      <c r="X1689" s="13"/>
      <c r="Y1689" s="13"/>
      <c r="Z1689" s="13"/>
      <c r="AA1689" s="13"/>
      <c r="AB1689" s="13"/>
      <c r="AC1689" s="13"/>
      <c r="AD1689" s="13"/>
      <c r="AE1689" s="13"/>
      <c r="AT1689" s="250" t="s">
        <v>372</v>
      </c>
      <c r="AU1689" s="250" t="s">
        <v>81</v>
      </c>
      <c r="AV1689" s="13" t="s">
        <v>79</v>
      </c>
      <c r="AW1689" s="13" t="s">
        <v>34</v>
      </c>
      <c r="AX1689" s="13" t="s">
        <v>72</v>
      </c>
      <c r="AY1689" s="250" t="s">
        <v>178</v>
      </c>
    </row>
    <row r="1690" s="14" customFormat="1">
      <c r="A1690" s="14"/>
      <c r="B1690" s="251"/>
      <c r="C1690" s="252"/>
      <c r="D1690" s="242" t="s">
        <v>372</v>
      </c>
      <c r="E1690" s="253" t="s">
        <v>21</v>
      </c>
      <c r="F1690" s="254" t="s">
        <v>2312</v>
      </c>
      <c r="G1690" s="252"/>
      <c r="H1690" s="255">
        <v>1</v>
      </c>
      <c r="I1690" s="256"/>
      <c r="J1690" s="252"/>
      <c r="K1690" s="252"/>
      <c r="L1690" s="257"/>
      <c r="M1690" s="258"/>
      <c r="N1690" s="259"/>
      <c r="O1690" s="259"/>
      <c r="P1690" s="259"/>
      <c r="Q1690" s="259"/>
      <c r="R1690" s="259"/>
      <c r="S1690" s="259"/>
      <c r="T1690" s="260"/>
      <c r="U1690" s="14"/>
      <c r="V1690" s="14"/>
      <c r="W1690" s="14"/>
      <c r="X1690" s="14"/>
      <c r="Y1690" s="14"/>
      <c r="Z1690" s="14"/>
      <c r="AA1690" s="14"/>
      <c r="AB1690" s="14"/>
      <c r="AC1690" s="14"/>
      <c r="AD1690" s="14"/>
      <c r="AE1690" s="14"/>
      <c r="AT1690" s="261" t="s">
        <v>372</v>
      </c>
      <c r="AU1690" s="261" t="s">
        <v>81</v>
      </c>
      <c r="AV1690" s="14" t="s">
        <v>81</v>
      </c>
      <c r="AW1690" s="14" t="s">
        <v>34</v>
      </c>
      <c r="AX1690" s="14" t="s">
        <v>79</v>
      </c>
      <c r="AY1690" s="261" t="s">
        <v>178</v>
      </c>
    </row>
    <row r="1691" s="2" customFormat="1" ht="37.8" customHeight="1">
      <c r="A1691" s="41"/>
      <c r="B1691" s="42"/>
      <c r="C1691" s="284" t="s">
        <v>2313</v>
      </c>
      <c r="D1691" s="284" t="s">
        <v>543</v>
      </c>
      <c r="E1691" s="285" t="s">
        <v>2314</v>
      </c>
      <c r="F1691" s="286" t="s">
        <v>2315</v>
      </c>
      <c r="G1691" s="287" t="s">
        <v>546</v>
      </c>
      <c r="H1691" s="288">
        <v>2</v>
      </c>
      <c r="I1691" s="289"/>
      <c r="J1691" s="290">
        <f>ROUND(I1691*H1691,2)</f>
        <v>0</v>
      </c>
      <c r="K1691" s="286" t="s">
        <v>393</v>
      </c>
      <c r="L1691" s="291"/>
      <c r="M1691" s="292" t="s">
        <v>21</v>
      </c>
      <c r="N1691" s="293" t="s">
        <v>43</v>
      </c>
      <c r="O1691" s="87"/>
      <c r="P1691" s="223">
        <f>O1691*H1691</f>
        <v>0</v>
      </c>
      <c r="Q1691" s="223">
        <v>0.016500000000000001</v>
      </c>
      <c r="R1691" s="223">
        <f>Q1691*H1691</f>
        <v>0.033000000000000002</v>
      </c>
      <c r="S1691" s="223">
        <v>0</v>
      </c>
      <c r="T1691" s="224">
        <f>S1691*H1691</f>
        <v>0</v>
      </c>
      <c r="U1691" s="41"/>
      <c r="V1691" s="41"/>
      <c r="W1691" s="41"/>
      <c r="X1691" s="41"/>
      <c r="Y1691" s="41"/>
      <c r="Z1691" s="41"/>
      <c r="AA1691" s="41"/>
      <c r="AB1691" s="41"/>
      <c r="AC1691" s="41"/>
      <c r="AD1691" s="41"/>
      <c r="AE1691" s="41"/>
      <c r="AR1691" s="225" t="s">
        <v>306</v>
      </c>
      <c r="AT1691" s="225" t="s">
        <v>543</v>
      </c>
      <c r="AU1691" s="225" t="s">
        <v>81</v>
      </c>
      <c r="AY1691" s="20" t="s">
        <v>178</v>
      </c>
      <c r="BE1691" s="226">
        <f>IF(N1691="základní",J1691,0)</f>
        <v>0</v>
      </c>
      <c r="BF1691" s="226">
        <f>IF(N1691="snížená",J1691,0)</f>
        <v>0</v>
      </c>
      <c r="BG1691" s="226">
        <f>IF(N1691="zákl. přenesená",J1691,0)</f>
        <v>0</v>
      </c>
      <c r="BH1691" s="226">
        <f>IF(N1691="sníž. přenesená",J1691,0)</f>
        <v>0</v>
      </c>
      <c r="BI1691" s="226">
        <f>IF(N1691="nulová",J1691,0)</f>
        <v>0</v>
      </c>
      <c r="BJ1691" s="20" t="s">
        <v>79</v>
      </c>
      <c r="BK1691" s="226">
        <f>ROUND(I1691*H1691,2)</f>
        <v>0</v>
      </c>
      <c r="BL1691" s="20" t="s">
        <v>242</v>
      </c>
      <c r="BM1691" s="225" t="s">
        <v>2316</v>
      </c>
    </row>
    <row r="1692" s="13" customFormat="1">
      <c r="A1692" s="13"/>
      <c r="B1692" s="240"/>
      <c r="C1692" s="241"/>
      <c r="D1692" s="242" t="s">
        <v>372</v>
      </c>
      <c r="E1692" s="243" t="s">
        <v>21</v>
      </c>
      <c r="F1692" s="244" t="s">
        <v>2311</v>
      </c>
      <c r="G1692" s="241"/>
      <c r="H1692" s="243" t="s">
        <v>21</v>
      </c>
      <c r="I1692" s="245"/>
      <c r="J1692" s="241"/>
      <c r="K1692" s="241"/>
      <c r="L1692" s="246"/>
      <c r="M1692" s="247"/>
      <c r="N1692" s="248"/>
      <c r="O1692" s="248"/>
      <c r="P1692" s="248"/>
      <c r="Q1692" s="248"/>
      <c r="R1692" s="248"/>
      <c r="S1692" s="248"/>
      <c r="T1692" s="249"/>
      <c r="U1692" s="13"/>
      <c r="V1692" s="13"/>
      <c r="W1692" s="13"/>
      <c r="X1692" s="13"/>
      <c r="Y1692" s="13"/>
      <c r="Z1692" s="13"/>
      <c r="AA1692" s="13"/>
      <c r="AB1692" s="13"/>
      <c r="AC1692" s="13"/>
      <c r="AD1692" s="13"/>
      <c r="AE1692" s="13"/>
      <c r="AT1692" s="250" t="s">
        <v>372</v>
      </c>
      <c r="AU1692" s="250" t="s">
        <v>81</v>
      </c>
      <c r="AV1692" s="13" t="s">
        <v>79</v>
      </c>
      <c r="AW1692" s="13" t="s">
        <v>34</v>
      </c>
      <c r="AX1692" s="13" t="s">
        <v>72</v>
      </c>
      <c r="AY1692" s="250" t="s">
        <v>178</v>
      </c>
    </row>
    <row r="1693" s="14" customFormat="1">
      <c r="A1693" s="14"/>
      <c r="B1693" s="251"/>
      <c r="C1693" s="252"/>
      <c r="D1693" s="242" t="s">
        <v>372</v>
      </c>
      <c r="E1693" s="253" t="s">
        <v>21</v>
      </c>
      <c r="F1693" s="254" t="s">
        <v>2317</v>
      </c>
      <c r="G1693" s="252"/>
      <c r="H1693" s="255">
        <v>2</v>
      </c>
      <c r="I1693" s="256"/>
      <c r="J1693" s="252"/>
      <c r="K1693" s="252"/>
      <c r="L1693" s="257"/>
      <c r="M1693" s="258"/>
      <c r="N1693" s="259"/>
      <c r="O1693" s="259"/>
      <c r="P1693" s="259"/>
      <c r="Q1693" s="259"/>
      <c r="R1693" s="259"/>
      <c r="S1693" s="259"/>
      <c r="T1693" s="260"/>
      <c r="U1693" s="14"/>
      <c r="V1693" s="14"/>
      <c r="W1693" s="14"/>
      <c r="X1693" s="14"/>
      <c r="Y1693" s="14"/>
      <c r="Z1693" s="14"/>
      <c r="AA1693" s="14"/>
      <c r="AB1693" s="14"/>
      <c r="AC1693" s="14"/>
      <c r="AD1693" s="14"/>
      <c r="AE1693" s="14"/>
      <c r="AT1693" s="261" t="s">
        <v>372</v>
      </c>
      <c r="AU1693" s="261" t="s">
        <v>81</v>
      </c>
      <c r="AV1693" s="14" t="s">
        <v>81</v>
      </c>
      <c r="AW1693" s="14" t="s">
        <v>34</v>
      </c>
      <c r="AX1693" s="14" t="s">
        <v>79</v>
      </c>
      <c r="AY1693" s="261" t="s">
        <v>178</v>
      </c>
    </row>
    <row r="1694" s="2" customFormat="1" ht="37.8" customHeight="1">
      <c r="A1694" s="41"/>
      <c r="B1694" s="42"/>
      <c r="C1694" s="284" t="s">
        <v>2318</v>
      </c>
      <c r="D1694" s="284" t="s">
        <v>543</v>
      </c>
      <c r="E1694" s="285" t="s">
        <v>2319</v>
      </c>
      <c r="F1694" s="286" t="s">
        <v>2320</v>
      </c>
      <c r="G1694" s="287" t="s">
        <v>546</v>
      </c>
      <c r="H1694" s="288">
        <v>3</v>
      </c>
      <c r="I1694" s="289"/>
      <c r="J1694" s="290">
        <f>ROUND(I1694*H1694,2)</f>
        <v>0</v>
      </c>
      <c r="K1694" s="286" t="s">
        <v>393</v>
      </c>
      <c r="L1694" s="291"/>
      <c r="M1694" s="292" t="s">
        <v>21</v>
      </c>
      <c r="N1694" s="293" t="s">
        <v>43</v>
      </c>
      <c r="O1694" s="87"/>
      <c r="P1694" s="223">
        <f>O1694*H1694</f>
        <v>0</v>
      </c>
      <c r="Q1694" s="223">
        <v>0.016500000000000001</v>
      </c>
      <c r="R1694" s="223">
        <f>Q1694*H1694</f>
        <v>0.049500000000000002</v>
      </c>
      <c r="S1694" s="223">
        <v>0</v>
      </c>
      <c r="T1694" s="224">
        <f>S1694*H1694</f>
        <v>0</v>
      </c>
      <c r="U1694" s="41"/>
      <c r="V1694" s="41"/>
      <c r="W1694" s="41"/>
      <c r="X1694" s="41"/>
      <c r="Y1694" s="41"/>
      <c r="Z1694" s="41"/>
      <c r="AA1694" s="41"/>
      <c r="AB1694" s="41"/>
      <c r="AC1694" s="41"/>
      <c r="AD1694" s="41"/>
      <c r="AE1694" s="41"/>
      <c r="AR1694" s="225" t="s">
        <v>306</v>
      </c>
      <c r="AT1694" s="225" t="s">
        <v>543</v>
      </c>
      <c r="AU1694" s="225" t="s">
        <v>81</v>
      </c>
      <c r="AY1694" s="20" t="s">
        <v>178</v>
      </c>
      <c r="BE1694" s="226">
        <f>IF(N1694="základní",J1694,0)</f>
        <v>0</v>
      </c>
      <c r="BF1694" s="226">
        <f>IF(N1694="snížená",J1694,0)</f>
        <v>0</v>
      </c>
      <c r="BG1694" s="226">
        <f>IF(N1694="zákl. přenesená",J1694,0)</f>
        <v>0</v>
      </c>
      <c r="BH1694" s="226">
        <f>IF(N1694="sníž. přenesená",J1694,0)</f>
        <v>0</v>
      </c>
      <c r="BI1694" s="226">
        <f>IF(N1694="nulová",J1694,0)</f>
        <v>0</v>
      </c>
      <c r="BJ1694" s="20" t="s">
        <v>79</v>
      </c>
      <c r="BK1694" s="226">
        <f>ROUND(I1694*H1694,2)</f>
        <v>0</v>
      </c>
      <c r="BL1694" s="20" t="s">
        <v>242</v>
      </c>
      <c r="BM1694" s="225" t="s">
        <v>2321</v>
      </c>
    </row>
    <row r="1695" s="13" customFormat="1">
      <c r="A1695" s="13"/>
      <c r="B1695" s="240"/>
      <c r="C1695" s="241"/>
      <c r="D1695" s="242" t="s">
        <v>372</v>
      </c>
      <c r="E1695" s="243" t="s">
        <v>21</v>
      </c>
      <c r="F1695" s="244" t="s">
        <v>2311</v>
      </c>
      <c r="G1695" s="241"/>
      <c r="H1695" s="243" t="s">
        <v>21</v>
      </c>
      <c r="I1695" s="245"/>
      <c r="J1695" s="241"/>
      <c r="K1695" s="241"/>
      <c r="L1695" s="246"/>
      <c r="M1695" s="247"/>
      <c r="N1695" s="248"/>
      <c r="O1695" s="248"/>
      <c r="P1695" s="248"/>
      <c r="Q1695" s="248"/>
      <c r="R1695" s="248"/>
      <c r="S1695" s="248"/>
      <c r="T1695" s="249"/>
      <c r="U1695" s="13"/>
      <c r="V1695" s="13"/>
      <c r="W1695" s="13"/>
      <c r="X1695" s="13"/>
      <c r="Y1695" s="13"/>
      <c r="Z1695" s="13"/>
      <c r="AA1695" s="13"/>
      <c r="AB1695" s="13"/>
      <c r="AC1695" s="13"/>
      <c r="AD1695" s="13"/>
      <c r="AE1695" s="13"/>
      <c r="AT1695" s="250" t="s">
        <v>372</v>
      </c>
      <c r="AU1695" s="250" t="s">
        <v>81</v>
      </c>
      <c r="AV1695" s="13" t="s">
        <v>79</v>
      </c>
      <c r="AW1695" s="13" t="s">
        <v>34</v>
      </c>
      <c r="AX1695" s="13" t="s">
        <v>72</v>
      </c>
      <c r="AY1695" s="250" t="s">
        <v>178</v>
      </c>
    </row>
    <row r="1696" s="14" customFormat="1">
      <c r="A1696" s="14"/>
      <c r="B1696" s="251"/>
      <c r="C1696" s="252"/>
      <c r="D1696" s="242" t="s">
        <v>372</v>
      </c>
      <c r="E1696" s="253" t="s">
        <v>21</v>
      </c>
      <c r="F1696" s="254" t="s">
        <v>2322</v>
      </c>
      <c r="G1696" s="252"/>
      <c r="H1696" s="255">
        <v>3</v>
      </c>
      <c r="I1696" s="256"/>
      <c r="J1696" s="252"/>
      <c r="K1696" s="252"/>
      <c r="L1696" s="257"/>
      <c r="M1696" s="258"/>
      <c r="N1696" s="259"/>
      <c r="O1696" s="259"/>
      <c r="P1696" s="259"/>
      <c r="Q1696" s="259"/>
      <c r="R1696" s="259"/>
      <c r="S1696" s="259"/>
      <c r="T1696" s="260"/>
      <c r="U1696" s="14"/>
      <c r="V1696" s="14"/>
      <c r="W1696" s="14"/>
      <c r="X1696" s="14"/>
      <c r="Y1696" s="14"/>
      <c r="Z1696" s="14"/>
      <c r="AA1696" s="14"/>
      <c r="AB1696" s="14"/>
      <c r="AC1696" s="14"/>
      <c r="AD1696" s="14"/>
      <c r="AE1696" s="14"/>
      <c r="AT1696" s="261" t="s">
        <v>372</v>
      </c>
      <c r="AU1696" s="261" t="s">
        <v>81</v>
      </c>
      <c r="AV1696" s="14" t="s">
        <v>81</v>
      </c>
      <c r="AW1696" s="14" t="s">
        <v>34</v>
      </c>
      <c r="AX1696" s="14" t="s">
        <v>79</v>
      </c>
      <c r="AY1696" s="261" t="s">
        <v>178</v>
      </c>
    </row>
    <row r="1697" s="2" customFormat="1" ht="37.8" customHeight="1">
      <c r="A1697" s="41"/>
      <c r="B1697" s="42"/>
      <c r="C1697" s="214" t="s">
        <v>2323</v>
      </c>
      <c r="D1697" s="214" t="s">
        <v>179</v>
      </c>
      <c r="E1697" s="215" t="s">
        <v>2324</v>
      </c>
      <c r="F1697" s="216" t="s">
        <v>2325</v>
      </c>
      <c r="G1697" s="217" t="s">
        <v>546</v>
      </c>
      <c r="H1697" s="218">
        <v>3</v>
      </c>
      <c r="I1697" s="219"/>
      <c r="J1697" s="220">
        <f>ROUND(I1697*H1697,2)</f>
        <v>0</v>
      </c>
      <c r="K1697" s="216" t="s">
        <v>368</v>
      </c>
      <c r="L1697" s="47"/>
      <c r="M1697" s="221" t="s">
        <v>21</v>
      </c>
      <c r="N1697" s="222" t="s">
        <v>43</v>
      </c>
      <c r="O1697" s="87"/>
      <c r="P1697" s="223">
        <f>O1697*H1697</f>
        <v>0</v>
      </c>
      <c r="Q1697" s="223">
        <v>0</v>
      </c>
      <c r="R1697" s="223">
        <f>Q1697*H1697</f>
        <v>0</v>
      </c>
      <c r="S1697" s="223">
        <v>0</v>
      </c>
      <c r="T1697" s="224">
        <f>S1697*H1697</f>
        <v>0</v>
      </c>
      <c r="U1697" s="41"/>
      <c r="V1697" s="41"/>
      <c r="W1697" s="41"/>
      <c r="X1697" s="41"/>
      <c r="Y1697" s="41"/>
      <c r="Z1697" s="41"/>
      <c r="AA1697" s="41"/>
      <c r="AB1697" s="41"/>
      <c r="AC1697" s="41"/>
      <c r="AD1697" s="41"/>
      <c r="AE1697" s="41"/>
      <c r="AR1697" s="225" t="s">
        <v>242</v>
      </c>
      <c r="AT1697" s="225" t="s">
        <v>179</v>
      </c>
      <c r="AU1697" s="225" t="s">
        <v>81</v>
      </c>
      <c r="AY1697" s="20" t="s">
        <v>178</v>
      </c>
      <c r="BE1697" s="226">
        <f>IF(N1697="základní",J1697,0)</f>
        <v>0</v>
      </c>
      <c r="BF1697" s="226">
        <f>IF(N1697="snížená",J1697,0)</f>
        <v>0</v>
      </c>
      <c r="BG1697" s="226">
        <f>IF(N1697="zákl. přenesená",J1697,0)</f>
        <v>0</v>
      </c>
      <c r="BH1697" s="226">
        <f>IF(N1697="sníž. přenesená",J1697,0)</f>
        <v>0</v>
      </c>
      <c r="BI1697" s="226">
        <f>IF(N1697="nulová",J1697,0)</f>
        <v>0</v>
      </c>
      <c r="BJ1697" s="20" t="s">
        <v>79</v>
      </c>
      <c r="BK1697" s="226">
        <f>ROUND(I1697*H1697,2)</f>
        <v>0</v>
      </c>
      <c r="BL1697" s="20" t="s">
        <v>242</v>
      </c>
      <c r="BM1697" s="225" t="s">
        <v>2326</v>
      </c>
    </row>
    <row r="1698" s="2" customFormat="1">
      <c r="A1698" s="41"/>
      <c r="B1698" s="42"/>
      <c r="C1698" s="43"/>
      <c r="D1698" s="235" t="s">
        <v>370</v>
      </c>
      <c r="E1698" s="43"/>
      <c r="F1698" s="236" t="s">
        <v>2327</v>
      </c>
      <c r="G1698" s="43"/>
      <c r="H1698" s="43"/>
      <c r="I1698" s="237"/>
      <c r="J1698" s="43"/>
      <c r="K1698" s="43"/>
      <c r="L1698" s="47"/>
      <c r="M1698" s="238"/>
      <c r="N1698" s="239"/>
      <c r="O1698" s="87"/>
      <c r="P1698" s="87"/>
      <c r="Q1698" s="87"/>
      <c r="R1698" s="87"/>
      <c r="S1698" s="87"/>
      <c r="T1698" s="88"/>
      <c r="U1698" s="41"/>
      <c r="V1698" s="41"/>
      <c r="W1698" s="41"/>
      <c r="X1698" s="41"/>
      <c r="Y1698" s="41"/>
      <c r="Z1698" s="41"/>
      <c r="AA1698" s="41"/>
      <c r="AB1698" s="41"/>
      <c r="AC1698" s="41"/>
      <c r="AD1698" s="41"/>
      <c r="AE1698" s="41"/>
      <c r="AT1698" s="20" t="s">
        <v>370</v>
      </c>
      <c r="AU1698" s="20" t="s">
        <v>81</v>
      </c>
    </row>
    <row r="1699" s="13" customFormat="1">
      <c r="A1699" s="13"/>
      <c r="B1699" s="240"/>
      <c r="C1699" s="241"/>
      <c r="D1699" s="242" t="s">
        <v>372</v>
      </c>
      <c r="E1699" s="243" t="s">
        <v>21</v>
      </c>
      <c r="F1699" s="244" t="s">
        <v>552</v>
      </c>
      <c r="G1699" s="241"/>
      <c r="H1699" s="243" t="s">
        <v>21</v>
      </c>
      <c r="I1699" s="245"/>
      <c r="J1699" s="241"/>
      <c r="K1699" s="241"/>
      <c r="L1699" s="246"/>
      <c r="M1699" s="247"/>
      <c r="N1699" s="248"/>
      <c r="O1699" s="248"/>
      <c r="P1699" s="248"/>
      <c r="Q1699" s="248"/>
      <c r="R1699" s="248"/>
      <c r="S1699" s="248"/>
      <c r="T1699" s="249"/>
      <c r="U1699" s="13"/>
      <c r="V1699" s="13"/>
      <c r="W1699" s="13"/>
      <c r="X1699" s="13"/>
      <c r="Y1699" s="13"/>
      <c r="Z1699" s="13"/>
      <c r="AA1699" s="13"/>
      <c r="AB1699" s="13"/>
      <c r="AC1699" s="13"/>
      <c r="AD1699" s="13"/>
      <c r="AE1699" s="13"/>
      <c r="AT1699" s="250" t="s">
        <v>372</v>
      </c>
      <c r="AU1699" s="250" t="s">
        <v>81</v>
      </c>
      <c r="AV1699" s="13" t="s">
        <v>79</v>
      </c>
      <c r="AW1699" s="13" t="s">
        <v>34</v>
      </c>
      <c r="AX1699" s="13" t="s">
        <v>72</v>
      </c>
      <c r="AY1699" s="250" t="s">
        <v>178</v>
      </c>
    </row>
    <row r="1700" s="13" customFormat="1">
      <c r="A1700" s="13"/>
      <c r="B1700" s="240"/>
      <c r="C1700" s="241"/>
      <c r="D1700" s="242" t="s">
        <v>372</v>
      </c>
      <c r="E1700" s="243" t="s">
        <v>21</v>
      </c>
      <c r="F1700" s="244" t="s">
        <v>2304</v>
      </c>
      <c r="G1700" s="241"/>
      <c r="H1700" s="243" t="s">
        <v>21</v>
      </c>
      <c r="I1700" s="245"/>
      <c r="J1700" s="241"/>
      <c r="K1700" s="241"/>
      <c r="L1700" s="246"/>
      <c r="M1700" s="247"/>
      <c r="N1700" s="248"/>
      <c r="O1700" s="248"/>
      <c r="P1700" s="248"/>
      <c r="Q1700" s="248"/>
      <c r="R1700" s="248"/>
      <c r="S1700" s="248"/>
      <c r="T1700" s="249"/>
      <c r="U1700" s="13"/>
      <c r="V1700" s="13"/>
      <c r="W1700" s="13"/>
      <c r="X1700" s="13"/>
      <c r="Y1700" s="13"/>
      <c r="Z1700" s="13"/>
      <c r="AA1700" s="13"/>
      <c r="AB1700" s="13"/>
      <c r="AC1700" s="13"/>
      <c r="AD1700" s="13"/>
      <c r="AE1700" s="13"/>
      <c r="AT1700" s="250" t="s">
        <v>372</v>
      </c>
      <c r="AU1700" s="250" t="s">
        <v>81</v>
      </c>
      <c r="AV1700" s="13" t="s">
        <v>79</v>
      </c>
      <c r="AW1700" s="13" t="s">
        <v>34</v>
      </c>
      <c r="AX1700" s="13" t="s">
        <v>72</v>
      </c>
      <c r="AY1700" s="250" t="s">
        <v>178</v>
      </c>
    </row>
    <row r="1701" s="14" customFormat="1">
      <c r="A1701" s="14"/>
      <c r="B1701" s="251"/>
      <c r="C1701" s="252"/>
      <c r="D1701" s="242" t="s">
        <v>372</v>
      </c>
      <c r="E1701" s="253" t="s">
        <v>21</v>
      </c>
      <c r="F1701" s="254" t="s">
        <v>2328</v>
      </c>
      <c r="G1701" s="252"/>
      <c r="H1701" s="255">
        <v>3</v>
      </c>
      <c r="I1701" s="256"/>
      <c r="J1701" s="252"/>
      <c r="K1701" s="252"/>
      <c r="L1701" s="257"/>
      <c r="M1701" s="258"/>
      <c r="N1701" s="259"/>
      <c r="O1701" s="259"/>
      <c r="P1701" s="259"/>
      <c r="Q1701" s="259"/>
      <c r="R1701" s="259"/>
      <c r="S1701" s="259"/>
      <c r="T1701" s="260"/>
      <c r="U1701" s="14"/>
      <c r="V1701" s="14"/>
      <c r="W1701" s="14"/>
      <c r="X1701" s="14"/>
      <c r="Y1701" s="14"/>
      <c r="Z1701" s="14"/>
      <c r="AA1701" s="14"/>
      <c r="AB1701" s="14"/>
      <c r="AC1701" s="14"/>
      <c r="AD1701" s="14"/>
      <c r="AE1701" s="14"/>
      <c r="AT1701" s="261" t="s">
        <v>372</v>
      </c>
      <c r="AU1701" s="261" t="s">
        <v>81</v>
      </c>
      <c r="AV1701" s="14" t="s">
        <v>81</v>
      </c>
      <c r="AW1701" s="14" t="s">
        <v>34</v>
      </c>
      <c r="AX1701" s="14" t="s">
        <v>79</v>
      </c>
      <c r="AY1701" s="261" t="s">
        <v>178</v>
      </c>
    </row>
    <row r="1702" s="2" customFormat="1" ht="37.8" customHeight="1">
      <c r="A1702" s="41"/>
      <c r="B1702" s="42"/>
      <c r="C1702" s="284" t="s">
        <v>2329</v>
      </c>
      <c r="D1702" s="284" t="s">
        <v>543</v>
      </c>
      <c r="E1702" s="285" t="s">
        <v>2330</v>
      </c>
      <c r="F1702" s="286" t="s">
        <v>2331</v>
      </c>
      <c r="G1702" s="287" t="s">
        <v>546</v>
      </c>
      <c r="H1702" s="288">
        <v>3</v>
      </c>
      <c r="I1702" s="289"/>
      <c r="J1702" s="290">
        <f>ROUND(I1702*H1702,2)</f>
        <v>0</v>
      </c>
      <c r="K1702" s="286" t="s">
        <v>393</v>
      </c>
      <c r="L1702" s="291"/>
      <c r="M1702" s="292" t="s">
        <v>21</v>
      </c>
      <c r="N1702" s="293" t="s">
        <v>43</v>
      </c>
      <c r="O1702" s="87"/>
      <c r="P1702" s="223">
        <f>O1702*H1702</f>
        <v>0</v>
      </c>
      <c r="Q1702" s="223">
        <v>0.017500000000000002</v>
      </c>
      <c r="R1702" s="223">
        <f>Q1702*H1702</f>
        <v>0.052500000000000005</v>
      </c>
      <c r="S1702" s="223">
        <v>0</v>
      </c>
      <c r="T1702" s="224">
        <f>S1702*H1702</f>
        <v>0</v>
      </c>
      <c r="U1702" s="41"/>
      <c r="V1702" s="41"/>
      <c r="W1702" s="41"/>
      <c r="X1702" s="41"/>
      <c r="Y1702" s="41"/>
      <c r="Z1702" s="41"/>
      <c r="AA1702" s="41"/>
      <c r="AB1702" s="41"/>
      <c r="AC1702" s="41"/>
      <c r="AD1702" s="41"/>
      <c r="AE1702" s="41"/>
      <c r="AR1702" s="225" t="s">
        <v>306</v>
      </c>
      <c r="AT1702" s="225" t="s">
        <v>543</v>
      </c>
      <c r="AU1702" s="225" t="s">
        <v>81</v>
      </c>
      <c r="AY1702" s="20" t="s">
        <v>178</v>
      </c>
      <c r="BE1702" s="226">
        <f>IF(N1702="základní",J1702,0)</f>
        <v>0</v>
      </c>
      <c r="BF1702" s="226">
        <f>IF(N1702="snížená",J1702,0)</f>
        <v>0</v>
      </c>
      <c r="BG1702" s="226">
        <f>IF(N1702="zákl. přenesená",J1702,0)</f>
        <v>0</v>
      </c>
      <c r="BH1702" s="226">
        <f>IF(N1702="sníž. přenesená",J1702,0)</f>
        <v>0</v>
      </c>
      <c r="BI1702" s="226">
        <f>IF(N1702="nulová",J1702,0)</f>
        <v>0</v>
      </c>
      <c r="BJ1702" s="20" t="s">
        <v>79</v>
      </c>
      <c r="BK1702" s="226">
        <f>ROUND(I1702*H1702,2)</f>
        <v>0</v>
      </c>
      <c r="BL1702" s="20" t="s">
        <v>242</v>
      </c>
      <c r="BM1702" s="225" t="s">
        <v>2332</v>
      </c>
    </row>
    <row r="1703" s="13" customFormat="1">
      <c r="A1703" s="13"/>
      <c r="B1703" s="240"/>
      <c r="C1703" s="241"/>
      <c r="D1703" s="242" t="s">
        <v>372</v>
      </c>
      <c r="E1703" s="243" t="s">
        <v>21</v>
      </c>
      <c r="F1703" s="244" t="s">
        <v>2311</v>
      </c>
      <c r="G1703" s="241"/>
      <c r="H1703" s="243" t="s">
        <v>21</v>
      </c>
      <c r="I1703" s="245"/>
      <c r="J1703" s="241"/>
      <c r="K1703" s="241"/>
      <c r="L1703" s="246"/>
      <c r="M1703" s="247"/>
      <c r="N1703" s="248"/>
      <c r="O1703" s="248"/>
      <c r="P1703" s="248"/>
      <c r="Q1703" s="248"/>
      <c r="R1703" s="248"/>
      <c r="S1703" s="248"/>
      <c r="T1703" s="249"/>
      <c r="U1703" s="13"/>
      <c r="V1703" s="13"/>
      <c r="W1703" s="13"/>
      <c r="X1703" s="13"/>
      <c r="Y1703" s="13"/>
      <c r="Z1703" s="13"/>
      <c r="AA1703" s="13"/>
      <c r="AB1703" s="13"/>
      <c r="AC1703" s="13"/>
      <c r="AD1703" s="13"/>
      <c r="AE1703" s="13"/>
      <c r="AT1703" s="250" t="s">
        <v>372</v>
      </c>
      <c r="AU1703" s="250" t="s">
        <v>81</v>
      </c>
      <c r="AV1703" s="13" t="s">
        <v>79</v>
      </c>
      <c r="AW1703" s="13" t="s">
        <v>34</v>
      </c>
      <c r="AX1703" s="13" t="s">
        <v>72</v>
      </c>
      <c r="AY1703" s="250" t="s">
        <v>178</v>
      </c>
    </row>
    <row r="1704" s="14" customFormat="1">
      <c r="A1704" s="14"/>
      <c r="B1704" s="251"/>
      <c r="C1704" s="252"/>
      <c r="D1704" s="242" t="s">
        <v>372</v>
      </c>
      <c r="E1704" s="253" t="s">
        <v>21</v>
      </c>
      <c r="F1704" s="254" t="s">
        <v>2322</v>
      </c>
      <c r="G1704" s="252"/>
      <c r="H1704" s="255">
        <v>3</v>
      </c>
      <c r="I1704" s="256"/>
      <c r="J1704" s="252"/>
      <c r="K1704" s="252"/>
      <c r="L1704" s="257"/>
      <c r="M1704" s="258"/>
      <c r="N1704" s="259"/>
      <c r="O1704" s="259"/>
      <c r="P1704" s="259"/>
      <c r="Q1704" s="259"/>
      <c r="R1704" s="259"/>
      <c r="S1704" s="259"/>
      <c r="T1704" s="260"/>
      <c r="U1704" s="14"/>
      <c r="V1704" s="14"/>
      <c r="W1704" s="14"/>
      <c r="X1704" s="14"/>
      <c r="Y1704" s="14"/>
      <c r="Z1704" s="14"/>
      <c r="AA1704" s="14"/>
      <c r="AB1704" s="14"/>
      <c r="AC1704" s="14"/>
      <c r="AD1704" s="14"/>
      <c r="AE1704" s="14"/>
      <c r="AT1704" s="261" t="s">
        <v>372</v>
      </c>
      <c r="AU1704" s="261" t="s">
        <v>81</v>
      </c>
      <c r="AV1704" s="14" t="s">
        <v>81</v>
      </c>
      <c r="AW1704" s="14" t="s">
        <v>34</v>
      </c>
      <c r="AX1704" s="14" t="s">
        <v>79</v>
      </c>
      <c r="AY1704" s="261" t="s">
        <v>178</v>
      </c>
    </row>
    <row r="1705" s="2" customFormat="1" ht="37.8" customHeight="1">
      <c r="A1705" s="41"/>
      <c r="B1705" s="42"/>
      <c r="C1705" s="214" t="s">
        <v>2333</v>
      </c>
      <c r="D1705" s="214" t="s">
        <v>179</v>
      </c>
      <c r="E1705" s="215" t="s">
        <v>2334</v>
      </c>
      <c r="F1705" s="216" t="s">
        <v>2335</v>
      </c>
      <c r="G1705" s="217" t="s">
        <v>546</v>
      </c>
      <c r="H1705" s="218">
        <v>9</v>
      </c>
      <c r="I1705" s="219"/>
      <c r="J1705" s="220">
        <f>ROUND(I1705*H1705,2)</f>
        <v>0</v>
      </c>
      <c r="K1705" s="216" t="s">
        <v>368</v>
      </c>
      <c r="L1705" s="47"/>
      <c r="M1705" s="221" t="s">
        <v>21</v>
      </c>
      <c r="N1705" s="222" t="s">
        <v>43</v>
      </c>
      <c r="O1705" s="87"/>
      <c r="P1705" s="223">
        <f>O1705*H1705</f>
        <v>0</v>
      </c>
      <c r="Q1705" s="223">
        <v>0</v>
      </c>
      <c r="R1705" s="223">
        <f>Q1705*H1705</f>
        <v>0</v>
      </c>
      <c r="S1705" s="223">
        <v>0.0035000000000000001</v>
      </c>
      <c r="T1705" s="224">
        <f>S1705*H1705</f>
        <v>0.0315</v>
      </c>
      <c r="U1705" s="41"/>
      <c r="V1705" s="41"/>
      <c r="W1705" s="41"/>
      <c r="X1705" s="41"/>
      <c r="Y1705" s="41"/>
      <c r="Z1705" s="41"/>
      <c r="AA1705" s="41"/>
      <c r="AB1705" s="41"/>
      <c r="AC1705" s="41"/>
      <c r="AD1705" s="41"/>
      <c r="AE1705" s="41"/>
      <c r="AR1705" s="225" t="s">
        <v>242</v>
      </c>
      <c r="AT1705" s="225" t="s">
        <v>179</v>
      </c>
      <c r="AU1705" s="225" t="s">
        <v>81</v>
      </c>
      <c r="AY1705" s="20" t="s">
        <v>178</v>
      </c>
      <c r="BE1705" s="226">
        <f>IF(N1705="základní",J1705,0)</f>
        <v>0</v>
      </c>
      <c r="BF1705" s="226">
        <f>IF(N1705="snížená",J1705,0)</f>
        <v>0</v>
      </c>
      <c r="BG1705" s="226">
        <f>IF(N1705="zákl. přenesená",J1705,0)</f>
        <v>0</v>
      </c>
      <c r="BH1705" s="226">
        <f>IF(N1705="sníž. přenesená",J1705,0)</f>
        <v>0</v>
      </c>
      <c r="BI1705" s="226">
        <f>IF(N1705="nulová",J1705,0)</f>
        <v>0</v>
      </c>
      <c r="BJ1705" s="20" t="s">
        <v>79</v>
      </c>
      <c r="BK1705" s="226">
        <f>ROUND(I1705*H1705,2)</f>
        <v>0</v>
      </c>
      <c r="BL1705" s="20" t="s">
        <v>242</v>
      </c>
      <c r="BM1705" s="225" t="s">
        <v>2336</v>
      </c>
    </row>
    <row r="1706" s="2" customFormat="1">
      <c r="A1706" s="41"/>
      <c r="B1706" s="42"/>
      <c r="C1706" s="43"/>
      <c r="D1706" s="235" t="s">
        <v>370</v>
      </c>
      <c r="E1706" s="43"/>
      <c r="F1706" s="236" t="s">
        <v>2337</v>
      </c>
      <c r="G1706" s="43"/>
      <c r="H1706" s="43"/>
      <c r="I1706" s="237"/>
      <c r="J1706" s="43"/>
      <c r="K1706" s="43"/>
      <c r="L1706" s="47"/>
      <c r="M1706" s="238"/>
      <c r="N1706" s="239"/>
      <c r="O1706" s="87"/>
      <c r="P1706" s="87"/>
      <c r="Q1706" s="87"/>
      <c r="R1706" s="87"/>
      <c r="S1706" s="87"/>
      <c r="T1706" s="88"/>
      <c r="U1706" s="41"/>
      <c r="V1706" s="41"/>
      <c r="W1706" s="41"/>
      <c r="X1706" s="41"/>
      <c r="Y1706" s="41"/>
      <c r="Z1706" s="41"/>
      <c r="AA1706" s="41"/>
      <c r="AB1706" s="41"/>
      <c r="AC1706" s="41"/>
      <c r="AD1706" s="41"/>
      <c r="AE1706" s="41"/>
      <c r="AT1706" s="20" t="s">
        <v>370</v>
      </c>
      <c r="AU1706" s="20" t="s">
        <v>81</v>
      </c>
    </row>
    <row r="1707" s="14" customFormat="1">
      <c r="A1707" s="14"/>
      <c r="B1707" s="251"/>
      <c r="C1707" s="252"/>
      <c r="D1707" s="242" t="s">
        <v>372</v>
      </c>
      <c r="E1707" s="253" t="s">
        <v>21</v>
      </c>
      <c r="F1707" s="254" t="s">
        <v>2338</v>
      </c>
      <c r="G1707" s="252"/>
      <c r="H1707" s="255">
        <v>9</v>
      </c>
      <c r="I1707" s="256"/>
      <c r="J1707" s="252"/>
      <c r="K1707" s="252"/>
      <c r="L1707" s="257"/>
      <c r="M1707" s="258"/>
      <c r="N1707" s="259"/>
      <c r="O1707" s="259"/>
      <c r="P1707" s="259"/>
      <c r="Q1707" s="259"/>
      <c r="R1707" s="259"/>
      <c r="S1707" s="259"/>
      <c r="T1707" s="260"/>
      <c r="U1707" s="14"/>
      <c r="V1707" s="14"/>
      <c r="W1707" s="14"/>
      <c r="X1707" s="14"/>
      <c r="Y1707" s="14"/>
      <c r="Z1707" s="14"/>
      <c r="AA1707" s="14"/>
      <c r="AB1707" s="14"/>
      <c r="AC1707" s="14"/>
      <c r="AD1707" s="14"/>
      <c r="AE1707" s="14"/>
      <c r="AT1707" s="261" t="s">
        <v>372</v>
      </c>
      <c r="AU1707" s="261" t="s">
        <v>81</v>
      </c>
      <c r="AV1707" s="14" t="s">
        <v>81</v>
      </c>
      <c r="AW1707" s="14" t="s">
        <v>34</v>
      </c>
      <c r="AX1707" s="14" t="s">
        <v>79</v>
      </c>
      <c r="AY1707" s="261" t="s">
        <v>178</v>
      </c>
    </row>
    <row r="1708" s="2" customFormat="1" ht="33" customHeight="1">
      <c r="A1708" s="41"/>
      <c r="B1708" s="42"/>
      <c r="C1708" s="214" t="s">
        <v>2339</v>
      </c>
      <c r="D1708" s="214" t="s">
        <v>179</v>
      </c>
      <c r="E1708" s="215" t="s">
        <v>2340</v>
      </c>
      <c r="F1708" s="216" t="s">
        <v>2341</v>
      </c>
      <c r="G1708" s="217" t="s">
        <v>209</v>
      </c>
      <c r="H1708" s="218">
        <v>16.550000000000001</v>
      </c>
      <c r="I1708" s="219"/>
      <c r="J1708" s="220">
        <f>ROUND(I1708*H1708,2)</f>
        <v>0</v>
      </c>
      <c r="K1708" s="216" t="s">
        <v>368</v>
      </c>
      <c r="L1708" s="47"/>
      <c r="M1708" s="221" t="s">
        <v>21</v>
      </c>
      <c r="N1708" s="222" t="s">
        <v>43</v>
      </c>
      <c r="O1708" s="87"/>
      <c r="P1708" s="223">
        <f>O1708*H1708</f>
        <v>0</v>
      </c>
      <c r="Q1708" s="223">
        <v>0</v>
      </c>
      <c r="R1708" s="223">
        <f>Q1708*H1708</f>
        <v>0</v>
      </c>
      <c r="S1708" s="223">
        <v>0</v>
      </c>
      <c r="T1708" s="224">
        <f>S1708*H1708</f>
        <v>0</v>
      </c>
      <c r="U1708" s="41"/>
      <c r="V1708" s="41"/>
      <c r="W1708" s="41"/>
      <c r="X1708" s="41"/>
      <c r="Y1708" s="41"/>
      <c r="Z1708" s="41"/>
      <c r="AA1708" s="41"/>
      <c r="AB1708" s="41"/>
      <c r="AC1708" s="41"/>
      <c r="AD1708" s="41"/>
      <c r="AE1708" s="41"/>
      <c r="AR1708" s="225" t="s">
        <v>242</v>
      </c>
      <c r="AT1708" s="225" t="s">
        <v>179</v>
      </c>
      <c r="AU1708" s="225" t="s">
        <v>81</v>
      </c>
      <c r="AY1708" s="20" t="s">
        <v>178</v>
      </c>
      <c r="BE1708" s="226">
        <f>IF(N1708="základní",J1708,0)</f>
        <v>0</v>
      </c>
      <c r="BF1708" s="226">
        <f>IF(N1708="snížená",J1708,0)</f>
        <v>0</v>
      </c>
      <c r="BG1708" s="226">
        <f>IF(N1708="zákl. přenesená",J1708,0)</f>
        <v>0</v>
      </c>
      <c r="BH1708" s="226">
        <f>IF(N1708="sníž. přenesená",J1708,0)</f>
        <v>0</v>
      </c>
      <c r="BI1708" s="226">
        <f>IF(N1708="nulová",J1708,0)</f>
        <v>0</v>
      </c>
      <c r="BJ1708" s="20" t="s">
        <v>79</v>
      </c>
      <c r="BK1708" s="226">
        <f>ROUND(I1708*H1708,2)</f>
        <v>0</v>
      </c>
      <c r="BL1708" s="20" t="s">
        <v>242</v>
      </c>
      <c r="BM1708" s="225" t="s">
        <v>2342</v>
      </c>
    </row>
    <row r="1709" s="2" customFormat="1">
      <c r="A1709" s="41"/>
      <c r="B1709" s="42"/>
      <c r="C1709" s="43"/>
      <c r="D1709" s="235" t="s">
        <v>370</v>
      </c>
      <c r="E1709" s="43"/>
      <c r="F1709" s="236" t="s">
        <v>2343</v>
      </c>
      <c r="G1709" s="43"/>
      <c r="H1709" s="43"/>
      <c r="I1709" s="237"/>
      <c r="J1709" s="43"/>
      <c r="K1709" s="43"/>
      <c r="L1709" s="47"/>
      <c r="M1709" s="238"/>
      <c r="N1709" s="239"/>
      <c r="O1709" s="87"/>
      <c r="P1709" s="87"/>
      <c r="Q1709" s="87"/>
      <c r="R1709" s="87"/>
      <c r="S1709" s="87"/>
      <c r="T1709" s="88"/>
      <c r="U1709" s="41"/>
      <c r="V1709" s="41"/>
      <c r="W1709" s="41"/>
      <c r="X1709" s="41"/>
      <c r="Y1709" s="41"/>
      <c r="Z1709" s="41"/>
      <c r="AA1709" s="41"/>
      <c r="AB1709" s="41"/>
      <c r="AC1709" s="41"/>
      <c r="AD1709" s="41"/>
      <c r="AE1709" s="41"/>
      <c r="AT1709" s="20" t="s">
        <v>370</v>
      </c>
      <c r="AU1709" s="20" t="s">
        <v>81</v>
      </c>
    </row>
    <row r="1710" s="14" customFormat="1">
      <c r="A1710" s="14"/>
      <c r="B1710" s="251"/>
      <c r="C1710" s="252"/>
      <c r="D1710" s="242" t="s">
        <v>372</v>
      </c>
      <c r="E1710" s="253" t="s">
        <v>21</v>
      </c>
      <c r="F1710" s="254" t="s">
        <v>2344</v>
      </c>
      <c r="G1710" s="252"/>
      <c r="H1710" s="255">
        <v>16.550000000000001</v>
      </c>
      <c r="I1710" s="256"/>
      <c r="J1710" s="252"/>
      <c r="K1710" s="252"/>
      <c r="L1710" s="257"/>
      <c r="M1710" s="258"/>
      <c r="N1710" s="259"/>
      <c r="O1710" s="259"/>
      <c r="P1710" s="259"/>
      <c r="Q1710" s="259"/>
      <c r="R1710" s="259"/>
      <c r="S1710" s="259"/>
      <c r="T1710" s="260"/>
      <c r="U1710" s="14"/>
      <c r="V1710" s="14"/>
      <c r="W1710" s="14"/>
      <c r="X1710" s="14"/>
      <c r="Y1710" s="14"/>
      <c r="Z1710" s="14"/>
      <c r="AA1710" s="14"/>
      <c r="AB1710" s="14"/>
      <c r="AC1710" s="14"/>
      <c r="AD1710" s="14"/>
      <c r="AE1710" s="14"/>
      <c r="AT1710" s="261" t="s">
        <v>372</v>
      </c>
      <c r="AU1710" s="261" t="s">
        <v>81</v>
      </c>
      <c r="AV1710" s="14" t="s">
        <v>81</v>
      </c>
      <c r="AW1710" s="14" t="s">
        <v>34</v>
      </c>
      <c r="AX1710" s="14" t="s">
        <v>79</v>
      </c>
      <c r="AY1710" s="261" t="s">
        <v>178</v>
      </c>
    </row>
    <row r="1711" s="2" customFormat="1" ht="24.15" customHeight="1">
      <c r="A1711" s="41"/>
      <c r="B1711" s="42"/>
      <c r="C1711" s="284" t="s">
        <v>2345</v>
      </c>
      <c r="D1711" s="284" t="s">
        <v>543</v>
      </c>
      <c r="E1711" s="285" t="s">
        <v>2346</v>
      </c>
      <c r="F1711" s="286" t="s">
        <v>2347</v>
      </c>
      <c r="G1711" s="287" t="s">
        <v>209</v>
      </c>
      <c r="H1711" s="288">
        <v>16.550000000000001</v>
      </c>
      <c r="I1711" s="289"/>
      <c r="J1711" s="290">
        <f>ROUND(I1711*H1711,2)</f>
        <v>0</v>
      </c>
      <c r="K1711" s="286" t="s">
        <v>368</v>
      </c>
      <c r="L1711" s="291"/>
      <c r="M1711" s="292" t="s">
        <v>21</v>
      </c>
      <c r="N1711" s="293" t="s">
        <v>43</v>
      </c>
      <c r="O1711" s="87"/>
      <c r="P1711" s="223">
        <f>O1711*H1711</f>
        <v>0</v>
      </c>
      <c r="Q1711" s="223">
        <v>0.0050000000000000001</v>
      </c>
      <c r="R1711" s="223">
        <f>Q1711*H1711</f>
        <v>0.082750000000000004</v>
      </c>
      <c r="S1711" s="223">
        <v>0</v>
      </c>
      <c r="T1711" s="224">
        <f>S1711*H1711</f>
        <v>0</v>
      </c>
      <c r="U1711" s="41"/>
      <c r="V1711" s="41"/>
      <c r="W1711" s="41"/>
      <c r="X1711" s="41"/>
      <c r="Y1711" s="41"/>
      <c r="Z1711" s="41"/>
      <c r="AA1711" s="41"/>
      <c r="AB1711" s="41"/>
      <c r="AC1711" s="41"/>
      <c r="AD1711" s="41"/>
      <c r="AE1711" s="41"/>
      <c r="AR1711" s="225" t="s">
        <v>306</v>
      </c>
      <c r="AT1711" s="225" t="s">
        <v>543</v>
      </c>
      <c r="AU1711" s="225" t="s">
        <v>81</v>
      </c>
      <c r="AY1711" s="20" t="s">
        <v>178</v>
      </c>
      <c r="BE1711" s="226">
        <f>IF(N1711="základní",J1711,0)</f>
        <v>0</v>
      </c>
      <c r="BF1711" s="226">
        <f>IF(N1711="snížená",J1711,0)</f>
        <v>0</v>
      </c>
      <c r="BG1711" s="226">
        <f>IF(N1711="zákl. přenesená",J1711,0)</f>
        <v>0</v>
      </c>
      <c r="BH1711" s="226">
        <f>IF(N1711="sníž. přenesená",J1711,0)</f>
        <v>0</v>
      </c>
      <c r="BI1711" s="226">
        <f>IF(N1711="nulová",J1711,0)</f>
        <v>0</v>
      </c>
      <c r="BJ1711" s="20" t="s">
        <v>79</v>
      </c>
      <c r="BK1711" s="226">
        <f>ROUND(I1711*H1711,2)</f>
        <v>0</v>
      </c>
      <c r="BL1711" s="20" t="s">
        <v>242</v>
      </c>
      <c r="BM1711" s="225" t="s">
        <v>2348</v>
      </c>
    </row>
    <row r="1712" s="13" customFormat="1">
      <c r="A1712" s="13"/>
      <c r="B1712" s="240"/>
      <c r="C1712" s="241"/>
      <c r="D1712" s="242" t="s">
        <v>372</v>
      </c>
      <c r="E1712" s="243" t="s">
        <v>21</v>
      </c>
      <c r="F1712" s="244" t="s">
        <v>2349</v>
      </c>
      <c r="G1712" s="241"/>
      <c r="H1712" s="243" t="s">
        <v>21</v>
      </c>
      <c r="I1712" s="245"/>
      <c r="J1712" s="241"/>
      <c r="K1712" s="241"/>
      <c r="L1712" s="246"/>
      <c r="M1712" s="247"/>
      <c r="N1712" s="248"/>
      <c r="O1712" s="248"/>
      <c r="P1712" s="248"/>
      <c r="Q1712" s="248"/>
      <c r="R1712" s="248"/>
      <c r="S1712" s="248"/>
      <c r="T1712" s="249"/>
      <c r="U1712" s="13"/>
      <c r="V1712" s="13"/>
      <c r="W1712" s="13"/>
      <c r="X1712" s="13"/>
      <c r="Y1712" s="13"/>
      <c r="Z1712" s="13"/>
      <c r="AA1712" s="13"/>
      <c r="AB1712" s="13"/>
      <c r="AC1712" s="13"/>
      <c r="AD1712" s="13"/>
      <c r="AE1712" s="13"/>
      <c r="AT1712" s="250" t="s">
        <v>372</v>
      </c>
      <c r="AU1712" s="250" t="s">
        <v>81</v>
      </c>
      <c r="AV1712" s="13" t="s">
        <v>79</v>
      </c>
      <c r="AW1712" s="13" t="s">
        <v>34</v>
      </c>
      <c r="AX1712" s="13" t="s">
        <v>72</v>
      </c>
      <c r="AY1712" s="250" t="s">
        <v>178</v>
      </c>
    </row>
    <row r="1713" s="14" customFormat="1">
      <c r="A1713" s="14"/>
      <c r="B1713" s="251"/>
      <c r="C1713" s="252"/>
      <c r="D1713" s="242" t="s">
        <v>372</v>
      </c>
      <c r="E1713" s="253" t="s">
        <v>21</v>
      </c>
      <c r="F1713" s="254" t="s">
        <v>2344</v>
      </c>
      <c r="G1713" s="252"/>
      <c r="H1713" s="255">
        <v>16.550000000000001</v>
      </c>
      <c r="I1713" s="256"/>
      <c r="J1713" s="252"/>
      <c r="K1713" s="252"/>
      <c r="L1713" s="257"/>
      <c r="M1713" s="258"/>
      <c r="N1713" s="259"/>
      <c r="O1713" s="259"/>
      <c r="P1713" s="259"/>
      <c r="Q1713" s="259"/>
      <c r="R1713" s="259"/>
      <c r="S1713" s="259"/>
      <c r="T1713" s="260"/>
      <c r="U1713" s="14"/>
      <c r="V1713" s="14"/>
      <c r="W1713" s="14"/>
      <c r="X1713" s="14"/>
      <c r="Y1713" s="14"/>
      <c r="Z1713" s="14"/>
      <c r="AA1713" s="14"/>
      <c r="AB1713" s="14"/>
      <c r="AC1713" s="14"/>
      <c r="AD1713" s="14"/>
      <c r="AE1713" s="14"/>
      <c r="AT1713" s="261" t="s">
        <v>372</v>
      </c>
      <c r="AU1713" s="261" t="s">
        <v>81</v>
      </c>
      <c r="AV1713" s="14" t="s">
        <v>81</v>
      </c>
      <c r="AW1713" s="14" t="s">
        <v>34</v>
      </c>
      <c r="AX1713" s="14" t="s">
        <v>79</v>
      </c>
      <c r="AY1713" s="261" t="s">
        <v>178</v>
      </c>
    </row>
    <row r="1714" s="2" customFormat="1" ht="24.15" customHeight="1">
      <c r="A1714" s="41"/>
      <c r="B1714" s="42"/>
      <c r="C1714" s="284" t="s">
        <v>2350</v>
      </c>
      <c r="D1714" s="284" t="s">
        <v>543</v>
      </c>
      <c r="E1714" s="285" t="s">
        <v>2351</v>
      </c>
      <c r="F1714" s="286" t="s">
        <v>2352</v>
      </c>
      <c r="G1714" s="287" t="s">
        <v>546</v>
      </c>
      <c r="H1714" s="288">
        <v>18</v>
      </c>
      <c r="I1714" s="289"/>
      <c r="J1714" s="290">
        <f>ROUND(I1714*H1714,2)</f>
        <v>0</v>
      </c>
      <c r="K1714" s="286" t="s">
        <v>368</v>
      </c>
      <c r="L1714" s="291"/>
      <c r="M1714" s="292" t="s">
        <v>21</v>
      </c>
      <c r="N1714" s="293" t="s">
        <v>43</v>
      </c>
      <c r="O1714" s="87"/>
      <c r="P1714" s="223">
        <f>O1714*H1714</f>
        <v>0</v>
      </c>
      <c r="Q1714" s="223">
        <v>6.0000000000000002E-05</v>
      </c>
      <c r="R1714" s="223">
        <f>Q1714*H1714</f>
        <v>0.00108</v>
      </c>
      <c r="S1714" s="223">
        <v>0</v>
      </c>
      <c r="T1714" s="224">
        <f>S1714*H1714</f>
        <v>0</v>
      </c>
      <c r="U1714" s="41"/>
      <c r="V1714" s="41"/>
      <c r="W1714" s="41"/>
      <c r="X1714" s="41"/>
      <c r="Y1714" s="41"/>
      <c r="Z1714" s="41"/>
      <c r="AA1714" s="41"/>
      <c r="AB1714" s="41"/>
      <c r="AC1714" s="41"/>
      <c r="AD1714" s="41"/>
      <c r="AE1714" s="41"/>
      <c r="AR1714" s="225" t="s">
        <v>306</v>
      </c>
      <c r="AT1714" s="225" t="s">
        <v>543</v>
      </c>
      <c r="AU1714" s="225" t="s">
        <v>81</v>
      </c>
      <c r="AY1714" s="20" t="s">
        <v>178</v>
      </c>
      <c r="BE1714" s="226">
        <f>IF(N1714="základní",J1714,0)</f>
        <v>0</v>
      </c>
      <c r="BF1714" s="226">
        <f>IF(N1714="snížená",J1714,0)</f>
        <v>0</v>
      </c>
      <c r="BG1714" s="226">
        <f>IF(N1714="zákl. přenesená",J1714,0)</f>
        <v>0</v>
      </c>
      <c r="BH1714" s="226">
        <f>IF(N1714="sníž. přenesená",J1714,0)</f>
        <v>0</v>
      </c>
      <c r="BI1714" s="226">
        <f>IF(N1714="nulová",J1714,0)</f>
        <v>0</v>
      </c>
      <c r="BJ1714" s="20" t="s">
        <v>79</v>
      </c>
      <c r="BK1714" s="226">
        <f>ROUND(I1714*H1714,2)</f>
        <v>0</v>
      </c>
      <c r="BL1714" s="20" t="s">
        <v>242</v>
      </c>
      <c r="BM1714" s="225" t="s">
        <v>2353</v>
      </c>
    </row>
    <row r="1715" s="14" customFormat="1">
      <c r="A1715" s="14"/>
      <c r="B1715" s="251"/>
      <c r="C1715" s="252"/>
      <c r="D1715" s="242" t="s">
        <v>372</v>
      </c>
      <c r="E1715" s="253" t="s">
        <v>21</v>
      </c>
      <c r="F1715" s="254" t="s">
        <v>2354</v>
      </c>
      <c r="G1715" s="252"/>
      <c r="H1715" s="255">
        <v>18</v>
      </c>
      <c r="I1715" s="256"/>
      <c r="J1715" s="252"/>
      <c r="K1715" s="252"/>
      <c r="L1715" s="257"/>
      <c r="M1715" s="258"/>
      <c r="N1715" s="259"/>
      <c r="O1715" s="259"/>
      <c r="P1715" s="259"/>
      <c r="Q1715" s="259"/>
      <c r="R1715" s="259"/>
      <c r="S1715" s="259"/>
      <c r="T1715" s="260"/>
      <c r="U1715" s="14"/>
      <c r="V1715" s="14"/>
      <c r="W1715" s="14"/>
      <c r="X1715" s="14"/>
      <c r="Y1715" s="14"/>
      <c r="Z1715" s="14"/>
      <c r="AA1715" s="14"/>
      <c r="AB1715" s="14"/>
      <c r="AC1715" s="14"/>
      <c r="AD1715" s="14"/>
      <c r="AE1715" s="14"/>
      <c r="AT1715" s="261" t="s">
        <v>372</v>
      </c>
      <c r="AU1715" s="261" t="s">
        <v>81</v>
      </c>
      <c r="AV1715" s="14" t="s">
        <v>81</v>
      </c>
      <c r="AW1715" s="14" t="s">
        <v>34</v>
      </c>
      <c r="AX1715" s="14" t="s">
        <v>79</v>
      </c>
      <c r="AY1715" s="261" t="s">
        <v>178</v>
      </c>
    </row>
    <row r="1716" s="2" customFormat="1" ht="24.15" customHeight="1">
      <c r="A1716" s="41"/>
      <c r="B1716" s="42"/>
      <c r="C1716" s="214" t="s">
        <v>2355</v>
      </c>
      <c r="D1716" s="214" t="s">
        <v>179</v>
      </c>
      <c r="E1716" s="215" t="s">
        <v>2356</v>
      </c>
      <c r="F1716" s="216" t="s">
        <v>2357</v>
      </c>
      <c r="G1716" s="217" t="s">
        <v>546</v>
      </c>
      <c r="H1716" s="218">
        <v>3</v>
      </c>
      <c r="I1716" s="219"/>
      <c r="J1716" s="220">
        <f>ROUND(I1716*H1716,2)</f>
        <v>0</v>
      </c>
      <c r="K1716" s="216" t="s">
        <v>393</v>
      </c>
      <c r="L1716" s="47"/>
      <c r="M1716" s="221" t="s">
        <v>21</v>
      </c>
      <c r="N1716" s="222" t="s">
        <v>43</v>
      </c>
      <c r="O1716" s="87"/>
      <c r="P1716" s="223">
        <f>O1716*H1716</f>
        <v>0</v>
      </c>
      <c r="Q1716" s="223">
        <v>0</v>
      </c>
      <c r="R1716" s="223">
        <f>Q1716*H1716</f>
        <v>0</v>
      </c>
      <c r="S1716" s="223">
        <v>0</v>
      </c>
      <c r="T1716" s="224">
        <f>S1716*H1716</f>
        <v>0</v>
      </c>
      <c r="U1716" s="41"/>
      <c r="V1716" s="41"/>
      <c r="W1716" s="41"/>
      <c r="X1716" s="41"/>
      <c r="Y1716" s="41"/>
      <c r="Z1716" s="41"/>
      <c r="AA1716" s="41"/>
      <c r="AB1716" s="41"/>
      <c r="AC1716" s="41"/>
      <c r="AD1716" s="41"/>
      <c r="AE1716" s="41"/>
      <c r="AR1716" s="225" t="s">
        <v>242</v>
      </c>
      <c r="AT1716" s="225" t="s">
        <v>179</v>
      </c>
      <c r="AU1716" s="225" t="s">
        <v>81</v>
      </c>
      <c r="AY1716" s="20" t="s">
        <v>178</v>
      </c>
      <c r="BE1716" s="226">
        <f>IF(N1716="základní",J1716,0)</f>
        <v>0</v>
      </c>
      <c r="BF1716" s="226">
        <f>IF(N1716="snížená",J1716,0)</f>
        <v>0</v>
      </c>
      <c r="BG1716" s="226">
        <f>IF(N1716="zákl. přenesená",J1716,0)</f>
        <v>0</v>
      </c>
      <c r="BH1716" s="226">
        <f>IF(N1716="sníž. přenesená",J1716,0)</f>
        <v>0</v>
      </c>
      <c r="BI1716" s="226">
        <f>IF(N1716="nulová",J1716,0)</f>
        <v>0</v>
      </c>
      <c r="BJ1716" s="20" t="s">
        <v>79</v>
      </c>
      <c r="BK1716" s="226">
        <f>ROUND(I1716*H1716,2)</f>
        <v>0</v>
      </c>
      <c r="BL1716" s="20" t="s">
        <v>242</v>
      </c>
      <c r="BM1716" s="225" t="s">
        <v>2358</v>
      </c>
    </row>
    <row r="1717" s="14" customFormat="1">
      <c r="A1717" s="14"/>
      <c r="B1717" s="251"/>
      <c r="C1717" s="252"/>
      <c r="D1717" s="242" t="s">
        <v>372</v>
      </c>
      <c r="E1717" s="253" t="s">
        <v>21</v>
      </c>
      <c r="F1717" s="254" t="s">
        <v>2359</v>
      </c>
      <c r="G1717" s="252"/>
      <c r="H1717" s="255">
        <v>3</v>
      </c>
      <c r="I1717" s="256"/>
      <c r="J1717" s="252"/>
      <c r="K1717" s="252"/>
      <c r="L1717" s="257"/>
      <c r="M1717" s="258"/>
      <c r="N1717" s="259"/>
      <c r="O1717" s="259"/>
      <c r="P1717" s="259"/>
      <c r="Q1717" s="259"/>
      <c r="R1717" s="259"/>
      <c r="S1717" s="259"/>
      <c r="T1717" s="260"/>
      <c r="U1717" s="14"/>
      <c r="V1717" s="14"/>
      <c r="W1717" s="14"/>
      <c r="X1717" s="14"/>
      <c r="Y1717" s="14"/>
      <c r="Z1717" s="14"/>
      <c r="AA1717" s="14"/>
      <c r="AB1717" s="14"/>
      <c r="AC1717" s="14"/>
      <c r="AD1717" s="14"/>
      <c r="AE1717" s="14"/>
      <c r="AT1717" s="261" t="s">
        <v>372</v>
      </c>
      <c r="AU1717" s="261" t="s">
        <v>81</v>
      </c>
      <c r="AV1717" s="14" t="s">
        <v>81</v>
      </c>
      <c r="AW1717" s="14" t="s">
        <v>34</v>
      </c>
      <c r="AX1717" s="14" t="s">
        <v>79</v>
      </c>
      <c r="AY1717" s="261" t="s">
        <v>178</v>
      </c>
    </row>
    <row r="1718" s="2" customFormat="1" ht="16.5" customHeight="1">
      <c r="A1718" s="41"/>
      <c r="B1718" s="42"/>
      <c r="C1718" s="284" t="s">
        <v>2360</v>
      </c>
      <c r="D1718" s="284" t="s">
        <v>543</v>
      </c>
      <c r="E1718" s="285" t="s">
        <v>2361</v>
      </c>
      <c r="F1718" s="286" t="s">
        <v>2362</v>
      </c>
      <c r="G1718" s="287" t="s">
        <v>546</v>
      </c>
      <c r="H1718" s="288">
        <v>3</v>
      </c>
      <c r="I1718" s="289"/>
      <c r="J1718" s="290">
        <f>ROUND(I1718*H1718,2)</f>
        <v>0</v>
      </c>
      <c r="K1718" s="286" t="s">
        <v>393</v>
      </c>
      <c r="L1718" s="291"/>
      <c r="M1718" s="292" t="s">
        <v>21</v>
      </c>
      <c r="N1718" s="293" t="s">
        <v>43</v>
      </c>
      <c r="O1718" s="87"/>
      <c r="P1718" s="223">
        <f>O1718*H1718</f>
        <v>0</v>
      </c>
      <c r="Q1718" s="223">
        <v>0.0050000000000000001</v>
      </c>
      <c r="R1718" s="223">
        <f>Q1718*H1718</f>
        <v>0.014999999999999999</v>
      </c>
      <c r="S1718" s="223">
        <v>0</v>
      </c>
      <c r="T1718" s="224">
        <f>S1718*H1718</f>
        <v>0</v>
      </c>
      <c r="U1718" s="41"/>
      <c r="V1718" s="41"/>
      <c r="W1718" s="41"/>
      <c r="X1718" s="41"/>
      <c r="Y1718" s="41"/>
      <c r="Z1718" s="41"/>
      <c r="AA1718" s="41"/>
      <c r="AB1718" s="41"/>
      <c r="AC1718" s="41"/>
      <c r="AD1718" s="41"/>
      <c r="AE1718" s="41"/>
      <c r="AR1718" s="225" t="s">
        <v>306</v>
      </c>
      <c r="AT1718" s="225" t="s">
        <v>543</v>
      </c>
      <c r="AU1718" s="225" t="s">
        <v>81</v>
      </c>
      <c r="AY1718" s="20" t="s">
        <v>178</v>
      </c>
      <c r="BE1718" s="226">
        <f>IF(N1718="základní",J1718,0)</f>
        <v>0</v>
      </c>
      <c r="BF1718" s="226">
        <f>IF(N1718="snížená",J1718,0)</f>
        <v>0</v>
      </c>
      <c r="BG1718" s="226">
        <f>IF(N1718="zákl. přenesená",J1718,0)</f>
        <v>0</v>
      </c>
      <c r="BH1718" s="226">
        <f>IF(N1718="sníž. přenesená",J1718,0)</f>
        <v>0</v>
      </c>
      <c r="BI1718" s="226">
        <f>IF(N1718="nulová",J1718,0)</f>
        <v>0</v>
      </c>
      <c r="BJ1718" s="20" t="s">
        <v>79</v>
      </c>
      <c r="BK1718" s="226">
        <f>ROUND(I1718*H1718,2)</f>
        <v>0</v>
      </c>
      <c r="BL1718" s="20" t="s">
        <v>242</v>
      </c>
      <c r="BM1718" s="225" t="s">
        <v>2363</v>
      </c>
    </row>
    <row r="1719" s="14" customFormat="1">
      <c r="A1719" s="14"/>
      <c r="B1719" s="251"/>
      <c r="C1719" s="252"/>
      <c r="D1719" s="242" t="s">
        <v>372</v>
      </c>
      <c r="E1719" s="253" t="s">
        <v>21</v>
      </c>
      <c r="F1719" s="254" t="s">
        <v>2364</v>
      </c>
      <c r="G1719" s="252"/>
      <c r="H1719" s="255">
        <v>3</v>
      </c>
      <c r="I1719" s="256"/>
      <c r="J1719" s="252"/>
      <c r="K1719" s="252"/>
      <c r="L1719" s="257"/>
      <c r="M1719" s="258"/>
      <c r="N1719" s="259"/>
      <c r="O1719" s="259"/>
      <c r="P1719" s="259"/>
      <c r="Q1719" s="259"/>
      <c r="R1719" s="259"/>
      <c r="S1719" s="259"/>
      <c r="T1719" s="260"/>
      <c r="U1719" s="14"/>
      <c r="V1719" s="14"/>
      <c r="W1719" s="14"/>
      <c r="X1719" s="14"/>
      <c r="Y1719" s="14"/>
      <c r="Z1719" s="14"/>
      <c r="AA1719" s="14"/>
      <c r="AB1719" s="14"/>
      <c r="AC1719" s="14"/>
      <c r="AD1719" s="14"/>
      <c r="AE1719" s="14"/>
      <c r="AT1719" s="261" t="s">
        <v>372</v>
      </c>
      <c r="AU1719" s="261" t="s">
        <v>81</v>
      </c>
      <c r="AV1719" s="14" t="s">
        <v>81</v>
      </c>
      <c r="AW1719" s="14" t="s">
        <v>34</v>
      </c>
      <c r="AX1719" s="14" t="s">
        <v>79</v>
      </c>
      <c r="AY1719" s="261" t="s">
        <v>178</v>
      </c>
    </row>
    <row r="1720" s="2" customFormat="1" ht="49.05" customHeight="1">
      <c r="A1720" s="41"/>
      <c r="B1720" s="42"/>
      <c r="C1720" s="214" t="s">
        <v>2365</v>
      </c>
      <c r="D1720" s="214" t="s">
        <v>179</v>
      </c>
      <c r="E1720" s="215" t="s">
        <v>2366</v>
      </c>
      <c r="F1720" s="216" t="s">
        <v>2367</v>
      </c>
      <c r="G1720" s="217" t="s">
        <v>1686</v>
      </c>
      <c r="H1720" s="296"/>
      <c r="I1720" s="219"/>
      <c r="J1720" s="220">
        <f>ROUND(I1720*H1720,2)</f>
        <v>0</v>
      </c>
      <c r="K1720" s="216" t="s">
        <v>368</v>
      </c>
      <c r="L1720" s="47"/>
      <c r="M1720" s="221" t="s">
        <v>21</v>
      </c>
      <c r="N1720" s="222" t="s">
        <v>43</v>
      </c>
      <c r="O1720" s="87"/>
      <c r="P1720" s="223">
        <f>O1720*H1720</f>
        <v>0</v>
      </c>
      <c r="Q1720" s="223">
        <v>0</v>
      </c>
      <c r="R1720" s="223">
        <f>Q1720*H1720</f>
        <v>0</v>
      </c>
      <c r="S1720" s="223">
        <v>0</v>
      </c>
      <c r="T1720" s="224">
        <f>S1720*H1720</f>
        <v>0</v>
      </c>
      <c r="U1720" s="41"/>
      <c r="V1720" s="41"/>
      <c r="W1720" s="41"/>
      <c r="X1720" s="41"/>
      <c r="Y1720" s="41"/>
      <c r="Z1720" s="41"/>
      <c r="AA1720" s="41"/>
      <c r="AB1720" s="41"/>
      <c r="AC1720" s="41"/>
      <c r="AD1720" s="41"/>
      <c r="AE1720" s="41"/>
      <c r="AR1720" s="225" t="s">
        <v>242</v>
      </c>
      <c r="AT1720" s="225" t="s">
        <v>179</v>
      </c>
      <c r="AU1720" s="225" t="s">
        <v>81</v>
      </c>
      <c r="AY1720" s="20" t="s">
        <v>178</v>
      </c>
      <c r="BE1720" s="226">
        <f>IF(N1720="základní",J1720,0)</f>
        <v>0</v>
      </c>
      <c r="BF1720" s="226">
        <f>IF(N1720="snížená",J1720,0)</f>
        <v>0</v>
      </c>
      <c r="BG1720" s="226">
        <f>IF(N1720="zákl. přenesená",J1720,0)</f>
        <v>0</v>
      </c>
      <c r="BH1720" s="226">
        <f>IF(N1720="sníž. přenesená",J1720,0)</f>
        <v>0</v>
      </c>
      <c r="BI1720" s="226">
        <f>IF(N1720="nulová",J1720,0)</f>
        <v>0</v>
      </c>
      <c r="BJ1720" s="20" t="s">
        <v>79</v>
      </c>
      <c r="BK1720" s="226">
        <f>ROUND(I1720*H1720,2)</f>
        <v>0</v>
      </c>
      <c r="BL1720" s="20" t="s">
        <v>242</v>
      </c>
      <c r="BM1720" s="225" t="s">
        <v>2368</v>
      </c>
    </row>
    <row r="1721" s="2" customFormat="1">
      <c r="A1721" s="41"/>
      <c r="B1721" s="42"/>
      <c r="C1721" s="43"/>
      <c r="D1721" s="235" t="s">
        <v>370</v>
      </c>
      <c r="E1721" s="43"/>
      <c r="F1721" s="236" t="s">
        <v>2369</v>
      </c>
      <c r="G1721" s="43"/>
      <c r="H1721" s="43"/>
      <c r="I1721" s="237"/>
      <c r="J1721" s="43"/>
      <c r="K1721" s="43"/>
      <c r="L1721" s="47"/>
      <c r="M1721" s="238"/>
      <c r="N1721" s="239"/>
      <c r="O1721" s="87"/>
      <c r="P1721" s="87"/>
      <c r="Q1721" s="87"/>
      <c r="R1721" s="87"/>
      <c r="S1721" s="87"/>
      <c r="T1721" s="88"/>
      <c r="U1721" s="41"/>
      <c r="V1721" s="41"/>
      <c r="W1721" s="41"/>
      <c r="X1721" s="41"/>
      <c r="Y1721" s="41"/>
      <c r="Z1721" s="41"/>
      <c r="AA1721" s="41"/>
      <c r="AB1721" s="41"/>
      <c r="AC1721" s="41"/>
      <c r="AD1721" s="41"/>
      <c r="AE1721" s="41"/>
      <c r="AT1721" s="20" t="s">
        <v>370</v>
      </c>
      <c r="AU1721" s="20" t="s">
        <v>81</v>
      </c>
    </row>
    <row r="1722" s="12" customFormat="1" ht="22.8" customHeight="1">
      <c r="A1722" s="12"/>
      <c r="B1722" s="200"/>
      <c r="C1722" s="201"/>
      <c r="D1722" s="202" t="s">
        <v>71</v>
      </c>
      <c r="E1722" s="227" t="s">
        <v>2370</v>
      </c>
      <c r="F1722" s="227" t="s">
        <v>2371</v>
      </c>
      <c r="G1722" s="201"/>
      <c r="H1722" s="201"/>
      <c r="I1722" s="204"/>
      <c r="J1722" s="228">
        <f>BK1722</f>
        <v>0</v>
      </c>
      <c r="K1722" s="201"/>
      <c r="L1722" s="206"/>
      <c r="M1722" s="207"/>
      <c r="N1722" s="208"/>
      <c r="O1722" s="208"/>
      <c r="P1722" s="209">
        <f>SUM(P1723:P1833)</f>
        <v>0</v>
      </c>
      <c r="Q1722" s="208"/>
      <c r="R1722" s="209">
        <f>SUM(R1723:R1833)</f>
        <v>1.19981922</v>
      </c>
      <c r="S1722" s="208"/>
      <c r="T1722" s="210">
        <f>SUM(T1723:T1833)</f>
        <v>0</v>
      </c>
      <c r="U1722" s="12"/>
      <c r="V1722" s="12"/>
      <c r="W1722" s="12"/>
      <c r="X1722" s="12"/>
      <c r="Y1722" s="12"/>
      <c r="Z1722" s="12"/>
      <c r="AA1722" s="12"/>
      <c r="AB1722" s="12"/>
      <c r="AC1722" s="12"/>
      <c r="AD1722" s="12"/>
      <c r="AE1722" s="12"/>
      <c r="AR1722" s="211" t="s">
        <v>81</v>
      </c>
      <c r="AT1722" s="212" t="s">
        <v>71</v>
      </c>
      <c r="AU1722" s="212" t="s">
        <v>79</v>
      </c>
      <c r="AY1722" s="211" t="s">
        <v>178</v>
      </c>
      <c r="BK1722" s="213">
        <f>SUM(BK1723:BK1833)</f>
        <v>0</v>
      </c>
    </row>
    <row r="1723" s="2" customFormat="1" ht="37.8" customHeight="1">
      <c r="A1723" s="41"/>
      <c r="B1723" s="42"/>
      <c r="C1723" s="214" t="s">
        <v>2372</v>
      </c>
      <c r="D1723" s="294" t="s">
        <v>179</v>
      </c>
      <c r="E1723" s="215" t="s">
        <v>2373</v>
      </c>
      <c r="F1723" s="216" t="s">
        <v>2374</v>
      </c>
      <c r="G1723" s="217" t="s">
        <v>546</v>
      </c>
      <c r="H1723" s="218">
        <v>1</v>
      </c>
      <c r="I1723" s="219"/>
      <c r="J1723" s="220">
        <f>ROUND(I1723*H1723,2)</f>
        <v>0</v>
      </c>
      <c r="K1723" s="216" t="s">
        <v>393</v>
      </c>
      <c r="L1723" s="47"/>
      <c r="M1723" s="221" t="s">
        <v>21</v>
      </c>
      <c r="N1723" s="222" t="s">
        <v>43</v>
      </c>
      <c r="O1723" s="87"/>
      <c r="P1723" s="223">
        <f>O1723*H1723</f>
        <v>0</v>
      </c>
      <c r="Q1723" s="223">
        <v>0.00027999999999999998</v>
      </c>
      <c r="R1723" s="223">
        <f>Q1723*H1723</f>
        <v>0.00027999999999999998</v>
      </c>
      <c r="S1723" s="223">
        <v>0</v>
      </c>
      <c r="T1723" s="224">
        <f>S1723*H1723</f>
        <v>0</v>
      </c>
      <c r="U1723" s="41"/>
      <c r="V1723" s="41"/>
      <c r="W1723" s="41"/>
      <c r="X1723" s="41"/>
      <c r="Y1723" s="41"/>
      <c r="Z1723" s="41"/>
      <c r="AA1723" s="41"/>
      <c r="AB1723" s="41"/>
      <c r="AC1723" s="41"/>
      <c r="AD1723" s="41"/>
      <c r="AE1723" s="41"/>
      <c r="AR1723" s="225" t="s">
        <v>242</v>
      </c>
      <c r="AT1723" s="225" t="s">
        <v>179</v>
      </c>
      <c r="AU1723" s="225" t="s">
        <v>81</v>
      </c>
      <c r="AY1723" s="20" t="s">
        <v>178</v>
      </c>
      <c r="BE1723" s="226">
        <f>IF(N1723="základní",J1723,0)</f>
        <v>0</v>
      </c>
      <c r="BF1723" s="226">
        <f>IF(N1723="snížená",J1723,0)</f>
        <v>0</v>
      </c>
      <c r="BG1723" s="226">
        <f>IF(N1723="zákl. přenesená",J1723,0)</f>
        <v>0</v>
      </c>
      <c r="BH1723" s="226">
        <f>IF(N1723="sníž. přenesená",J1723,0)</f>
        <v>0</v>
      </c>
      <c r="BI1723" s="226">
        <f>IF(N1723="nulová",J1723,0)</f>
        <v>0</v>
      </c>
      <c r="BJ1723" s="20" t="s">
        <v>79</v>
      </c>
      <c r="BK1723" s="226">
        <f>ROUND(I1723*H1723,2)</f>
        <v>0</v>
      </c>
      <c r="BL1723" s="20" t="s">
        <v>242</v>
      </c>
      <c r="BM1723" s="225" t="s">
        <v>2375</v>
      </c>
    </row>
    <row r="1724" s="14" customFormat="1">
      <c r="A1724" s="14"/>
      <c r="B1724" s="251"/>
      <c r="C1724" s="252"/>
      <c r="D1724" s="242" t="s">
        <v>372</v>
      </c>
      <c r="E1724" s="253" t="s">
        <v>21</v>
      </c>
      <c r="F1724" s="254" t="s">
        <v>2376</v>
      </c>
      <c r="G1724" s="252"/>
      <c r="H1724" s="255">
        <v>1</v>
      </c>
      <c r="I1724" s="256"/>
      <c r="J1724" s="252"/>
      <c r="K1724" s="252"/>
      <c r="L1724" s="257"/>
      <c r="M1724" s="258"/>
      <c r="N1724" s="259"/>
      <c r="O1724" s="259"/>
      <c r="P1724" s="259"/>
      <c r="Q1724" s="259"/>
      <c r="R1724" s="259"/>
      <c r="S1724" s="259"/>
      <c r="T1724" s="260"/>
      <c r="U1724" s="14"/>
      <c r="V1724" s="14"/>
      <c r="W1724" s="14"/>
      <c r="X1724" s="14"/>
      <c r="Y1724" s="14"/>
      <c r="Z1724" s="14"/>
      <c r="AA1724" s="14"/>
      <c r="AB1724" s="14"/>
      <c r="AC1724" s="14"/>
      <c r="AD1724" s="14"/>
      <c r="AE1724" s="14"/>
      <c r="AT1724" s="261" t="s">
        <v>372</v>
      </c>
      <c r="AU1724" s="261" t="s">
        <v>81</v>
      </c>
      <c r="AV1724" s="14" t="s">
        <v>81</v>
      </c>
      <c r="AW1724" s="14" t="s">
        <v>34</v>
      </c>
      <c r="AX1724" s="14" t="s">
        <v>79</v>
      </c>
      <c r="AY1724" s="261" t="s">
        <v>178</v>
      </c>
    </row>
    <row r="1725" s="13" customFormat="1">
      <c r="A1725" s="13"/>
      <c r="B1725" s="240"/>
      <c r="C1725" s="241"/>
      <c r="D1725" s="242" t="s">
        <v>372</v>
      </c>
      <c r="E1725" s="243" t="s">
        <v>21</v>
      </c>
      <c r="F1725" s="244" t="s">
        <v>2377</v>
      </c>
      <c r="G1725" s="241"/>
      <c r="H1725" s="243" t="s">
        <v>21</v>
      </c>
      <c r="I1725" s="245"/>
      <c r="J1725" s="241"/>
      <c r="K1725" s="241"/>
      <c r="L1725" s="246"/>
      <c r="M1725" s="247"/>
      <c r="N1725" s="248"/>
      <c r="O1725" s="248"/>
      <c r="P1725" s="248"/>
      <c r="Q1725" s="248"/>
      <c r="R1725" s="248"/>
      <c r="S1725" s="248"/>
      <c r="T1725" s="249"/>
      <c r="U1725" s="13"/>
      <c r="V1725" s="13"/>
      <c r="W1725" s="13"/>
      <c r="X1725" s="13"/>
      <c r="Y1725" s="13"/>
      <c r="Z1725" s="13"/>
      <c r="AA1725" s="13"/>
      <c r="AB1725" s="13"/>
      <c r="AC1725" s="13"/>
      <c r="AD1725" s="13"/>
      <c r="AE1725" s="13"/>
      <c r="AT1725" s="250" t="s">
        <v>372</v>
      </c>
      <c r="AU1725" s="250" t="s">
        <v>81</v>
      </c>
      <c r="AV1725" s="13" t="s">
        <v>79</v>
      </c>
      <c r="AW1725" s="13" t="s">
        <v>34</v>
      </c>
      <c r="AX1725" s="13" t="s">
        <v>72</v>
      </c>
      <c r="AY1725" s="250" t="s">
        <v>178</v>
      </c>
    </row>
    <row r="1726" s="2" customFormat="1" ht="37.8" customHeight="1">
      <c r="A1726" s="41"/>
      <c r="B1726" s="42"/>
      <c r="C1726" s="214" t="s">
        <v>2378</v>
      </c>
      <c r="D1726" s="294" t="s">
        <v>179</v>
      </c>
      <c r="E1726" s="215" t="s">
        <v>2379</v>
      </c>
      <c r="F1726" s="216" t="s">
        <v>2380</v>
      </c>
      <c r="G1726" s="217" t="s">
        <v>2381</v>
      </c>
      <c r="H1726" s="218">
        <v>771.20000000000005</v>
      </c>
      <c r="I1726" s="219"/>
      <c r="J1726" s="220">
        <f>ROUND(I1726*H1726,2)</f>
        <v>0</v>
      </c>
      <c r="K1726" s="216" t="s">
        <v>393</v>
      </c>
      <c r="L1726" s="47"/>
      <c r="M1726" s="221" t="s">
        <v>21</v>
      </c>
      <c r="N1726" s="222" t="s">
        <v>43</v>
      </c>
      <c r="O1726" s="87"/>
      <c r="P1726" s="223">
        <f>O1726*H1726</f>
        <v>0</v>
      </c>
      <c r="Q1726" s="223">
        <v>0.00027999999999999998</v>
      </c>
      <c r="R1726" s="223">
        <f>Q1726*H1726</f>
        <v>0.21593599999999999</v>
      </c>
      <c r="S1726" s="223">
        <v>0</v>
      </c>
      <c r="T1726" s="224">
        <f>S1726*H1726</f>
        <v>0</v>
      </c>
      <c r="U1726" s="41"/>
      <c r="V1726" s="41"/>
      <c r="W1726" s="41"/>
      <c r="X1726" s="41"/>
      <c r="Y1726" s="41"/>
      <c r="Z1726" s="41"/>
      <c r="AA1726" s="41"/>
      <c r="AB1726" s="41"/>
      <c r="AC1726" s="41"/>
      <c r="AD1726" s="41"/>
      <c r="AE1726" s="41"/>
      <c r="AR1726" s="225" t="s">
        <v>242</v>
      </c>
      <c r="AT1726" s="225" t="s">
        <v>179</v>
      </c>
      <c r="AU1726" s="225" t="s">
        <v>81</v>
      </c>
      <c r="AY1726" s="20" t="s">
        <v>178</v>
      </c>
      <c r="BE1726" s="226">
        <f>IF(N1726="základní",J1726,0)</f>
        <v>0</v>
      </c>
      <c r="BF1726" s="226">
        <f>IF(N1726="snížená",J1726,0)</f>
        <v>0</v>
      </c>
      <c r="BG1726" s="226">
        <f>IF(N1726="zákl. přenesená",J1726,0)</f>
        <v>0</v>
      </c>
      <c r="BH1726" s="226">
        <f>IF(N1726="sníž. přenesená",J1726,0)</f>
        <v>0</v>
      </c>
      <c r="BI1726" s="226">
        <f>IF(N1726="nulová",J1726,0)</f>
        <v>0</v>
      </c>
      <c r="BJ1726" s="20" t="s">
        <v>79</v>
      </c>
      <c r="BK1726" s="226">
        <f>ROUND(I1726*H1726,2)</f>
        <v>0</v>
      </c>
      <c r="BL1726" s="20" t="s">
        <v>242</v>
      </c>
      <c r="BM1726" s="225" t="s">
        <v>2382</v>
      </c>
    </row>
    <row r="1727" s="13" customFormat="1">
      <c r="A1727" s="13"/>
      <c r="B1727" s="240"/>
      <c r="C1727" s="241"/>
      <c r="D1727" s="242" t="s">
        <v>372</v>
      </c>
      <c r="E1727" s="243" t="s">
        <v>21</v>
      </c>
      <c r="F1727" s="244" t="s">
        <v>2383</v>
      </c>
      <c r="G1727" s="241"/>
      <c r="H1727" s="243" t="s">
        <v>21</v>
      </c>
      <c r="I1727" s="245"/>
      <c r="J1727" s="241"/>
      <c r="K1727" s="241"/>
      <c r="L1727" s="246"/>
      <c r="M1727" s="247"/>
      <c r="N1727" s="248"/>
      <c r="O1727" s="248"/>
      <c r="P1727" s="248"/>
      <c r="Q1727" s="248"/>
      <c r="R1727" s="248"/>
      <c r="S1727" s="248"/>
      <c r="T1727" s="249"/>
      <c r="U1727" s="13"/>
      <c r="V1727" s="13"/>
      <c r="W1727" s="13"/>
      <c r="X1727" s="13"/>
      <c r="Y1727" s="13"/>
      <c r="Z1727" s="13"/>
      <c r="AA1727" s="13"/>
      <c r="AB1727" s="13"/>
      <c r="AC1727" s="13"/>
      <c r="AD1727" s="13"/>
      <c r="AE1727" s="13"/>
      <c r="AT1727" s="250" t="s">
        <v>372</v>
      </c>
      <c r="AU1727" s="250" t="s">
        <v>81</v>
      </c>
      <c r="AV1727" s="13" t="s">
        <v>79</v>
      </c>
      <c r="AW1727" s="13" t="s">
        <v>34</v>
      </c>
      <c r="AX1727" s="13" t="s">
        <v>72</v>
      </c>
      <c r="AY1727" s="250" t="s">
        <v>178</v>
      </c>
    </row>
    <row r="1728" s="13" customFormat="1">
      <c r="A1728" s="13"/>
      <c r="B1728" s="240"/>
      <c r="C1728" s="241"/>
      <c r="D1728" s="242" t="s">
        <v>372</v>
      </c>
      <c r="E1728" s="243" t="s">
        <v>21</v>
      </c>
      <c r="F1728" s="244" t="s">
        <v>2384</v>
      </c>
      <c r="G1728" s="241"/>
      <c r="H1728" s="243" t="s">
        <v>21</v>
      </c>
      <c r="I1728" s="245"/>
      <c r="J1728" s="241"/>
      <c r="K1728" s="241"/>
      <c r="L1728" s="246"/>
      <c r="M1728" s="247"/>
      <c r="N1728" s="248"/>
      <c r="O1728" s="248"/>
      <c r="P1728" s="248"/>
      <c r="Q1728" s="248"/>
      <c r="R1728" s="248"/>
      <c r="S1728" s="248"/>
      <c r="T1728" s="249"/>
      <c r="U1728" s="13"/>
      <c r="V1728" s="13"/>
      <c r="W1728" s="13"/>
      <c r="X1728" s="13"/>
      <c r="Y1728" s="13"/>
      <c r="Z1728" s="13"/>
      <c r="AA1728" s="13"/>
      <c r="AB1728" s="13"/>
      <c r="AC1728" s="13"/>
      <c r="AD1728" s="13"/>
      <c r="AE1728" s="13"/>
      <c r="AT1728" s="250" t="s">
        <v>372</v>
      </c>
      <c r="AU1728" s="250" t="s">
        <v>81</v>
      </c>
      <c r="AV1728" s="13" t="s">
        <v>79</v>
      </c>
      <c r="AW1728" s="13" t="s">
        <v>34</v>
      </c>
      <c r="AX1728" s="13" t="s">
        <v>72</v>
      </c>
      <c r="AY1728" s="250" t="s">
        <v>178</v>
      </c>
    </row>
    <row r="1729" s="13" customFormat="1">
      <c r="A1729" s="13"/>
      <c r="B1729" s="240"/>
      <c r="C1729" s="241"/>
      <c r="D1729" s="242" t="s">
        <v>372</v>
      </c>
      <c r="E1729" s="243" t="s">
        <v>21</v>
      </c>
      <c r="F1729" s="244" t="s">
        <v>2385</v>
      </c>
      <c r="G1729" s="241"/>
      <c r="H1729" s="243" t="s">
        <v>21</v>
      </c>
      <c r="I1729" s="245"/>
      <c r="J1729" s="241"/>
      <c r="K1729" s="241"/>
      <c r="L1729" s="246"/>
      <c r="M1729" s="247"/>
      <c r="N1729" s="248"/>
      <c r="O1729" s="248"/>
      <c r="P1729" s="248"/>
      <c r="Q1729" s="248"/>
      <c r="R1729" s="248"/>
      <c r="S1729" s="248"/>
      <c r="T1729" s="249"/>
      <c r="U1729" s="13"/>
      <c r="V1729" s="13"/>
      <c r="W1729" s="13"/>
      <c r="X1729" s="13"/>
      <c r="Y1729" s="13"/>
      <c r="Z1729" s="13"/>
      <c r="AA1729" s="13"/>
      <c r="AB1729" s="13"/>
      <c r="AC1729" s="13"/>
      <c r="AD1729" s="13"/>
      <c r="AE1729" s="13"/>
      <c r="AT1729" s="250" t="s">
        <v>372</v>
      </c>
      <c r="AU1729" s="250" t="s">
        <v>81</v>
      </c>
      <c r="AV1729" s="13" t="s">
        <v>79</v>
      </c>
      <c r="AW1729" s="13" t="s">
        <v>34</v>
      </c>
      <c r="AX1729" s="13" t="s">
        <v>72</v>
      </c>
      <c r="AY1729" s="250" t="s">
        <v>178</v>
      </c>
    </row>
    <row r="1730" s="14" customFormat="1">
      <c r="A1730" s="14"/>
      <c r="B1730" s="251"/>
      <c r="C1730" s="252"/>
      <c r="D1730" s="242" t="s">
        <v>372</v>
      </c>
      <c r="E1730" s="253" t="s">
        <v>21</v>
      </c>
      <c r="F1730" s="254" t="s">
        <v>2386</v>
      </c>
      <c r="G1730" s="252"/>
      <c r="H1730" s="255">
        <v>771.20000000000005</v>
      </c>
      <c r="I1730" s="256"/>
      <c r="J1730" s="252"/>
      <c r="K1730" s="252"/>
      <c r="L1730" s="257"/>
      <c r="M1730" s="258"/>
      <c r="N1730" s="259"/>
      <c r="O1730" s="259"/>
      <c r="P1730" s="259"/>
      <c r="Q1730" s="259"/>
      <c r="R1730" s="259"/>
      <c r="S1730" s="259"/>
      <c r="T1730" s="260"/>
      <c r="U1730" s="14"/>
      <c r="V1730" s="14"/>
      <c r="W1730" s="14"/>
      <c r="X1730" s="14"/>
      <c r="Y1730" s="14"/>
      <c r="Z1730" s="14"/>
      <c r="AA1730" s="14"/>
      <c r="AB1730" s="14"/>
      <c r="AC1730" s="14"/>
      <c r="AD1730" s="14"/>
      <c r="AE1730" s="14"/>
      <c r="AT1730" s="261" t="s">
        <v>372</v>
      </c>
      <c r="AU1730" s="261" t="s">
        <v>81</v>
      </c>
      <c r="AV1730" s="14" t="s">
        <v>81</v>
      </c>
      <c r="AW1730" s="14" t="s">
        <v>34</v>
      </c>
      <c r="AX1730" s="14" t="s">
        <v>79</v>
      </c>
      <c r="AY1730" s="261" t="s">
        <v>178</v>
      </c>
    </row>
    <row r="1731" s="2" customFormat="1" ht="16.5" customHeight="1">
      <c r="A1731" s="41"/>
      <c r="B1731" s="42"/>
      <c r="C1731" s="214" t="s">
        <v>2387</v>
      </c>
      <c r="D1731" s="294" t="s">
        <v>179</v>
      </c>
      <c r="E1731" s="215" t="s">
        <v>2388</v>
      </c>
      <c r="F1731" s="216" t="s">
        <v>2389</v>
      </c>
      <c r="G1731" s="217" t="s">
        <v>546</v>
      </c>
      <c r="H1731" s="218">
        <v>3</v>
      </c>
      <c r="I1731" s="219"/>
      <c r="J1731" s="220">
        <f>ROUND(I1731*H1731,2)</f>
        <v>0</v>
      </c>
      <c r="K1731" s="216" t="s">
        <v>368</v>
      </c>
      <c r="L1731" s="47"/>
      <c r="M1731" s="221" t="s">
        <v>21</v>
      </c>
      <c r="N1731" s="222" t="s">
        <v>43</v>
      </c>
      <c r="O1731" s="87"/>
      <c r="P1731" s="223">
        <f>O1731*H1731</f>
        <v>0</v>
      </c>
      <c r="Q1731" s="223">
        <v>0</v>
      </c>
      <c r="R1731" s="223">
        <f>Q1731*H1731</f>
        <v>0</v>
      </c>
      <c r="S1731" s="223">
        <v>0</v>
      </c>
      <c r="T1731" s="224">
        <f>S1731*H1731</f>
        <v>0</v>
      </c>
      <c r="U1731" s="41"/>
      <c r="V1731" s="41"/>
      <c r="W1731" s="41"/>
      <c r="X1731" s="41"/>
      <c r="Y1731" s="41"/>
      <c r="Z1731" s="41"/>
      <c r="AA1731" s="41"/>
      <c r="AB1731" s="41"/>
      <c r="AC1731" s="41"/>
      <c r="AD1731" s="41"/>
      <c r="AE1731" s="41"/>
      <c r="AR1731" s="225" t="s">
        <v>242</v>
      </c>
      <c r="AT1731" s="225" t="s">
        <v>179</v>
      </c>
      <c r="AU1731" s="225" t="s">
        <v>81</v>
      </c>
      <c r="AY1731" s="20" t="s">
        <v>178</v>
      </c>
      <c r="BE1731" s="226">
        <f>IF(N1731="základní",J1731,0)</f>
        <v>0</v>
      </c>
      <c r="BF1731" s="226">
        <f>IF(N1731="snížená",J1731,0)</f>
        <v>0</v>
      </c>
      <c r="BG1731" s="226">
        <f>IF(N1731="zákl. přenesená",J1731,0)</f>
        <v>0</v>
      </c>
      <c r="BH1731" s="226">
        <f>IF(N1731="sníž. přenesená",J1731,0)</f>
        <v>0</v>
      </c>
      <c r="BI1731" s="226">
        <f>IF(N1731="nulová",J1731,0)</f>
        <v>0</v>
      </c>
      <c r="BJ1731" s="20" t="s">
        <v>79</v>
      </c>
      <c r="BK1731" s="226">
        <f>ROUND(I1731*H1731,2)</f>
        <v>0</v>
      </c>
      <c r="BL1731" s="20" t="s">
        <v>242</v>
      </c>
      <c r="BM1731" s="225" t="s">
        <v>2390</v>
      </c>
    </row>
    <row r="1732" s="2" customFormat="1">
      <c r="A1732" s="41"/>
      <c r="B1732" s="42"/>
      <c r="C1732" s="43"/>
      <c r="D1732" s="235" t="s">
        <v>370</v>
      </c>
      <c r="E1732" s="43"/>
      <c r="F1732" s="236" t="s">
        <v>2391</v>
      </c>
      <c r="G1732" s="43"/>
      <c r="H1732" s="43"/>
      <c r="I1732" s="237"/>
      <c r="J1732" s="43"/>
      <c r="K1732" s="43"/>
      <c r="L1732" s="47"/>
      <c r="M1732" s="238"/>
      <c r="N1732" s="239"/>
      <c r="O1732" s="87"/>
      <c r="P1732" s="87"/>
      <c r="Q1732" s="87"/>
      <c r="R1732" s="87"/>
      <c r="S1732" s="87"/>
      <c r="T1732" s="88"/>
      <c r="U1732" s="41"/>
      <c r="V1732" s="41"/>
      <c r="W1732" s="41"/>
      <c r="X1732" s="41"/>
      <c r="Y1732" s="41"/>
      <c r="Z1732" s="41"/>
      <c r="AA1732" s="41"/>
      <c r="AB1732" s="41"/>
      <c r="AC1732" s="41"/>
      <c r="AD1732" s="41"/>
      <c r="AE1732" s="41"/>
      <c r="AT1732" s="20" t="s">
        <v>370</v>
      </c>
      <c r="AU1732" s="20" t="s">
        <v>81</v>
      </c>
    </row>
    <row r="1733" s="13" customFormat="1">
      <c r="A1733" s="13"/>
      <c r="B1733" s="240"/>
      <c r="C1733" s="241"/>
      <c r="D1733" s="242" t="s">
        <v>372</v>
      </c>
      <c r="E1733" s="243" t="s">
        <v>21</v>
      </c>
      <c r="F1733" s="244" t="s">
        <v>1496</v>
      </c>
      <c r="G1733" s="241"/>
      <c r="H1733" s="243" t="s">
        <v>21</v>
      </c>
      <c r="I1733" s="245"/>
      <c r="J1733" s="241"/>
      <c r="K1733" s="241"/>
      <c r="L1733" s="246"/>
      <c r="M1733" s="247"/>
      <c r="N1733" s="248"/>
      <c r="O1733" s="248"/>
      <c r="P1733" s="248"/>
      <c r="Q1733" s="248"/>
      <c r="R1733" s="248"/>
      <c r="S1733" s="248"/>
      <c r="T1733" s="249"/>
      <c r="U1733" s="13"/>
      <c r="V1733" s="13"/>
      <c r="W1733" s="13"/>
      <c r="X1733" s="13"/>
      <c r="Y1733" s="13"/>
      <c r="Z1733" s="13"/>
      <c r="AA1733" s="13"/>
      <c r="AB1733" s="13"/>
      <c r="AC1733" s="13"/>
      <c r="AD1733" s="13"/>
      <c r="AE1733" s="13"/>
      <c r="AT1733" s="250" t="s">
        <v>372</v>
      </c>
      <c r="AU1733" s="250" t="s">
        <v>81</v>
      </c>
      <c r="AV1733" s="13" t="s">
        <v>79</v>
      </c>
      <c r="AW1733" s="13" t="s">
        <v>34</v>
      </c>
      <c r="AX1733" s="13" t="s">
        <v>72</v>
      </c>
      <c r="AY1733" s="250" t="s">
        <v>178</v>
      </c>
    </row>
    <row r="1734" s="14" customFormat="1">
      <c r="A1734" s="14"/>
      <c r="B1734" s="251"/>
      <c r="C1734" s="252"/>
      <c r="D1734" s="242" t="s">
        <v>372</v>
      </c>
      <c r="E1734" s="253" t="s">
        <v>21</v>
      </c>
      <c r="F1734" s="254" t="s">
        <v>2392</v>
      </c>
      <c r="G1734" s="252"/>
      <c r="H1734" s="255">
        <v>3</v>
      </c>
      <c r="I1734" s="256"/>
      <c r="J1734" s="252"/>
      <c r="K1734" s="252"/>
      <c r="L1734" s="257"/>
      <c r="M1734" s="258"/>
      <c r="N1734" s="259"/>
      <c r="O1734" s="259"/>
      <c r="P1734" s="259"/>
      <c r="Q1734" s="259"/>
      <c r="R1734" s="259"/>
      <c r="S1734" s="259"/>
      <c r="T1734" s="260"/>
      <c r="U1734" s="14"/>
      <c r="V1734" s="14"/>
      <c r="W1734" s="14"/>
      <c r="X1734" s="14"/>
      <c r="Y1734" s="14"/>
      <c r="Z1734" s="14"/>
      <c r="AA1734" s="14"/>
      <c r="AB1734" s="14"/>
      <c r="AC1734" s="14"/>
      <c r="AD1734" s="14"/>
      <c r="AE1734" s="14"/>
      <c r="AT1734" s="261" t="s">
        <v>372</v>
      </c>
      <c r="AU1734" s="261" t="s">
        <v>81</v>
      </c>
      <c r="AV1734" s="14" t="s">
        <v>81</v>
      </c>
      <c r="AW1734" s="14" t="s">
        <v>34</v>
      </c>
      <c r="AX1734" s="14" t="s">
        <v>79</v>
      </c>
      <c r="AY1734" s="261" t="s">
        <v>178</v>
      </c>
    </row>
    <row r="1735" s="2" customFormat="1" ht="44.25" customHeight="1">
      <c r="A1735" s="41"/>
      <c r="B1735" s="42"/>
      <c r="C1735" s="284" t="s">
        <v>2393</v>
      </c>
      <c r="D1735" s="298" t="s">
        <v>543</v>
      </c>
      <c r="E1735" s="285" t="s">
        <v>2394</v>
      </c>
      <c r="F1735" s="286" t="s">
        <v>2395</v>
      </c>
      <c r="G1735" s="287" t="s">
        <v>546</v>
      </c>
      <c r="H1735" s="288">
        <v>3</v>
      </c>
      <c r="I1735" s="289"/>
      <c r="J1735" s="290">
        <f>ROUND(I1735*H1735,2)</f>
        <v>0</v>
      </c>
      <c r="K1735" s="286" t="s">
        <v>393</v>
      </c>
      <c r="L1735" s="291"/>
      <c r="M1735" s="292" t="s">
        <v>21</v>
      </c>
      <c r="N1735" s="293" t="s">
        <v>43</v>
      </c>
      <c r="O1735" s="87"/>
      <c r="P1735" s="223">
        <f>O1735*H1735</f>
        <v>0</v>
      </c>
      <c r="Q1735" s="223">
        <v>0</v>
      </c>
      <c r="R1735" s="223">
        <f>Q1735*H1735</f>
        <v>0</v>
      </c>
      <c r="S1735" s="223">
        <v>0</v>
      </c>
      <c r="T1735" s="224">
        <f>S1735*H1735</f>
        <v>0</v>
      </c>
      <c r="U1735" s="41"/>
      <c r="V1735" s="41"/>
      <c r="W1735" s="41"/>
      <c r="X1735" s="41"/>
      <c r="Y1735" s="41"/>
      <c r="Z1735" s="41"/>
      <c r="AA1735" s="41"/>
      <c r="AB1735" s="41"/>
      <c r="AC1735" s="41"/>
      <c r="AD1735" s="41"/>
      <c r="AE1735" s="41"/>
      <c r="AR1735" s="225" t="s">
        <v>306</v>
      </c>
      <c r="AT1735" s="225" t="s">
        <v>543</v>
      </c>
      <c r="AU1735" s="225" t="s">
        <v>81</v>
      </c>
      <c r="AY1735" s="20" t="s">
        <v>178</v>
      </c>
      <c r="BE1735" s="226">
        <f>IF(N1735="základní",J1735,0)</f>
        <v>0</v>
      </c>
      <c r="BF1735" s="226">
        <f>IF(N1735="snížená",J1735,0)</f>
        <v>0</v>
      </c>
      <c r="BG1735" s="226">
        <f>IF(N1735="zákl. přenesená",J1735,0)</f>
        <v>0</v>
      </c>
      <c r="BH1735" s="226">
        <f>IF(N1735="sníž. přenesená",J1735,0)</f>
        <v>0</v>
      </c>
      <c r="BI1735" s="226">
        <f>IF(N1735="nulová",J1735,0)</f>
        <v>0</v>
      </c>
      <c r="BJ1735" s="20" t="s">
        <v>79</v>
      </c>
      <c r="BK1735" s="226">
        <f>ROUND(I1735*H1735,2)</f>
        <v>0</v>
      </c>
      <c r="BL1735" s="20" t="s">
        <v>242</v>
      </c>
      <c r="BM1735" s="225" t="s">
        <v>2396</v>
      </c>
    </row>
    <row r="1736" s="14" customFormat="1">
      <c r="A1736" s="14"/>
      <c r="B1736" s="251"/>
      <c r="C1736" s="252"/>
      <c r="D1736" s="242" t="s">
        <v>372</v>
      </c>
      <c r="E1736" s="253" t="s">
        <v>21</v>
      </c>
      <c r="F1736" s="254" t="s">
        <v>2397</v>
      </c>
      <c r="G1736" s="252"/>
      <c r="H1736" s="255">
        <v>3</v>
      </c>
      <c r="I1736" s="256"/>
      <c r="J1736" s="252"/>
      <c r="K1736" s="252"/>
      <c r="L1736" s="257"/>
      <c r="M1736" s="258"/>
      <c r="N1736" s="259"/>
      <c r="O1736" s="259"/>
      <c r="P1736" s="259"/>
      <c r="Q1736" s="259"/>
      <c r="R1736" s="259"/>
      <c r="S1736" s="259"/>
      <c r="T1736" s="260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T1736" s="261" t="s">
        <v>372</v>
      </c>
      <c r="AU1736" s="261" t="s">
        <v>81</v>
      </c>
      <c r="AV1736" s="14" t="s">
        <v>81</v>
      </c>
      <c r="AW1736" s="14" t="s">
        <v>34</v>
      </c>
      <c r="AX1736" s="14" t="s">
        <v>79</v>
      </c>
      <c r="AY1736" s="261" t="s">
        <v>178</v>
      </c>
    </row>
    <row r="1737" s="2" customFormat="1" ht="24.15" customHeight="1">
      <c r="A1737" s="41"/>
      <c r="B1737" s="42"/>
      <c r="C1737" s="284" t="s">
        <v>2398</v>
      </c>
      <c r="D1737" s="298" t="s">
        <v>543</v>
      </c>
      <c r="E1737" s="285" t="s">
        <v>2399</v>
      </c>
      <c r="F1737" s="286" t="s">
        <v>2400</v>
      </c>
      <c r="G1737" s="287" t="s">
        <v>546</v>
      </c>
      <c r="H1737" s="288">
        <v>3</v>
      </c>
      <c r="I1737" s="289"/>
      <c r="J1737" s="290">
        <f>ROUND(I1737*H1737,2)</f>
        <v>0</v>
      </c>
      <c r="K1737" s="286" t="s">
        <v>393</v>
      </c>
      <c r="L1737" s="291"/>
      <c r="M1737" s="292" t="s">
        <v>21</v>
      </c>
      <c r="N1737" s="293" t="s">
        <v>43</v>
      </c>
      <c r="O1737" s="87"/>
      <c r="P1737" s="223">
        <f>O1737*H1737</f>
        <v>0</v>
      </c>
      <c r="Q1737" s="223">
        <v>0</v>
      </c>
      <c r="R1737" s="223">
        <f>Q1737*H1737</f>
        <v>0</v>
      </c>
      <c r="S1737" s="223">
        <v>0</v>
      </c>
      <c r="T1737" s="224">
        <f>S1737*H1737</f>
        <v>0</v>
      </c>
      <c r="U1737" s="41"/>
      <c r="V1737" s="41"/>
      <c r="W1737" s="41"/>
      <c r="X1737" s="41"/>
      <c r="Y1737" s="41"/>
      <c r="Z1737" s="41"/>
      <c r="AA1737" s="41"/>
      <c r="AB1737" s="41"/>
      <c r="AC1737" s="41"/>
      <c r="AD1737" s="41"/>
      <c r="AE1737" s="41"/>
      <c r="AR1737" s="225" t="s">
        <v>306</v>
      </c>
      <c r="AT1737" s="225" t="s">
        <v>543</v>
      </c>
      <c r="AU1737" s="225" t="s">
        <v>81</v>
      </c>
      <c r="AY1737" s="20" t="s">
        <v>178</v>
      </c>
      <c r="BE1737" s="226">
        <f>IF(N1737="základní",J1737,0)</f>
        <v>0</v>
      </c>
      <c r="BF1737" s="226">
        <f>IF(N1737="snížená",J1737,0)</f>
        <v>0</v>
      </c>
      <c r="BG1737" s="226">
        <f>IF(N1737="zákl. přenesená",J1737,0)</f>
        <v>0</v>
      </c>
      <c r="BH1737" s="226">
        <f>IF(N1737="sníž. přenesená",J1737,0)</f>
        <v>0</v>
      </c>
      <c r="BI1737" s="226">
        <f>IF(N1737="nulová",J1737,0)</f>
        <v>0</v>
      </c>
      <c r="BJ1737" s="20" t="s">
        <v>79</v>
      </c>
      <c r="BK1737" s="226">
        <f>ROUND(I1737*H1737,2)</f>
        <v>0</v>
      </c>
      <c r="BL1737" s="20" t="s">
        <v>242</v>
      </c>
      <c r="BM1737" s="225" t="s">
        <v>2401</v>
      </c>
    </row>
    <row r="1738" s="14" customFormat="1">
      <c r="A1738" s="14"/>
      <c r="B1738" s="251"/>
      <c r="C1738" s="252"/>
      <c r="D1738" s="242" t="s">
        <v>372</v>
      </c>
      <c r="E1738" s="253" t="s">
        <v>21</v>
      </c>
      <c r="F1738" s="254" t="s">
        <v>2322</v>
      </c>
      <c r="G1738" s="252"/>
      <c r="H1738" s="255">
        <v>3</v>
      </c>
      <c r="I1738" s="256"/>
      <c r="J1738" s="252"/>
      <c r="K1738" s="252"/>
      <c r="L1738" s="257"/>
      <c r="M1738" s="258"/>
      <c r="N1738" s="259"/>
      <c r="O1738" s="259"/>
      <c r="P1738" s="259"/>
      <c r="Q1738" s="259"/>
      <c r="R1738" s="259"/>
      <c r="S1738" s="259"/>
      <c r="T1738" s="260"/>
      <c r="U1738" s="14"/>
      <c r="V1738" s="14"/>
      <c r="W1738" s="14"/>
      <c r="X1738" s="14"/>
      <c r="Y1738" s="14"/>
      <c r="Z1738" s="14"/>
      <c r="AA1738" s="14"/>
      <c r="AB1738" s="14"/>
      <c r="AC1738" s="14"/>
      <c r="AD1738" s="14"/>
      <c r="AE1738" s="14"/>
      <c r="AT1738" s="261" t="s">
        <v>372</v>
      </c>
      <c r="AU1738" s="261" t="s">
        <v>81</v>
      </c>
      <c r="AV1738" s="14" t="s">
        <v>81</v>
      </c>
      <c r="AW1738" s="14" t="s">
        <v>34</v>
      </c>
      <c r="AX1738" s="14" t="s">
        <v>79</v>
      </c>
      <c r="AY1738" s="261" t="s">
        <v>178</v>
      </c>
    </row>
    <row r="1739" s="2" customFormat="1" ht="44.25" customHeight="1">
      <c r="A1739" s="41"/>
      <c r="B1739" s="42"/>
      <c r="C1739" s="214" t="s">
        <v>2402</v>
      </c>
      <c r="D1739" s="294" t="s">
        <v>179</v>
      </c>
      <c r="E1739" s="215" t="s">
        <v>2403</v>
      </c>
      <c r="F1739" s="216" t="s">
        <v>2404</v>
      </c>
      <c r="G1739" s="217" t="s">
        <v>384</v>
      </c>
      <c r="H1739" s="218">
        <v>1.25</v>
      </c>
      <c r="I1739" s="219"/>
      <c r="J1739" s="220">
        <f>ROUND(I1739*H1739,2)</f>
        <v>0</v>
      </c>
      <c r="K1739" s="216" t="s">
        <v>368</v>
      </c>
      <c r="L1739" s="47"/>
      <c r="M1739" s="221" t="s">
        <v>21</v>
      </c>
      <c r="N1739" s="222" t="s">
        <v>43</v>
      </c>
      <c r="O1739" s="87"/>
      <c r="P1739" s="223">
        <f>O1739*H1739</f>
        <v>0</v>
      </c>
      <c r="Q1739" s="223">
        <v>0.00051000000000000004</v>
      </c>
      <c r="R1739" s="223">
        <f>Q1739*H1739</f>
        <v>0.00063750000000000005</v>
      </c>
      <c r="S1739" s="223">
        <v>0</v>
      </c>
      <c r="T1739" s="224">
        <f>S1739*H1739</f>
        <v>0</v>
      </c>
      <c r="U1739" s="41"/>
      <c r="V1739" s="41"/>
      <c r="W1739" s="41"/>
      <c r="X1739" s="41"/>
      <c r="Y1739" s="41"/>
      <c r="Z1739" s="41"/>
      <c r="AA1739" s="41"/>
      <c r="AB1739" s="41"/>
      <c r="AC1739" s="41"/>
      <c r="AD1739" s="41"/>
      <c r="AE1739" s="41"/>
      <c r="AR1739" s="225" t="s">
        <v>242</v>
      </c>
      <c r="AT1739" s="225" t="s">
        <v>179</v>
      </c>
      <c r="AU1739" s="225" t="s">
        <v>81</v>
      </c>
      <c r="AY1739" s="20" t="s">
        <v>178</v>
      </c>
      <c r="BE1739" s="226">
        <f>IF(N1739="základní",J1739,0)</f>
        <v>0</v>
      </c>
      <c r="BF1739" s="226">
        <f>IF(N1739="snížená",J1739,0)</f>
        <v>0</v>
      </c>
      <c r="BG1739" s="226">
        <f>IF(N1739="zákl. přenesená",J1739,0)</f>
        <v>0</v>
      </c>
      <c r="BH1739" s="226">
        <f>IF(N1739="sníž. přenesená",J1739,0)</f>
        <v>0</v>
      </c>
      <c r="BI1739" s="226">
        <f>IF(N1739="nulová",J1739,0)</f>
        <v>0</v>
      </c>
      <c r="BJ1739" s="20" t="s">
        <v>79</v>
      </c>
      <c r="BK1739" s="226">
        <f>ROUND(I1739*H1739,2)</f>
        <v>0</v>
      </c>
      <c r="BL1739" s="20" t="s">
        <v>242</v>
      </c>
      <c r="BM1739" s="225" t="s">
        <v>2405</v>
      </c>
    </row>
    <row r="1740" s="2" customFormat="1">
      <c r="A1740" s="41"/>
      <c r="B1740" s="42"/>
      <c r="C1740" s="43"/>
      <c r="D1740" s="235" t="s">
        <v>370</v>
      </c>
      <c r="E1740" s="43"/>
      <c r="F1740" s="236" t="s">
        <v>2406</v>
      </c>
      <c r="G1740" s="43"/>
      <c r="H1740" s="43"/>
      <c r="I1740" s="237"/>
      <c r="J1740" s="43"/>
      <c r="K1740" s="43"/>
      <c r="L1740" s="47"/>
      <c r="M1740" s="238"/>
      <c r="N1740" s="239"/>
      <c r="O1740" s="87"/>
      <c r="P1740" s="87"/>
      <c r="Q1740" s="87"/>
      <c r="R1740" s="87"/>
      <c r="S1740" s="87"/>
      <c r="T1740" s="88"/>
      <c r="U1740" s="41"/>
      <c r="V1740" s="41"/>
      <c r="W1740" s="41"/>
      <c r="X1740" s="41"/>
      <c r="Y1740" s="41"/>
      <c r="Z1740" s="41"/>
      <c r="AA1740" s="41"/>
      <c r="AB1740" s="41"/>
      <c r="AC1740" s="41"/>
      <c r="AD1740" s="41"/>
      <c r="AE1740" s="41"/>
      <c r="AT1740" s="20" t="s">
        <v>370</v>
      </c>
      <c r="AU1740" s="20" t="s">
        <v>81</v>
      </c>
    </row>
    <row r="1741" s="14" customFormat="1">
      <c r="A1741" s="14"/>
      <c r="B1741" s="251"/>
      <c r="C1741" s="252"/>
      <c r="D1741" s="242" t="s">
        <v>372</v>
      </c>
      <c r="E1741" s="253" t="s">
        <v>21</v>
      </c>
      <c r="F1741" s="254" t="s">
        <v>2407</v>
      </c>
      <c r="G1741" s="252"/>
      <c r="H1741" s="255">
        <v>1.25</v>
      </c>
      <c r="I1741" s="256"/>
      <c r="J1741" s="252"/>
      <c r="K1741" s="252"/>
      <c r="L1741" s="257"/>
      <c r="M1741" s="258"/>
      <c r="N1741" s="259"/>
      <c r="O1741" s="259"/>
      <c r="P1741" s="259"/>
      <c r="Q1741" s="259"/>
      <c r="R1741" s="259"/>
      <c r="S1741" s="259"/>
      <c r="T1741" s="260"/>
      <c r="U1741" s="14"/>
      <c r="V1741" s="14"/>
      <c r="W1741" s="14"/>
      <c r="X1741" s="14"/>
      <c r="Y1741" s="14"/>
      <c r="Z1741" s="14"/>
      <c r="AA1741" s="14"/>
      <c r="AB1741" s="14"/>
      <c r="AC1741" s="14"/>
      <c r="AD1741" s="14"/>
      <c r="AE1741" s="14"/>
      <c r="AT1741" s="261" t="s">
        <v>372</v>
      </c>
      <c r="AU1741" s="261" t="s">
        <v>81</v>
      </c>
      <c r="AV1741" s="14" t="s">
        <v>81</v>
      </c>
      <c r="AW1741" s="14" t="s">
        <v>34</v>
      </c>
      <c r="AX1741" s="14" t="s">
        <v>79</v>
      </c>
      <c r="AY1741" s="261" t="s">
        <v>178</v>
      </c>
    </row>
    <row r="1742" s="2" customFormat="1" ht="37.8" customHeight="1">
      <c r="A1742" s="41"/>
      <c r="B1742" s="42"/>
      <c r="C1742" s="284" t="s">
        <v>2408</v>
      </c>
      <c r="D1742" s="298" t="s">
        <v>543</v>
      </c>
      <c r="E1742" s="285" t="s">
        <v>2409</v>
      </c>
      <c r="F1742" s="286" t="s">
        <v>2410</v>
      </c>
      <c r="G1742" s="287" t="s">
        <v>384</v>
      </c>
      <c r="H1742" s="288">
        <v>1.25</v>
      </c>
      <c r="I1742" s="289"/>
      <c r="J1742" s="290">
        <f>ROUND(I1742*H1742,2)</f>
        <v>0</v>
      </c>
      <c r="K1742" s="286" t="s">
        <v>393</v>
      </c>
      <c r="L1742" s="291"/>
      <c r="M1742" s="292" t="s">
        <v>21</v>
      </c>
      <c r="N1742" s="293" t="s">
        <v>43</v>
      </c>
      <c r="O1742" s="87"/>
      <c r="P1742" s="223">
        <f>O1742*H1742</f>
        <v>0</v>
      </c>
      <c r="Q1742" s="223">
        <v>0.027799999999999998</v>
      </c>
      <c r="R1742" s="223">
        <f>Q1742*H1742</f>
        <v>0.034749999999999996</v>
      </c>
      <c r="S1742" s="223">
        <v>0</v>
      </c>
      <c r="T1742" s="224">
        <f>S1742*H1742</f>
        <v>0</v>
      </c>
      <c r="U1742" s="41"/>
      <c r="V1742" s="41"/>
      <c r="W1742" s="41"/>
      <c r="X1742" s="41"/>
      <c r="Y1742" s="41"/>
      <c r="Z1742" s="41"/>
      <c r="AA1742" s="41"/>
      <c r="AB1742" s="41"/>
      <c r="AC1742" s="41"/>
      <c r="AD1742" s="41"/>
      <c r="AE1742" s="41"/>
      <c r="AR1742" s="225" t="s">
        <v>306</v>
      </c>
      <c r="AT1742" s="225" t="s">
        <v>543</v>
      </c>
      <c r="AU1742" s="225" t="s">
        <v>81</v>
      </c>
      <c r="AY1742" s="20" t="s">
        <v>178</v>
      </c>
      <c r="BE1742" s="226">
        <f>IF(N1742="základní",J1742,0)</f>
        <v>0</v>
      </c>
      <c r="BF1742" s="226">
        <f>IF(N1742="snížená",J1742,0)</f>
        <v>0</v>
      </c>
      <c r="BG1742" s="226">
        <f>IF(N1742="zákl. přenesená",J1742,0)</f>
        <v>0</v>
      </c>
      <c r="BH1742" s="226">
        <f>IF(N1742="sníž. přenesená",J1742,0)</f>
        <v>0</v>
      </c>
      <c r="BI1742" s="226">
        <f>IF(N1742="nulová",J1742,0)</f>
        <v>0</v>
      </c>
      <c r="BJ1742" s="20" t="s">
        <v>79</v>
      </c>
      <c r="BK1742" s="226">
        <f>ROUND(I1742*H1742,2)</f>
        <v>0</v>
      </c>
      <c r="BL1742" s="20" t="s">
        <v>242</v>
      </c>
      <c r="BM1742" s="225" t="s">
        <v>2411</v>
      </c>
    </row>
    <row r="1743" s="13" customFormat="1">
      <c r="A1743" s="13"/>
      <c r="B1743" s="240"/>
      <c r="C1743" s="241"/>
      <c r="D1743" s="242" t="s">
        <v>372</v>
      </c>
      <c r="E1743" s="243" t="s">
        <v>21</v>
      </c>
      <c r="F1743" s="244" t="s">
        <v>2412</v>
      </c>
      <c r="G1743" s="241"/>
      <c r="H1743" s="243" t="s">
        <v>21</v>
      </c>
      <c r="I1743" s="245"/>
      <c r="J1743" s="241"/>
      <c r="K1743" s="241"/>
      <c r="L1743" s="246"/>
      <c r="M1743" s="247"/>
      <c r="N1743" s="248"/>
      <c r="O1743" s="248"/>
      <c r="P1743" s="248"/>
      <c r="Q1743" s="248"/>
      <c r="R1743" s="248"/>
      <c r="S1743" s="248"/>
      <c r="T1743" s="249"/>
      <c r="U1743" s="13"/>
      <c r="V1743" s="13"/>
      <c r="W1743" s="13"/>
      <c r="X1743" s="13"/>
      <c r="Y1743" s="13"/>
      <c r="Z1743" s="13"/>
      <c r="AA1743" s="13"/>
      <c r="AB1743" s="13"/>
      <c r="AC1743" s="13"/>
      <c r="AD1743" s="13"/>
      <c r="AE1743" s="13"/>
      <c r="AT1743" s="250" t="s">
        <v>372</v>
      </c>
      <c r="AU1743" s="250" t="s">
        <v>81</v>
      </c>
      <c r="AV1743" s="13" t="s">
        <v>79</v>
      </c>
      <c r="AW1743" s="13" t="s">
        <v>34</v>
      </c>
      <c r="AX1743" s="13" t="s">
        <v>72</v>
      </c>
      <c r="AY1743" s="250" t="s">
        <v>178</v>
      </c>
    </row>
    <row r="1744" s="14" customFormat="1">
      <c r="A1744" s="14"/>
      <c r="B1744" s="251"/>
      <c r="C1744" s="252"/>
      <c r="D1744" s="242" t="s">
        <v>372</v>
      </c>
      <c r="E1744" s="253" t="s">
        <v>21</v>
      </c>
      <c r="F1744" s="254" t="s">
        <v>2407</v>
      </c>
      <c r="G1744" s="252"/>
      <c r="H1744" s="255">
        <v>1.25</v>
      </c>
      <c r="I1744" s="256"/>
      <c r="J1744" s="252"/>
      <c r="K1744" s="252"/>
      <c r="L1744" s="257"/>
      <c r="M1744" s="258"/>
      <c r="N1744" s="259"/>
      <c r="O1744" s="259"/>
      <c r="P1744" s="259"/>
      <c r="Q1744" s="259"/>
      <c r="R1744" s="259"/>
      <c r="S1744" s="259"/>
      <c r="T1744" s="260"/>
      <c r="U1744" s="14"/>
      <c r="V1744" s="14"/>
      <c r="W1744" s="14"/>
      <c r="X1744" s="14"/>
      <c r="Y1744" s="14"/>
      <c r="Z1744" s="14"/>
      <c r="AA1744" s="14"/>
      <c r="AB1744" s="14"/>
      <c r="AC1744" s="14"/>
      <c r="AD1744" s="14"/>
      <c r="AE1744" s="14"/>
      <c r="AT1744" s="261" t="s">
        <v>372</v>
      </c>
      <c r="AU1744" s="261" t="s">
        <v>81</v>
      </c>
      <c r="AV1744" s="14" t="s">
        <v>81</v>
      </c>
      <c r="AW1744" s="14" t="s">
        <v>34</v>
      </c>
      <c r="AX1744" s="14" t="s">
        <v>79</v>
      </c>
      <c r="AY1744" s="261" t="s">
        <v>178</v>
      </c>
    </row>
    <row r="1745" s="2" customFormat="1" ht="44.25" customHeight="1">
      <c r="A1745" s="41"/>
      <c r="B1745" s="42"/>
      <c r="C1745" s="214" t="s">
        <v>2413</v>
      </c>
      <c r="D1745" s="294" t="s">
        <v>179</v>
      </c>
      <c r="E1745" s="215" t="s">
        <v>2414</v>
      </c>
      <c r="F1745" s="216" t="s">
        <v>2415</v>
      </c>
      <c r="G1745" s="217" t="s">
        <v>384</v>
      </c>
      <c r="H1745" s="218">
        <v>2.5</v>
      </c>
      <c r="I1745" s="219"/>
      <c r="J1745" s="220">
        <f>ROUND(I1745*H1745,2)</f>
        <v>0</v>
      </c>
      <c r="K1745" s="216" t="s">
        <v>368</v>
      </c>
      <c r="L1745" s="47"/>
      <c r="M1745" s="221" t="s">
        <v>21</v>
      </c>
      <c r="N1745" s="222" t="s">
        <v>43</v>
      </c>
      <c r="O1745" s="87"/>
      <c r="P1745" s="223">
        <f>O1745*H1745</f>
        <v>0</v>
      </c>
      <c r="Q1745" s="223">
        <v>0.00032000000000000003</v>
      </c>
      <c r="R1745" s="223">
        <f>Q1745*H1745</f>
        <v>0.00080000000000000004</v>
      </c>
      <c r="S1745" s="223">
        <v>0</v>
      </c>
      <c r="T1745" s="224">
        <f>S1745*H1745</f>
        <v>0</v>
      </c>
      <c r="U1745" s="41"/>
      <c r="V1745" s="41"/>
      <c r="W1745" s="41"/>
      <c r="X1745" s="41"/>
      <c r="Y1745" s="41"/>
      <c r="Z1745" s="41"/>
      <c r="AA1745" s="41"/>
      <c r="AB1745" s="41"/>
      <c r="AC1745" s="41"/>
      <c r="AD1745" s="41"/>
      <c r="AE1745" s="41"/>
      <c r="AR1745" s="225" t="s">
        <v>242</v>
      </c>
      <c r="AT1745" s="225" t="s">
        <v>179</v>
      </c>
      <c r="AU1745" s="225" t="s">
        <v>81</v>
      </c>
      <c r="AY1745" s="20" t="s">
        <v>178</v>
      </c>
      <c r="BE1745" s="226">
        <f>IF(N1745="základní",J1745,0)</f>
        <v>0</v>
      </c>
      <c r="BF1745" s="226">
        <f>IF(N1745="snížená",J1745,0)</f>
        <v>0</v>
      </c>
      <c r="BG1745" s="226">
        <f>IF(N1745="zákl. přenesená",J1745,0)</f>
        <v>0</v>
      </c>
      <c r="BH1745" s="226">
        <f>IF(N1745="sníž. přenesená",J1745,0)</f>
        <v>0</v>
      </c>
      <c r="BI1745" s="226">
        <f>IF(N1745="nulová",J1745,0)</f>
        <v>0</v>
      </c>
      <c r="BJ1745" s="20" t="s">
        <v>79</v>
      </c>
      <c r="BK1745" s="226">
        <f>ROUND(I1745*H1745,2)</f>
        <v>0</v>
      </c>
      <c r="BL1745" s="20" t="s">
        <v>242</v>
      </c>
      <c r="BM1745" s="225" t="s">
        <v>2416</v>
      </c>
    </row>
    <row r="1746" s="2" customFormat="1">
      <c r="A1746" s="41"/>
      <c r="B1746" s="42"/>
      <c r="C1746" s="43"/>
      <c r="D1746" s="235" t="s">
        <v>370</v>
      </c>
      <c r="E1746" s="43"/>
      <c r="F1746" s="236" t="s">
        <v>2417</v>
      </c>
      <c r="G1746" s="43"/>
      <c r="H1746" s="43"/>
      <c r="I1746" s="237"/>
      <c r="J1746" s="43"/>
      <c r="K1746" s="43"/>
      <c r="L1746" s="47"/>
      <c r="M1746" s="238"/>
      <c r="N1746" s="239"/>
      <c r="O1746" s="87"/>
      <c r="P1746" s="87"/>
      <c r="Q1746" s="87"/>
      <c r="R1746" s="87"/>
      <c r="S1746" s="87"/>
      <c r="T1746" s="88"/>
      <c r="U1746" s="41"/>
      <c r="V1746" s="41"/>
      <c r="W1746" s="41"/>
      <c r="X1746" s="41"/>
      <c r="Y1746" s="41"/>
      <c r="Z1746" s="41"/>
      <c r="AA1746" s="41"/>
      <c r="AB1746" s="41"/>
      <c r="AC1746" s="41"/>
      <c r="AD1746" s="41"/>
      <c r="AE1746" s="41"/>
      <c r="AT1746" s="20" t="s">
        <v>370</v>
      </c>
      <c r="AU1746" s="20" t="s">
        <v>81</v>
      </c>
    </row>
    <row r="1747" s="14" customFormat="1">
      <c r="A1747" s="14"/>
      <c r="B1747" s="251"/>
      <c r="C1747" s="252"/>
      <c r="D1747" s="242" t="s">
        <v>372</v>
      </c>
      <c r="E1747" s="253" t="s">
        <v>21</v>
      </c>
      <c r="F1747" s="254" t="s">
        <v>2418</v>
      </c>
      <c r="G1747" s="252"/>
      <c r="H1747" s="255">
        <v>2.5</v>
      </c>
      <c r="I1747" s="256"/>
      <c r="J1747" s="252"/>
      <c r="K1747" s="252"/>
      <c r="L1747" s="257"/>
      <c r="M1747" s="258"/>
      <c r="N1747" s="259"/>
      <c r="O1747" s="259"/>
      <c r="P1747" s="259"/>
      <c r="Q1747" s="259"/>
      <c r="R1747" s="259"/>
      <c r="S1747" s="259"/>
      <c r="T1747" s="260"/>
      <c r="U1747" s="14"/>
      <c r="V1747" s="14"/>
      <c r="W1747" s="14"/>
      <c r="X1747" s="14"/>
      <c r="Y1747" s="14"/>
      <c r="Z1747" s="14"/>
      <c r="AA1747" s="14"/>
      <c r="AB1747" s="14"/>
      <c r="AC1747" s="14"/>
      <c r="AD1747" s="14"/>
      <c r="AE1747" s="14"/>
      <c r="AT1747" s="261" t="s">
        <v>372</v>
      </c>
      <c r="AU1747" s="261" t="s">
        <v>81</v>
      </c>
      <c r="AV1747" s="14" t="s">
        <v>81</v>
      </c>
      <c r="AW1747" s="14" t="s">
        <v>34</v>
      </c>
      <c r="AX1747" s="14" t="s">
        <v>79</v>
      </c>
      <c r="AY1747" s="261" t="s">
        <v>178</v>
      </c>
    </row>
    <row r="1748" s="2" customFormat="1" ht="37.8" customHeight="1">
      <c r="A1748" s="41"/>
      <c r="B1748" s="42"/>
      <c r="C1748" s="284" t="s">
        <v>2419</v>
      </c>
      <c r="D1748" s="298" t="s">
        <v>543</v>
      </c>
      <c r="E1748" s="285" t="s">
        <v>2420</v>
      </c>
      <c r="F1748" s="286" t="s">
        <v>2421</v>
      </c>
      <c r="G1748" s="287" t="s">
        <v>384</v>
      </c>
      <c r="H1748" s="288">
        <v>2.5</v>
      </c>
      <c r="I1748" s="289"/>
      <c r="J1748" s="290">
        <f>ROUND(I1748*H1748,2)</f>
        <v>0</v>
      </c>
      <c r="K1748" s="286" t="s">
        <v>393</v>
      </c>
      <c r="L1748" s="291"/>
      <c r="M1748" s="292" t="s">
        <v>21</v>
      </c>
      <c r="N1748" s="293" t="s">
        <v>43</v>
      </c>
      <c r="O1748" s="87"/>
      <c r="P1748" s="223">
        <f>O1748*H1748</f>
        <v>0</v>
      </c>
      <c r="Q1748" s="223">
        <v>0.02741</v>
      </c>
      <c r="R1748" s="223">
        <f>Q1748*H1748</f>
        <v>0.068525000000000003</v>
      </c>
      <c r="S1748" s="223">
        <v>0</v>
      </c>
      <c r="T1748" s="224">
        <f>S1748*H1748</f>
        <v>0</v>
      </c>
      <c r="U1748" s="41"/>
      <c r="V1748" s="41"/>
      <c r="W1748" s="41"/>
      <c r="X1748" s="41"/>
      <c r="Y1748" s="41"/>
      <c r="Z1748" s="41"/>
      <c r="AA1748" s="41"/>
      <c r="AB1748" s="41"/>
      <c r="AC1748" s="41"/>
      <c r="AD1748" s="41"/>
      <c r="AE1748" s="41"/>
      <c r="AR1748" s="225" t="s">
        <v>306</v>
      </c>
      <c r="AT1748" s="225" t="s">
        <v>543</v>
      </c>
      <c r="AU1748" s="225" t="s">
        <v>81</v>
      </c>
      <c r="AY1748" s="20" t="s">
        <v>178</v>
      </c>
      <c r="BE1748" s="226">
        <f>IF(N1748="základní",J1748,0)</f>
        <v>0</v>
      </c>
      <c r="BF1748" s="226">
        <f>IF(N1748="snížená",J1748,0)</f>
        <v>0</v>
      </c>
      <c r="BG1748" s="226">
        <f>IF(N1748="zákl. přenesená",J1748,0)</f>
        <v>0</v>
      </c>
      <c r="BH1748" s="226">
        <f>IF(N1748="sníž. přenesená",J1748,0)</f>
        <v>0</v>
      </c>
      <c r="BI1748" s="226">
        <f>IF(N1748="nulová",J1748,0)</f>
        <v>0</v>
      </c>
      <c r="BJ1748" s="20" t="s">
        <v>79</v>
      </c>
      <c r="BK1748" s="226">
        <f>ROUND(I1748*H1748,2)</f>
        <v>0</v>
      </c>
      <c r="BL1748" s="20" t="s">
        <v>242</v>
      </c>
      <c r="BM1748" s="225" t="s">
        <v>2422</v>
      </c>
    </row>
    <row r="1749" s="13" customFormat="1">
      <c r="A1749" s="13"/>
      <c r="B1749" s="240"/>
      <c r="C1749" s="241"/>
      <c r="D1749" s="242" t="s">
        <v>372</v>
      </c>
      <c r="E1749" s="243" t="s">
        <v>21</v>
      </c>
      <c r="F1749" s="244" t="s">
        <v>2412</v>
      </c>
      <c r="G1749" s="241"/>
      <c r="H1749" s="243" t="s">
        <v>21</v>
      </c>
      <c r="I1749" s="245"/>
      <c r="J1749" s="241"/>
      <c r="K1749" s="241"/>
      <c r="L1749" s="246"/>
      <c r="M1749" s="247"/>
      <c r="N1749" s="248"/>
      <c r="O1749" s="248"/>
      <c r="P1749" s="248"/>
      <c r="Q1749" s="248"/>
      <c r="R1749" s="248"/>
      <c r="S1749" s="248"/>
      <c r="T1749" s="249"/>
      <c r="U1749" s="13"/>
      <c r="V1749" s="13"/>
      <c r="W1749" s="13"/>
      <c r="X1749" s="13"/>
      <c r="Y1749" s="13"/>
      <c r="Z1749" s="13"/>
      <c r="AA1749" s="13"/>
      <c r="AB1749" s="13"/>
      <c r="AC1749" s="13"/>
      <c r="AD1749" s="13"/>
      <c r="AE1749" s="13"/>
      <c r="AT1749" s="250" t="s">
        <v>372</v>
      </c>
      <c r="AU1749" s="250" t="s">
        <v>81</v>
      </c>
      <c r="AV1749" s="13" t="s">
        <v>79</v>
      </c>
      <c r="AW1749" s="13" t="s">
        <v>34</v>
      </c>
      <c r="AX1749" s="13" t="s">
        <v>72</v>
      </c>
      <c r="AY1749" s="250" t="s">
        <v>178</v>
      </c>
    </row>
    <row r="1750" s="14" customFormat="1">
      <c r="A1750" s="14"/>
      <c r="B1750" s="251"/>
      <c r="C1750" s="252"/>
      <c r="D1750" s="242" t="s">
        <v>372</v>
      </c>
      <c r="E1750" s="253" t="s">
        <v>21</v>
      </c>
      <c r="F1750" s="254" t="s">
        <v>2418</v>
      </c>
      <c r="G1750" s="252"/>
      <c r="H1750" s="255">
        <v>2.5</v>
      </c>
      <c r="I1750" s="256"/>
      <c r="J1750" s="252"/>
      <c r="K1750" s="252"/>
      <c r="L1750" s="257"/>
      <c r="M1750" s="258"/>
      <c r="N1750" s="259"/>
      <c r="O1750" s="259"/>
      <c r="P1750" s="259"/>
      <c r="Q1750" s="259"/>
      <c r="R1750" s="259"/>
      <c r="S1750" s="259"/>
      <c r="T1750" s="260"/>
      <c r="U1750" s="14"/>
      <c r="V1750" s="14"/>
      <c r="W1750" s="14"/>
      <c r="X1750" s="14"/>
      <c r="Y1750" s="14"/>
      <c r="Z1750" s="14"/>
      <c r="AA1750" s="14"/>
      <c r="AB1750" s="14"/>
      <c r="AC1750" s="14"/>
      <c r="AD1750" s="14"/>
      <c r="AE1750" s="14"/>
      <c r="AT1750" s="261" t="s">
        <v>372</v>
      </c>
      <c r="AU1750" s="261" t="s">
        <v>81</v>
      </c>
      <c r="AV1750" s="14" t="s">
        <v>81</v>
      </c>
      <c r="AW1750" s="14" t="s">
        <v>34</v>
      </c>
      <c r="AX1750" s="14" t="s">
        <v>79</v>
      </c>
      <c r="AY1750" s="261" t="s">
        <v>178</v>
      </c>
    </row>
    <row r="1751" s="2" customFormat="1" ht="44.25" customHeight="1">
      <c r="A1751" s="41"/>
      <c r="B1751" s="42"/>
      <c r="C1751" s="214" t="s">
        <v>2423</v>
      </c>
      <c r="D1751" s="294" t="s">
        <v>179</v>
      </c>
      <c r="E1751" s="215" t="s">
        <v>2424</v>
      </c>
      <c r="F1751" s="216" t="s">
        <v>2425</v>
      </c>
      <c r="G1751" s="217" t="s">
        <v>384</v>
      </c>
      <c r="H1751" s="218">
        <v>7.5</v>
      </c>
      <c r="I1751" s="219"/>
      <c r="J1751" s="220">
        <f>ROUND(I1751*H1751,2)</f>
        <v>0</v>
      </c>
      <c r="K1751" s="216" t="s">
        <v>368</v>
      </c>
      <c r="L1751" s="47"/>
      <c r="M1751" s="221" t="s">
        <v>21</v>
      </c>
      <c r="N1751" s="222" t="s">
        <v>43</v>
      </c>
      <c r="O1751" s="87"/>
      <c r="P1751" s="223">
        <f>O1751*H1751</f>
        <v>0</v>
      </c>
      <c r="Q1751" s="223">
        <v>0.00012999999999999999</v>
      </c>
      <c r="R1751" s="223">
        <f>Q1751*H1751</f>
        <v>0.00097499999999999996</v>
      </c>
      <c r="S1751" s="223">
        <v>0</v>
      </c>
      <c r="T1751" s="224">
        <f>S1751*H1751</f>
        <v>0</v>
      </c>
      <c r="U1751" s="41"/>
      <c r="V1751" s="41"/>
      <c r="W1751" s="41"/>
      <c r="X1751" s="41"/>
      <c r="Y1751" s="41"/>
      <c r="Z1751" s="41"/>
      <c r="AA1751" s="41"/>
      <c r="AB1751" s="41"/>
      <c r="AC1751" s="41"/>
      <c r="AD1751" s="41"/>
      <c r="AE1751" s="41"/>
      <c r="AR1751" s="225" t="s">
        <v>242</v>
      </c>
      <c r="AT1751" s="225" t="s">
        <v>179</v>
      </c>
      <c r="AU1751" s="225" t="s">
        <v>81</v>
      </c>
      <c r="AY1751" s="20" t="s">
        <v>178</v>
      </c>
      <c r="BE1751" s="226">
        <f>IF(N1751="základní",J1751,0)</f>
        <v>0</v>
      </c>
      <c r="BF1751" s="226">
        <f>IF(N1751="snížená",J1751,0)</f>
        <v>0</v>
      </c>
      <c r="BG1751" s="226">
        <f>IF(N1751="zákl. přenesená",J1751,0)</f>
        <v>0</v>
      </c>
      <c r="BH1751" s="226">
        <f>IF(N1751="sníž. přenesená",J1751,0)</f>
        <v>0</v>
      </c>
      <c r="BI1751" s="226">
        <f>IF(N1751="nulová",J1751,0)</f>
        <v>0</v>
      </c>
      <c r="BJ1751" s="20" t="s">
        <v>79</v>
      </c>
      <c r="BK1751" s="226">
        <f>ROUND(I1751*H1751,2)</f>
        <v>0</v>
      </c>
      <c r="BL1751" s="20" t="s">
        <v>242</v>
      </c>
      <c r="BM1751" s="225" t="s">
        <v>2426</v>
      </c>
    </row>
    <row r="1752" s="2" customFormat="1">
      <c r="A1752" s="41"/>
      <c r="B1752" s="42"/>
      <c r="C1752" s="43"/>
      <c r="D1752" s="235" t="s">
        <v>370</v>
      </c>
      <c r="E1752" s="43"/>
      <c r="F1752" s="236" t="s">
        <v>2427</v>
      </c>
      <c r="G1752" s="43"/>
      <c r="H1752" s="43"/>
      <c r="I1752" s="237"/>
      <c r="J1752" s="43"/>
      <c r="K1752" s="43"/>
      <c r="L1752" s="47"/>
      <c r="M1752" s="238"/>
      <c r="N1752" s="239"/>
      <c r="O1752" s="87"/>
      <c r="P1752" s="87"/>
      <c r="Q1752" s="87"/>
      <c r="R1752" s="87"/>
      <c r="S1752" s="87"/>
      <c r="T1752" s="88"/>
      <c r="U1752" s="41"/>
      <c r="V1752" s="41"/>
      <c r="W1752" s="41"/>
      <c r="X1752" s="41"/>
      <c r="Y1752" s="41"/>
      <c r="Z1752" s="41"/>
      <c r="AA1752" s="41"/>
      <c r="AB1752" s="41"/>
      <c r="AC1752" s="41"/>
      <c r="AD1752" s="41"/>
      <c r="AE1752" s="41"/>
      <c r="AT1752" s="20" t="s">
        <v>370</v>
      </c>
      <c r="AU1752" s="20" t="s">
        <v>81</v>
      </c>
    </row>
    <row r="1753" s="14" customFormat="1">
      <c r="A1753" s="14"/>
      <c r="B1753" s="251"/>
      <c r="C1753" s="252"/>
      <c r="D1753" s="242" t="s">
        <v>372</v>
      </c>
      <c r="E1753" s="253" t="s">
        <v>21</v>
      </c>
      <c r="F1753" s="254" t="s">
        <v>2428</v>
      </c>
      <c r="G1753" s="252"/>
      <c r="H1753" s="255">
        <v>3.75</v>
      </c>
      <c r="I1753" s="256"/>
      <c r="J1753" s="252"/>
      <c r="K1753" s="252"/>
      <c r="L1753" s="257"/>
      <c r="M1753" s="258"/>
      <c r="N1753" s="259"/>
      <c r="O1753" s="259"/>
      <c r="P1753" s="259"/>
      <c r="Q1753" s="259"/>
      <c r="R1753" s="259"/>
      <c r="S1753" s="259"/>
      <c r="T1753" s="260"/>
      <c r="U1753" s="14"/>
      <c r="V1753" s="14"/>
      <c r="W1753" s="14"/>
      <c r="X1753" s="14"/>
      <c r="Y1753" s="14"/>
      <c r="Z1753" s="14"/>
      <c r="AA1753" s="14"/>
      <c r="AB1753" s="14"/>
      <c r="AC1753" s="14"/>
      <c r="AD1753" s="14"/>
      <c r="AE1753" s="14"/>
      <c r="AT1753" s="261" t="s">
        <v>372</v>
      </c>
      <c r="AU1753" s="261" t="s">
        <v>81</v>
      </c>
      <c r="AV1753" s="14" t="s">
        <v>81</v>
      </c>
      <c r="AW1753" s="14" t="s">
        <v>34</v>
      </c>
      <c r="AX1753" s="14" t="s">
        <v>72</v>
      </c>
      <c r="AY1753" s="261" t="s">
        <v>178</v>
      </c>
    </row>
    <row r="1754" s="14" customFormat="1">
      <c r="A1754" s="14"/>
      <c r="B1754" s="251"/>
      <c r="C1754" s="252"/>
      <c r="D1754" s="242" t="s">
        <v>372</v>
      </c>
      <c r="E1754" s="253" t="s">
        <v>21</v>
      </c>
      <c r="F1754" s="254" t="s">
        <v>2429</v>
      </c>
      <c r="G1754" s="252"/>
      <c r="H1754" s="255">
        <v>3.75</v>
      </c>
      <c r="I1754" s="256"/>
      <c r="J1754" s="252"/>
      <c r="K1754" s="252"/>
      <c r="L1754" s="257"/>
      <c r="M1754" s="258"/>
      <c r="N1754" s="259"/>
      <c r="O1754" s="259"/>
      <c r="P1754" s="259"/>
      <c r="Q1754" s="259"/>
      <c r="R1754" s="259"/>
      <c r="S1754" s="259"/>
      <c r="T1754" s="260"/>
      <c r="U1754" s="14"/>
      <c r="V1754" s="14"/>
      <c r="W1754" s="14"/>
      <c r="X1754" s="14"/>
      <c r="Y1754" s="14"/>
      <c r="Z1754" s="14"/>
      <c r="AA1754" s="14"/>
      <c r="AB1754" s="14"/>
      <c r="AC1754" s="14"/>
      <c r="AD1754" s="14"/>
      <c r="AE1754" s="14"/>
      <c r="AT1754" s="261" t="s">
        <v>372</v>
      </c>
      <c r="AU1754" s="261" t="s">
        <v>81</v>
      </c>
      <c r="AV1754" s="14" t="s">
        <v>81</v>
      </c>
      <c r="AW1754" s="14" t="s">
        <v>34</v>
      </c>
      <c r="AX1754" s="14" t="s">
        <v>72</v>
      </c>
      <c r="AY1754" s="261" t="s">
        <v>178</v>
      </c>
    </row>
    <row r="1755" s="15" customFormat="1">
      <c r="A1755" s="15"/>
      <c r="B1755" s="262"/>
      <c r="C1755" s="263"/>
      <c r="D1755" s="242" t="s">
        <v>372</v>
      </c>
      <c r="E1755" s="264" t="s">
        <v>21</v>
      </c>
      <c r="F1755" s="265" t="s">
        <v>399</v>
      </c>
      <c r="G1755" s="263"/>
      <c r="H1755" s="266">
        <v>7.5</v>
      </c>
      <c r="I1755" s="267"/>
      <c r="J1755" s="263"/>
      <c r="K1755" s="263"/>
      <c r="L1755" s="268"/>
      <c r="M1755" s="269"/>
      <c r="N1755" s="270"/>
      <c r="O1755" s="270"/>
      <c r="P1755" s="270"/>
      <c r="Q1755" s="270"/>
      <c r="R1755" s="270"/>
      <c r="S1755" s="270"/>
      <c r="T1755" s="271"/>
      <c r="U1755" s="15"/>
      <c r="V1755" s="15"/>
      <c r="W1755" s="15"/>
      <c r="X1755" s="15"/>
      <c r="Y1755" s="15"/>
      <c r="Z1755" s="15"/>
      <c r="AA1755" s="15"/>
      <c r="AB1755" s="15"/>
      <c r="AC1755" s="15"/>
      <c r="AD1755" s="15"/>
      <c r="AE1755" s="15"/>
      <c r="AT1755" s="272" t="s">
        <v>372</v>
      </c>
      <c r="AU1755" s="272" t="s">
        <v>81</v>
      </c>
      <c r="AV1755" s="15" t="s">
        <v>97</v>
      </c>
      <c r="AW1755" s="15" t="s">
        <v>34</v>
      </c>
      <c r="AX1755" s="15" t="s">
        <v>79</v>
      </c>
      <c r="AY1755" s="272" t="s">
        <v>178</v>
      </c>
    </row>
    <row r="1756" s="2" customFormat="1" ht="37.8" customHeight="1">
      <c r="A1756" s="41"/>
      <c r="B1756" s="42"/>
      <c r="C1756" s="284" t="s">
        <v>2430</v>
      </c>
      <c r="D1756" s="298" t="s">
        <v>543</v>
      </c>
      <c r="E1756" s="285" t="s">
        <v>2431</v>
      </c>
      <c r="F1756" s="286" t="s">
        <v>2432</v>
      </c>
      <c r="G1756" s="287" t="s">
        <v>384</v>
      </c>
      <c r="H1756" s="288">
        <v>7.5</v>
      </c>
      <c r="I1756" s="289"/>
      <c r="J1756" s="290">
        <f>ROUND(I1756*H1756,2)</f>
        <v>0</v>
      </c>
      <c r="K1756" s="286" t="s">
        <v>393</v>
      </c>
      <c r="L1756" s="291"/>
      <c r="M1756" s="292" t="s">
        <v>21</v>
      </c>
      <c r="N1756" s="293" t="s">
        <v>43</v>
      </c>
      <c r="O1756" s="87"/>
      <c r="P1756" s="223">
        <f>O1756*H1756</f>
        <v>0</v>
      </c>
      <c r="Q1756" s="223">
        <v>0.025999999999999999</v>
      </c>
      <c r="R1756" s="223">
        <f>Q1756*H1756</f>
        <v>0.19499999999999998</v>
      </c>
      <c r="S1756" s="223">
        <v>0</v>
      </c>
      <c r="T1756" s="224">
        <f>S1756*H1756</f>
        <v>0</v>
      </c>
      <c r="U1756" s="41"/>
      <c r="V1756" s="41"/>
      <c r="W1756" s="41"/>
      <c r="X1756" s="41"/>
      <c r="Y1756" s="41"/>
      <c r="Z1756" s="41"/>
      <c r="AA1756" s="41"/>
      <c r="AB1756" s="41"/>
      <c r="AC1756" s="41"/>
      <c r="AD1756" s="41"/>
      <c r="AE1756" s="41"/>
      <c r="AR1756" s="225" t="s">
        <v>306</v>
      </c>
      <c r="AT1756" s="225" t="s">
        <v>543</v>
      </c>
      <c r="AU1756" s="225" t="s">
        <v>81</v>
      </c>
      <c r="AY1756" s="20" t="s">
        <v>178</v>
      </c>
      <c r="BE1756" s="226">
        <f>IF(N1756="základní",J1756,0)</f>
        <v>0</v>
      </c>
      <c r="BF1756" s="226">
        <f>IF(N1756="snížená",J1756,0)</f>
        <v>0</v>
      </c>
      <c r="BG1756" s="226">
        <f>IF(N1756="zákl. přenesená",J1756,0)</f>
        <v>0</v>
      </c>
      <c r="BH1756" s="226">
        <f>IF(N1756="sníž. přenesená",J1756,0)</f>
        <v>0</v>
      </c>
      <c r="BI1756" s="226">
        <f>IF(N1756="nulová",J1756,0)</f>
        <v>0</v>
      </c>
      <c r="BJ1756" s="20" t="s">
        <v>79</v>
      </c>
      <c r="BK1756" s="226">
        <f>ROUND(I1756*H1756,2)</f>
        <v>0</v>
      </c>
      <c r="BL1756" s="20" t="s">
        <v>242</v>
      </c>
      <c r="BM1756" s="225" t="s">
        <v>2433</v>
      </c>
    </row>
    <row r="1757" s="13" customFormat="1">
      <c r="A1757" s="13"/>
      <c r="B1757" s="240"/>
      <c r="C1757" s="241"/>
      <c r="D1757" s="242" t="s">
        <v>372</v>
      </c>
      <c r="E1757" s="243" t="s">
        <v>21</v>
      </c>
      <c r="F1757" s="244" t="s">
        <v>2412</v>
      </c>
      <c r="G1757" s="241"/>
      <c r="H1757" s="243" t="s">
        <v>21</v>
      </c>
      <c r="I1757" s="245"/>
      <c r="J1757" s="241"/>
      <c r="K1757" s="241"/>
      <c r="L1757" s="246"/>
      <c r="M1757" s="247"/>
      <c r="N1757" s="248"/>
      <c r="O1757" s="248"/>
      <c r="P1757" s="248"/>
      <c r="Q1757" s="248"/>
      <c r="R1757" s="248"/>
      <c r="S1757" s="248"/>
      <c r="T1757" s="249"/>
      <c r="U1757" s="13"/>
      <c r="V1757" s="13"/>
      <c r="W1757" s="13"/>
      <c r="X1757" s="13"/>
      <c r="Y1757" s="13"/>
      <c r="Z1757" s="13"/>
      <c r="AA1757" s="13"/>
      <c r="AB1757" s="13"/>
      <c r="AC1757" s="13"/>
      <c r="AD1757" s="13"/>
      <c r="AE1757" s="13"/>
      <c r="AT1757" s="250" t="s">
        <v>372</v>
      </c>
      <c r="AU1757" s="250" t="s">
        <v>81</v>
      </c>
      <c r="AV1757" s="13" t="s">
        <v>79</v>
      </c>
      <c r="AW1757" s="13" t="s">
        <v>34</v>
      </c>
      <c r="AX1757" s="13" t="s">
        <v>72</v>
      </c>
      <c r="AY1757" s="250" t="s">
        <v>178</v>
      </c>
    </row>
    <row r="1758" s="14" customFormat="1">
      <c r="A1758" s="14"/>
      <c r="B1758" s="251"/>
      <c r="C1758" s="252"/>
      <c r="D1758" s="242" t="s">
        <v>372</v>
      </c>
      <c r="E1758" s="253" t="s">
        <v>21</v>
      </c>
      <c r="F1758" s="254" t="s">
        <v>2428</v>
      </c>
      <c r="G1758" s="252"/>
      <c r="H1758" s="255">
        <v>3.75</v>
      </c>
      <c r="I1758" s="256"/>
      <c r="J1758" s="252"/>
      <c r="K1758" s="252"/>
      <c r="L1758" s="257"/>
      <c r="M1758" s="258"/>
      <c r="N1758" s="259"/>
      <c r="O1758" s="259"/>
      <c r="P1758" s="259"/>
      <c r="Q1758" s="259"/>
      <c r="R1758" s="259"/>
      <c r="S1758" s="259"/>
      <c r="T1758" s="260"/>
      <c r="U1758" s="14"/>
      <c r="V1758" s="14"/>
      <c r="W1758" s="14"/>
      <c r="X1758" s="14"/>
      <c r="Y1758" s="14"/>
      <c r="Z1758" s="14"/>
      <c r="AA1758" s="14"/>
      <c r="AB1758" s="14"/>
      <c r="AC1758" s="14"/>
      <c r="AD1758" s="14"/>
      <c r="AE1758" s="14"/>
      <c r="AT1758" s="261" t="s">
        <v>372</v>
      </c>
      <c r="AU1758" s="261" t="s">
        <v>81</v>
      </c>
      <c r="AV1758" s="14" t="s">
        <v>81</v>
      </c>
      <c r="AW1758" s="14" t="s">
        <v>34</v>
      </c>
      <c r="AX1758" s="14" t="s">
        <v>72</v>
      </c>
      <c r="AY1758" s="261" t="s">
        <v>178</v>
      </c>
    </row>
    <row r="1759" s="14" customFormat="1">
      <c r="A1759" s="14"/>
      <c r="B1759" s="251"/>
      <c r="C1759" s="252"/>
      <c r="D1759" s="242" t="s">
        <v>372</v>
      </c>
      <c r="E1759" s="253" t="s">
        <v>21</v>
      </c>
      <c r="F1759" s="254" t="s">
        <v>2429</v>
      </c>
      <c r="G1759" s="252"/>
      <c r="H1759" s="255">
        <v>3.75</v>
      </c>
      <c r="I1759" s="256"/>
      <c r="J1759" s="252"/>
      <c r="K1759" s="252"/>
      <c r="L1759" s="257"/>
      <c r="M1759" s="258"/>
      <c r="N1759" s="259"/>
      <c r="O1759" s="259"/>
      <c r="P1759" s="259"/>
      <c r="Q1759" s="259"/>
      <c r="R1759" s="259"/>
      <c r="S1759" s="259"/>
      <c r="T1759" s="260"/>
      <c r="U1759" s="14"/>
      <c r="V1759" s="14"/>
      <c r="W1759" s="14"/>
      <c r="X1759" s="14"/>
      <c r="Y1759" s="14"/>
      <c r="Z1759" s="14"/>
      <c r="AA1759" s="14"/>
      <c r="AB1759" s="14"/>
      <c r="AC1759" s="14"/>
      <c r="AD1759" s="14"/>
      <c r="AE1759" s="14"/>
      <c r="AT1759" s="261" t="s">
        <v>372</v>
      </c>
      <c r="AU1759" s="261" t="s">
        <v>81</v>
      </c>
      <c r="AV1759" s="14" t="s">
        <v>81</v>
      </c>
      <c r="AW1759" s="14" t="s">
        <v>34</v>
      </c>
      <c r="AX1759" s="14" t="s">
        <v>72</v>
      </c>
      <c r="AY1759" s="261" t="s">
        <v>178</v>
      </c>
    </row>
    <row r="1760" s="15" customFormat="1">
      <c r="A1760" s="15"/>
      <c r="B1760" s="262"/>
      <c r="C1760" s="263"/>
      <c r="D1760" s="242" t="s">
        <v>372</v>
      </c>
      <c r="E1760" s="264" t="s">
        <v>21</v>
      </c>
      <c r="F1760" s="265" t="s">
        <v>399</v>
      </c>
      <c r="G1760" s="263"/>
      <c r="H1760" s="266">
        <v>7.5</v>
      </c>
      <c r="I1760" s="267"/>
      <c r="J1760" s="263"/>
      <c r="K1760" s="263"/>
      <c r="L1760" s="268"/>
      <c r="M1760" s="269"/>
      <c r="N1760" s="270"/>
      <c r="O1760" s="270"/>
      <c r="P1760" s="270"/>
      <c r="Q1760" s="270"/>
      <c r="R1760" s="270"/>
      <c r="S1760" s="270"/>
      <c r="T1760" s="271"/>
      <c r="U1760" s="15"/>
      <c r="V1760" s="15"/>
      <c r="W1760" s="15"/>
      <c r="X1760" s="15"/>
      <c r="Y1760" s="15"/>
      <c r="Z1760" s="15"/>
      <c r="AA1760" s="15"/>
      <c r="AB1760" s="15"/>
      <c r="AC1760" s="15"/>
      <c r="AD1760" s="15"/>
      <c r="AE1760" s="15"/>
      <c r="AT1760" s="272" t="s">
        <v>372</v>
      </c>
      <c r="AU1760" s="272" t="s">
        <v>81</v>
      </c>
      <c r="AV1760" s="15" t="s">
        <v>97</v>
      </c>
      <c r="AW1760" s="15" t="s">
        <v>34</v>
      </c>
      <c r="AX1760" s="15" t="s">
        <v>79</v>
      </c>
      <c r="AY1760" s="272" t="s">
        <v>178</v>
      </c>
    </row>
    <row r="1761" s="2" customFormat="1" ht="37.8" customHeight="1">
      <c r="A1761" s="41"/>
      <c r="B1761" s="42"/>
      <c r="C1761" s="214" t="s">
        <v>2434</v>
      </c>
      <c r="D1761" s="214" t="s">
        <v>179</v>
      </c>
      <c r="E1761" s="215" t="s">
        <v>2435</v>
      </c>
      <c r="F1761" s="216" t="s">
        <v>2436</v>
      </c>
      <c r="G1761" s="217" t="s">
        <v>209</v>
      </c>
      <c r="H1761" s="218">
        <v>30.5</v>
      </c>
      <c r="I1761" s="219"/>
      <c r="J1761" s="220">
        <f>ROUND(I1761*H1761,2)</f>
        <v>0</v>
      </c>
      <c r="K1761" s="216" t="s">
        <v>368</v>
      </c>
      <c r="L1761" s="47"/>
      <c r="M1761" s="221" t="s">
        <v>21</v>
      </c>
      <c r="N1761" s="222" t="s">
        <v>43</v>
      </c>
      <c r="O1761" s="87"/>
      <c r="P1761" s="223">
        <f>O1761*H1761</f>
        <v>0</v>
      </c>
      <c r="Q1761" s="223">
        <v>6.0000000000000002E-05</v>
      </c>
      <c r="R1761" s="223">
        <f>Q1761*H1761</f>
        <v>0.00183</v>
      </c>
      <c r="S1761" s="223">
        <v>0</v>
      </c>
      <c r="T1761" s="224">
        <f>S1761*H1761</f>
        <v>0</v>
      </c>
      <c r="U1761" s="41"/>
      <c r="V1761" s="41"/>
      <c r="W1761" s="41"/>
      <c r="X1761" s="41"/>
      <c r="Y1761" s="41"/>
      <c r="Z1761" s="41"/>
      <c r="AA1761" s="41"/>
      <c r="AB1761" s="41"/>
      <c r="AC1761" s="41"/>
      <c r="AD1761" s="41"/>
      <c r="AE1761" s="41"/>
      <c r="AR1761" s="225" t="s">
        <v>242</v>
      </c>
      <c r="AT1761" s="225" t="s">
        <v>179</v>
      </c>
      <c r="AU1761" s="225" t="s">
        <v>81</v>
      </c>
      <c r="AY1761" s="20" t="s">
        <v>178</v>
      </c>
      <c r="BE1761" s="226">
        <f>IF(N1761="základní",J1761,0)</f>
        <v>0</v>
      </c>
      <c r="BF1761" s="226">
        <f>IF(N1761="snížená",J1761,0)</f>
        <v>0</v>
      </c>
      <c r="BG1761" s="226">
        <f>IF(N1761="zákl. přenesená",J1761,0)</f>
        <v>0</v>
      </c>
      <c r="BH1761" s="226">
        <f>IF(N1761="sníž. přenesená",J1761,0)</f>
        <v>0</v>
      </c>
      <c r="BI1761" s="226">
        <f>IF(N1761="nulová",J1761,0)</f>
        <v>0</v>
      </c>
      <c r="BJ1761" s="20" t="s">
        <v>79</v>
      </c>
      <c r="BK1761" s="226">
        <f>ROUND(I1761*H1761,2)</f>
        <v>0</v>
      </c>
      <c r="BL1761" s="20" t="s">
        <v>242</v>
      </c>
      <c r="BM1761" s="225" t="s">
        <v>2437</v>
      </c>
    </row>
    <row r="1762" s="2" customFormat="1">
      <c r="A1762" s="41"/>
      <c r="B1762" s="42"/>
      <c r="C1762" s="43"/>
      <c r="D1762" s="235" t="s">
        <v>370</v>
      </c>
      <c r="E1762" s="43"/>
      <c r="F1762" s="236" t="s">
        <v>2438</v>
      </c>
      <c r="G1762" s="43"/>
      <c r="H1762" s="43"/>
      <c r="I1762" s="237"/>
      <c r="J1762" s="43"/>
      <c r="K1762" s="43"/>
      <c r="L1762" s="47"/>
      <c r="M1762" s="238"/>
      <c r="N1762" s="239"/>
      <c r="O1762" s="87"/>
      <c r="P1762" s="87"/>
      <c r="Q1762" s="87"/>
      <c r="R1762" s="87"/>
      <c r="S1762" s="87"/>
      <c r="T1762" s="88"/>
      <c r="U1762" s="41"/>
      <c r="V1762" s="41"/>
      <c r="W1762" s="41"/>
      <c r="X1762" s="41"/>
      <c r="Y1762" s="41"/>
      <c r="Z1762" s="41"/>
      <c r="AA1762" s="41"/>
      <c r="AB1762" s="41"/>
      <c r="AC1762" s="41"/>
      <c r="AD1762" s="41"/>
      <c r="AE1762" s="41"/>
      <c r="AT1762" s="20" t="s">
        <v>370</v>
      </c>
      <c r="AU1762" s="20" t="s">
        <v>81</v>
      </c>
    </row>
    <row r="1763" s="13" customFormat="1">
      <c r="A1763" s="13"/>
      <c r="B1763" s="240"/>
      <c r="C1763" s="241"/>
      <c r="D1763" s="242" t="s">
        <v>372</v>
      </c>
      <c r="E1763" s="243" t="s">
        <v>21</v>
      </c>
      <c r="F1763" s="244" t="s">
        <v>552</v>
      </c>
      <c r="G1763" s="241"/>
      <c r="H1763" s="243" t="s">
        <v>21</v>
      </c>
      <c r="I1763" s="245"/>
      <c r="J1763" s="241"/>
      <c r="K1763" s="241"/>
      <c r="L1763" s="246"/>
      <c r="M1763" s="247"/>
      <c r="N1763" s="248"/>
      <c r="O1763" s="248"/>
      <c r="P1763" s="248"/>
      <c r="Q1763" s="248"/>
      <c r="R1763" s="248"/>
      <c r="S1763" s="248"/>
      <c r="T1763" s="249"/>
      <c r="U1763" s="13"/>
      <c r="V1763" s="13"/>
      <c r="W1763" s="13"/>
      <c r="X1763" s="13"/>
      <c r="Y1763" s="13"/>
      <c r="Z1763" s="13"/>
      <c r="AA1763" s="13"/>
      <c r="AB1763" s="13"/>
      <c r="AC1763" s="13"/>
      <c r="AD1763" s="13"/>
      <c r="AE1763" s="13"/>
      <c r="AT1763" s="250" t="s">
        <v>372</v>
      </c>
      <c r="AU1763" s="250" t="s">
        <v>81</v>
      </c>
      <c r="AV1763" s="13" t="s">
        <v>79</v>
      </c>
      <c r="AW1763" s="13" t="s">
        <v>34</v>
      </c>
      <c r="AX1763" s="13" t="s">
        <v>72</v>
      </c>
      <c r="AY1763" s="250" t="s">
        <v>178</v>
      </c>
    </row>
    <row r="1764" s="14" customFormat="1">
      <c r="A1764" s="14"/>
      <c r="B1764" s="251"/>
      <c r="C1764" s="252"/>
      <c r="D1764" s="242" t="s">
        <v>372</v>
      </c>
      <c r="E1764" s="253" t="s">
        <v>21</v>
      </c>
      <c r="F1764" s="254" t="s">
        <v>2439</v>
      </c>
      <c r="G1764" s="252"/>
      <c r="H1764" s="255">
        <v>30.5</v>
      </c>
      <c r="I1764" s="256"/>
      <c r="J1764" s="252"/>
      <c r="K1764" s="252"/>
      <c r="L1764" s="257"/>
      <c r="M1764" s="258"/>
      <c r="N1764" s="259"/>
      <c r="O1764" s="259"/>
      <c r="P1764" s="259"/>
      <c r="Q1764" s="259"/>
      <c r="R1764" s="259"/>
      <c r="S1764" s="259"/>
      <c r="T1764" s="260"/>
      <c r="U1764" s="14"/>
      <c r="V1764" s="14"/>
      <c r="W1764" s="14"/>
      <c r="X1764" s="14"/>
      <c r="Y1764" s="14"/>
      <c r="Z1764" s="14"/>
      <c r="AA1764" s="14"/>
      <c r="AB1764" s="14"/>
      <c r="AC1764" s="14"/>
      <c r="AD1764" s="14"/>
      <c r="AE1764" s="14"/>
      <c r="AT1764" s="261" t="s">
        <v>372</v>
      </c>
      <c r="AU1764" s="261" t="s">
        <v>81</v>
      </c>
      <c r="AV1764" s="14" t="s">
        <v>81</v>
      </c>
      <c r="AW1764" s="14" t="s">
        <v>34</v>
      </c>
      <c r="AX1764" s="14" t="s">
        <v>79</v>
      </c>
      <c r="AY1764" s="261" t="s">
        <v>178</v>
      </c>
    </row>
    <row r="1765" s="2" customFormat="1" ht="37.8" customHeight="1">
      <c r="A1765" s="41"/>
      <c r="B1765" s="42"/>
      <c r="C1765" s="214" t="s">
        <v>2440</v>
      </c>
      <c r="D1765" s="214" t="s">
        <v>179</v>
      </c>
      <c r="E1765" s="215" t="s">
        <v>2441</v>
      </c>
      <c r="F1765" s="216" t="s">
        <v>2442</v>
      </c>
      <c r="G1765" s="217" t="s">
        <v>209</v>
      </c>
      <c r="H1765" s="218">
        <v>30.5</v>
      </c>
      <c r="I1765" s="219"/>
      <c r="J1765" s="220">
        <f>ROUND(I1765*H1765,2)</f>
        <v>0</v>
      </c>
      <c r="K1765" s="216" t="s">
        <v>368</v>
      </c>
      <c r="L1765" s="47"/>
      <c r="M1765" s="221" t="s">
        <v>21</v>
      </c>
      <c r="N1765" s="222" t="s">
        <v>43</v>
      </c>
      <c r="O1765" s="87"/>
      <c r="P1765" s="223">
        <f>O1765*H1765</f>
        <v>0</v>
      </c>
      <c r="Q1765" s="223">
        <v>6.9999999999999994E-05</v>
      </c>
      <c r="R1765" s="223">
        <f>Q1765*H1765</f>
        <v>0.0021349999999999997</v>
      </c>
      <c r="S1765" s="223">
        <v>0</v>
      </c>
      <c r="T1765" s="224">
        <f>S1765*H1765</f>
        <v>0</v>
      </c>
      <c r="U1765" s="41"/>
      <c r="V1765" s="41"/>
      <c r="W1765" s="41"/>
      <c r="X1765" s="41"/>
      <c r="Y1765" s="41"/>
      <c r="Z1765" s="41"/>
      <c r="AA1765" s="41"/>
      <c r="AB1765" s="41"/>
      <c r="AC1765" s="41"/>
      <c r="AD1765" s="41"/>
      <c r="AE1765" s="41"/>
      <c r="AR1765" s="225" t="s">
        <v>242</v>
      </c>
      <c r="AT1765" s="225" t="s">
        <v>179</v>
      </c>
      <c r="AU1765" s="225" t="s">
        <v>81</v>
      </c>
      <c r="AY1765" s="20" t="s">
        <v>178</v>
      </c>
      <c r="BE1765" s="226">
        <f>IF(N1765="základní",J1765,0)</f>
        <v>0</v>
      </c>
      <c r="BF1765" s="226">
        <f>IF(N1765="snížená",J1765,0)</f>
        <v>0</v>
      </c>
      <c r="BG1765" s="226">
        <f>IF(N1765="zákl. přenesená",J1765,0)</f>
        <v>0</v>
      </c>
      <c r="BH1765" s="226">
        <f>IF(N1765="sníž. přenesená",J1765,0)</f>
        <v>0</v>
      </c>
      <c r="BI1765" s="226">
        <f>IF(N1765="nulová",J1765,0)</f>
        <v>0</v>
      </c>
      <c r="BJ1765" s="20" t="s">
        <v>79</v>
      </c>
      <c r="BK1765" s="226">
        <f>ROUND(I1765*H1765,2)</f>
        <v>0</v>
      </c>
      <c r="BL1765" s="20" t="s">
        <v>242</v>
      </c>
      <c r="BM1765" s="225" t="s">
        <v>2443</v>
      </c>
    </row>
    <row r="1766" s="2" customFormat="1">
      <c r="A1766" s="41"/>
      <c r="B1766" s="42"/>
      <c r="C1766" s="43"/>
      <c r="D1766" s="235" t="s">
        <v>370</v>
      </c>
      <c r="E1766" s="43"/>
      <c r="F1766" s="236" t="s">
        <v>2444</v>
      </c>
      <c r="G1766" s="43"/>
      <c r="H1766" s="43"/>
      <c r="I1766" s="237"/>
      <c r="J1766" s="43"/>
      <c r="K1766" s="43"/>
      <c r="L1766" s="47"/>
      <c r="M1766" s="238"/>
      <c r="N1766" s="239"/>
      <c r="O1766" s="87"/>
      <c r="P1766" s="87"/>
      <c r="Q1766" s="87"/>
      <c r="R1766" s="87"/>
      <c r="S1766" s="87"/>
      <c r="T1766" s="88"/>
      <c r="U1766" s="41"/>
      <c r="V1766" s="41"/>
      <c r="W1766" s="41"/>
      <c r="X1766" s="41"/>
      <c r="Y1766" s="41"/>
      <c r="Z1766" s="41"/>
      <c r="AA1766" s="41"/>
      <c r="AB1766" s="41"/>
      <c r="AC1766" s="41"/>
      <c r="AD1766" s="41"/>
      <c r="AE1766" s="41"/>
      <c r="AT1766" s="20" t="s">
        <v>370</v>
      </c>
      <c r="AU1766" s="20" t="s">
        <v>81</v>
      </c>
    </row>
    <row r="1767" s="13" customFormat="1">
      <c r="A1767" s="13"/>
      <c r="B1767" s="240"/>
      <c r="C1767" s="241"/>
      <c r="D1767" s="242" t="s">
        <v>372</v>
      </c>
      <c r="E1767" s="243" t="s">
        <v>21</v>
      </c>
      <c r="F1767" s="244" t="s">
        <v>552</v>
      </c>
      <c r="G1767" s="241"/>
      <c r="H1767" s="243" t="s">
        <v>21</v>
      </c>
      <c r="I1767" s="245"/>
      <c r="J1767" s="241"/>
      <c r="K1767" s="241"/>
      <c r="L1767" s="246"/>
      <c r="M1767" s="247"/>
      <c r="N1767" s="248"/>
      <c r="O1767" s="248"/>
      <c r="P1767" s="248"/>
      <c r="Q1767" s="248"/>
      <c r="R1767" s="248"/>
      <c r="S1767" s="248"/>
      <c r="T1767" s="249"/>
      <c r="U1767" s="13"/>
      <c r="V1767" s="13"/>
      <c r="W1767" s="13"/>
      <c r="X1767" s="13"/>
      <c r="Y1767" s="13"/>
      <c r="Z1767" s="13"/>
      <c r="AA1767" s="13"/>
      <c r="AB1767" s="13"/>
      <c r="AC1767" s="13"/>
      <c r="AD1767" s="13"/>
      <c r="AE1767" s="13"/>
      <c r="AT1767" s="250" t="s">
        <v>372</v>
      </c>
      <c r="AU1767" s="250" t="s">
        <v>81</v>
      </c>
      <c r="AV1767" s="13" t="s">
        <v>79</v>
      </c>
      <c r="AW1767" s="13" t="s">
        <v>34</v>
      </c>
      <c r="AX1767" s="13" t="s">
        <v>72</v>
      </c>
      <c r="AY1767" s="250" t="s">
        <v>178</v>
      </c>
    </row>
    <row r="1768" s="14" customFormat="1">
      <c r="A1768" s="14"/>
      <c r="B1768" s="251"/>
      <c r="C1768" s="252"/>
      <c r="D1768" s="242" t="s">
        <v>372</v>
      </c>
      <c r="E1768" s="253" t="s">
        <v>21</v>
      </c>
      <c r="F1768" s="254" t="s">
        <v>2439</v>
      </c>
      <c r="G1768" s="252"/>
      <c r="H1768" s="255">
        <v>30.5</v>
      </c>
      <c r="I1768" s="256"/>
      <c r="J1768" s="252"/>
      <c r="K1768" s="252"/>
      <c r="L1768" s="257"/>
      <c r="M1768" s="258"/>
      <c r="N1768" s="259"/>
      <c r="O1768" s="259"/>
      <c r="P1768" s="259"/>
      <c r="Q1768" s="259"/>
      <c r="R1768" s="259"/>
      <c r="S1768" s="259"/>
      <c r="T1768" s="260"/>
      <c r="U1768" s="14"/>
      <c r="V1768" s="14"/>
      <c r="W1768" s="14"/>
      <c r="X1768" s="14"/>
      <c r="Y1768" s="14"/>
      <c r="Z1768" s="14"/>
      <c r="AA1768" s="14"/>
      <c r="AB1768" s="14"/>
      <c r="AC1768" s="14"/>
      <c r="AD1768" s="14"/>
      <c r="AE1768" s="14"/>
      <c r="AT1768" s="261" t="s">
        <v>372</v>
      </c>
      <c r="AU1768" s="261" t="s">
        <v>81</v>
      </c>
      <c r="AV1768" s="14" t="s">
        <v>81</v>
      </c>
      <c r="AW1768" s="14" t="s">
        <v>34</v>
      </c>
      <c r="AX1768" s="14" t="s">
        <v>79</v>
      </c>
      <c r="AY1768" s="261" t="s">
        <v>178</v>
      </c>
    </row>
    <row r="1769" s="2" customFormat="1" ht="44.25" customHeight="1">
      <c r="A1769" s="41"/>
      <c r="B1769" s="42"/>
      <c r="C1769" s="214" t="s">
        <v>2445</v>
      </c>
      <c r="D1769" s="214" t="s">
        <v>179</v>
      </c>
      <c r="E1769" s="215" t="s">
        <v>2446</v>
      </c>
      <c r="F1769" s="216" t="s">
        <v>2447</v>
      </c>
      <c r="G1769" s="217" t="s">
        <v>209</v>
      </c>
      <c r="H1769" s="218">
        <v>30.5</v>
      </c>
      <c r="I1769" s="219"/>
      <c r="J1769" s="220">
        <f>ROUND(I1769*H1769,2)</f>
        <v>0</v>
      </c>
      <c r="K1769" s="216" t="s">
        <v>368</v>
      </c>
      <c r="L1769" s="47"/>
      <c r="M1769" s="221" t="s">
        <v>21</v>
      </c>
      <c r="N1769" s="222" t="s">
        <v>43</v>
      </c>
      <c r="O1769" s="87"/>
      <c r="P1769" s="223">
        <f>O1769*H1769</f>
        <v>0</v>
      </c>
      <c r="Q1769" s="223">
        <v>0.00029</v>
      </c>
      <c r="R1769" s="223">
        <f>Q1769*H1769</f>
        <v>0.0088450000000000004</v>
      </c>
      <c r="S1769" s="223">
        <v>0</v>
      </c>
      <c r="T1769" s="224">
        <f>S1769*H1769</f>
        <v>0</v>
      </c>
      <c r="U1769" s="41"/>
      <c r="V1769" s="41"/>
      <c r="W1769" s="41"/>
      <c r="X1769" s="41"/>
      <c r="Y1769" s="41"/>
      <c r="Z1769" s="41"/>
      <c r="AA1769" s="41"/>
      <c r="AB1769" s="41"/>
      <c r="AC1769" s="41"/>
      <c r="AD1769" s="41"/>
      <c r="AE1769" s="41"/>
      <c r="AR1769" s="225" t="s">
        <v>242</v>
      </c>
      <c r="AT1769" s="225" t="s">
        <v>179</v>
      </c>
      <c r="AU1769" s="225" t="s">
        <v>81</v>
      </c>
      <c r="AY1769" s="20" t="s">
        <v>178</v>
      </c>
      <c r="BE1769" s="226">
        <f>IF(N1769="základní",J1769,0)</f>
        <v>0</v>
      </c>
      <c r="BF1769" s="226">
        <f>IF(N1769="snížená",J1769,0)</f>
        <v>0</v>
      </c>
      <c r="BG1769" s="226">
        <f>IF(N1769="zákl. přenesená",J1769,0)</f>
        <v>0</v>
      </c>
      <c r="BH1769" s="226">
        <f>IF(N1769="sníž. přenesená",J1769,0)</f>
        <v>0</v>
      </c>
      <c r="BI1769" s="226">
        <f>IF(N1769="nulová",J1769,0)</f>
        <v>0</v>
      </c>
      <c r="BJ1769" s="20" t="s">
        <v>79</v>
      </c>
      <c r="BK1769" s="226">
        <f>ROUND(I1769*H1769,2)</f>
        <v>0</v>
      </c>
      <c r="BL1769" s="20" t="s">
        <v>242</v>
      </c>
      <c r="BM1769" s="225" t="s">
        <v>2448</v>
      </c>
    </row>
    <row r="1770" s="2" customFormat="1">
      <c r="A1770" s="41"/>
      <c r="B1770" s="42"/>
      <c r="C1770" s="43"/>
      <c r="D1770" s="235" t="s">
        <v>370</v>
      </c>
      <c r="E1770" s="43"/>
      <c r="F1770" s="236" t="s">
        <v>2449</v>
      </c>
      <c r="G1770" s="43"/>
      <c r="H1770" s="43"/>
      <c r="I1770" s="237"/>
      <c r="J1770" s="43"/>
      <c r="K1770" s="43"/>
      <c r="L1770" s="47"/>
      <c r="M1770" s="238"/>
      <c r="N1770" s="239"/>
      <c r="O1770" s="87"/>
      <c r="P1770" s="87"/>
      <c r="Q1770" s="87"/>
      <c r="R1770" s="87"/>
      <c r="S1770" s="87"/>
      <c r="T1770" s="88"/>
      <c r="U1770" s="41"/>
      <c r="V1770" s="41"/>
      <c r="W1770" s="41"/>
      <c r="X1770" s="41"/>
      <c r="Y1770" s="41"/>
      <c r="Z1770" s="41"/>
      <c r="AA1770" s="41"/>
      <c r="AB1770" s="41"/>
      <c r="AC1770" s="41"/>
      <c r="AD1770" s="41"/>
      <c r="AE1770" s="41"/>
      <c r="AT1770" s="20" t="s">
        <v>370</v>
      </c>
      <c r="AU1770" s="20" t="s">
        <v>81</v>
      </c>
    </row>
    <row r="1771" s="13" customFormat="1">
      <c r="A1771" s="13"/>
      <c r="B1771" s="240"/>
      <c r="C1771" s="241"/>
      <c r="D1771" s="242" t="s">
        <v>372</v>
      </c>
      <c r="E1771" s="243" t="s">
        <v>21</v>
      </c>
      <c r="F1771" s="244" t="s">
        <v>552</v>
      </c>
      <c r="G1771" s="241"/>
      <c r="H1771" s="243" t="s">
        <v>21</v>
      </c>
      <c r="I1771" s="245"/>
      <c r="J1771" s="241"/>
      <c r="K1771" s="241"/>
      <c r="L1771" s="246"/>
      <c r="M1771" s="247"/>
      <c r="N1771" s="248"/>
      <c r="O1771" s="248"/>
      <c r="P1771" s="248"/>
      <c r="Q1771" s="248"/>
      <c r="R1771" s="248"/>
      <c r="S1771" s="248"/>
      <c r="T1771" s="249"/>
      <c r="U1771" s="13"/>
      <c r="V1771" s="13"/>
      <c r="W1771" s="13"/>
      <c r="X1771" s="13"/>
      <c r="Y1771" s="13"/>
      <c r="Z1771" s="13"/>
      <c r="AA1771" s="13"/>
      <c r="AB1771" s="13"/>
      <c r="AC1771" s="13"/>
      <c r="AD1771" s="13"/>
      <c r="AE1771" s="13"/>
      <c r="AT1771" s="250" t="s">
        <v>372</v>
      </c>
      <c r="AU1771" s="250" t="s">
        <v>81</v>
      </c>
      <c r="AV1771" s="13" t="s">
        <v>79</v>
      </c>
      <c r="AW1771" s="13" t="s">
        <v>34</v>
      </c>
      <c r="AX1771" s="13" t="s">
        <v>72</v>
      </c>
      <c r="AY1771" s="250" t="s">
        <v>178</v>
      </c>
    </row>
    <row r="1772" s="14" customFormat="1">
      <c r="A1772" s="14"/>
      <c r="B1772" s="251"/>
      <c r="C1772" s="252"/>
      <c r="D1772" s="242" t="s">
        <v>372</v>
      </c>
      <c r="E1772" s="253" t="s">
        <v>21</v>
      </c>
      <c r="F1772" s="254" t="s">
        <v>2439</v>
      </c>
      <c r="G1772" s="252"/>
      <c r="H1772" s="255">
        <v>30.5</v>
      </c>
      <c r="I1772" s="256"/>
      <c r="J1772" s="252"/>
      <c r="K1772" s="252"/>
      <c r="L1772" s="257"/>
      <c r="M1772" s="258"/>
      <c r="N1772" s="259"/>
      <c r="O1772" s="259"/>
      <c r="P1772" s="259"/>
      <c r="Q1772" s="259"/>
      <c r="R1772" s="259"/>
      <c r="S1772" s="259"/>
      <c r="T1772" s="260"/>
      <c r="U1772" s="14"/>
      <c r="V1772" s="14"/>
      <c r="W1772" s="14"/>
      <c r="X1772" s="14"/>
      <c r="Y1772" s="14"/>
      <c r="Z1772" s="14"/>
      <c r="AA1772" s="14"/>
      <c r="AB1772" s="14"/>
      <c r="AC1772" s="14"/>
      <c r="AD1772" s="14"/>
      <c r="AE1772" s="14"/>
      <c r="AT1772" s="261" t="s">
        <v>372</v>
      </c>
      <c r="AU1772" s="261" t="s">
        <v>81</v>
      </c>
      <c r="AV1772" s="14" t="s">
        <v>81</v>
      </c>
      <c r="AW1772" s="14" t="s">
        <v>34</v>
      </c>
      <c r="AX1772" s="14" t="s">
        <v>79</v>
      </c>
      <c r="AY1772" s="261" t="s">
        <v>178</v>
      </c>
    </row>
    <row r="1773" s="2" customFormat="1" ht="37.8" customHeight="1">
      <c r="A1773" s="41"/>
      <c r="B1773" s="42"/>
      <c r="C1773" s="214" t="s">
        <v>2450</v>
      </c>
      <c r="D1773" s="294" t="s">
        <v>179</v>
      </c>
      <c r="E1773" s="215" t="s">
        <v>2451</v>
      </c>
      <c r="F1773" s="216" t="s">
        <v>2452</v>
      </c>
      <c r="G1773" s="217" t="s">
        <v>546</v>
      </c>
      <c r="H1773" s="218">
        <v>1</v>
      </c>
      <c r="I1773" s="219"/>
      <c r="J1773" s="220">
        <f>ROUND(I1773*H1773,2)</f>
        <v>0</v>
      </c>
      <c r="K1773" s="216" t="s">
        <v>393</v>
      </c>
      <c r="L1773" s="47"/>
      <c r="M1773" s="221" t="s">
        <v>21</v>
      </c>
      <c r="N1773" s="222" t="s">
        <v>43</v>
      </c>
      <c r="O1773" s="87"/>
      <c r="P1773" s="223">
        <f>O1773*H1773</f>
        <v>0</v>
      </c>
      <c r="Q1773" s="223">
        <v>0.00064999999999999997</v>
      </c>
      <c r="R1773" s="223">
        <f>Q1773*H1773</f>
        <v>0.00064999999999999997</v>
      </c>
      <c r="S1773" s="223">
        <v>0</v>
      </c>
      <c r="T1773" s="224">
        <f>S1773*H1773</f>
        <v>0</v>
      </c>
      <c r="U1773" s="41"/>
      <c r="V1773" s="41"/>
      <c r="W1773" s="41"/>
      <c r="X1773" s="41"/>
      <c r="Y1773" s="41"/>
      <c r="Z1773" s="41"/>
      <c r="AA1773" s="41"/>
      <c r="AB1773" s="41"/>
      <c r="AC1773" s="41"/>
      <c r="AD1773" s="41"/>
      <c r="AE1773" s="41"/>
      <c r="AR1773" s="225" t="s">
        <v>242</v>
      </c>
      <c r="AT1773" s="225" t="s">
        <v>179</v>
      </c>
      <c r="AU1773" s="225" t="s">
        <v>81</v>
      </c>
      <c r="AY1773" s="20" t="s">
        <v>178</v>
      </c>
      <c r="BE1773" s="226">
        <f>IF(N1773="základní",J1773,0)</f>
        <v>0</v>
      </c>
      <c r="BF1773" s="226">
        <f>IF(N1773="snížená",J1773,0)</f>
        <v>0</v>
      </c>
      <c r="BG1773" s="226">
        <f>IF(N1773="zákl. přenesená",J1773,0)</f>
        <v>0</v>
      </c>
      <c r="BH1773" s="226">
        <f>IF(N1773="sníž. přenesená",J1773,0)</f>
        <v>0</v>
      </c>
      <c r="BI1773" s="226">
        <f>IF(N1773="nulová",J1773,0)</f>
        <v>0</v>
      </c>
      <c r="BJ1773" s="20" t="s">
        <v>79</v>
      </c>
      <c r="BK1773" s="226">
        <f>ROUND(I1773*H1773,2)</f>
        <v>0</v>
      </c>
      <c r="BL1773" s="20" t="s">
        <v>242</v>
      </c>
      <c r="BM1773" s="225" t="s">
        <v>2453</v>
      </c>
    </row>
    <row r="1774" s="13" customFormat="1">
      <c r="A1774" s="13"/>
      <c r="B1774" s="240"/>
      <c r="C1774" s="241"/>
      <c r="D1774" s="242" t="s">
        <v>372</v>
      </c>
      <c r="E1774" s="243" t="s">
        <v>21</v>
      </c>
      <c r="F1774" s="244" t="s">
        <v>2454</v>
      </c>
      <c r="G1774" s="241"/>
      <c r="H1774" s="243" t="s">
        <v>21</v>
      </c>
      <c r="I1774" s="245"/>
      <c r="J1774" s="241"/>
      <c r="K1774" s="241"/>
      <c r="L1774" s="246"/>
      <c r="M1774" s="247"/>
      <c r="N1774" s="248"/>
      <c r="O1774" s="248"/>
      <c r="P1774" s="248"/>
      <c r="Q1774" s="248"/>
      <c r="R1774" s="248"/>
      <c r="S1774" s="248"/>
      <c r="T1774" s="249"/>
      <c r="U1774" s="13"/>
      <c r="V1774" s="13"/>
      <c r="W1774" s="13"/>
      <c r="X1774" s="13"/>
      <c r="Y1774" s="13"/>
      <c r="Z1774" s="13"/>
      <c r="AA1774" s="13"/>
      <c r="AB1774" s="13"/>
      <c r="AC1774" s="13"/>
      <c r="AD1774" s="13"/>
      <c r="AE1774" s="13"/>
      <c r="AT1774" s="250" t="s">
        <v>372</v>
      </c>
      <c r="AU1774" s="250" t="s">
        <v>81</v>
      </c>
      <c r="AV1774" s="13" t="s">
        <v>79</v>
      </c>
      <c r="AW1774" s="13" t="s">
        <v>34</v>
      </c>
      <c r="AX1774" s="13" t="s">
        <v>72</v>
      </c>
      <c r="AY1774" s="250" t="s">
        <v>178</v>
      </c>
    </row>
    <row r="1775" s="13" customFormat="1">
      <c r="A1775" s="13"/>
      <c r="B1775" s="240"/>
      <c r="C1775" s="241"/>
      <c r="D1775" s="242" t="s">
        <v>372</v>
      </c>
      <c r="E1775" s="243" t="s">
        <v>21</v>
      </c>
      <c r="F1775" s="244" t="s">
        <v>2455</v>
      </c>
      <c r="G1775" s="241"/>
      <c r="H1775" s="243" t="s">
        <v>21</v>
      </c>
      <c r="I1775" s="245"/>
      <c r="J1775" s="241"/>
      <c r="K1775" s="241"/>
      <c r="L1775" s="246"/>
      <c r="M1775" s="247"/>
      <c r="N1775" s="248"/>
      <c r="O1775" s="248"/>
      <c r="P1775" s="248"/>
      <c r="Q1775" s="248"/>
      <c r="R1775" s="248"/>
      <c r="S1775" s="248"/>
      <c r="T1775" s="249"/>
      <c r="U1775" s="13"/>
      <c r="V1775" s="13"/>
      <c r="W1775" s="13"/>
      <c r="X1775" s="13"/>
      <c r="Y1775" s="13"/>
      <c r="Z1775" s="13"/>
      <c r="AA1775" s="13"/>
      <c r="AB1775" s="13"/>
      <c r="AC1775" s="13"/>
      <c r="AD1775" s="13"/>
      <c r="AE1775" s="13"/>
      <c r="AT1775" s="250" t="s">
        <v>372</v>
      </c>
      <c r="AU1775" s="250" t="s">
        <v>81</v>
      </c>
      <c r="AV1775" s="13" t="s">
        <v>79</v>
      </c>
      <c r="AW1775" s="13" t="s">
        <v>34</v>
      </c>
      <c r="AX1775" s="13" t="s">
        <v>72</v>
      </c>
      <c r="AY1775" s="250" t="s">
        <v>178</v>
      </c>
    </row>
    <row r="1776" s="14" customFormat="1">
      <c r="A1776" s="14"/>
      <c r="B1776" s="251"/>
      <c r="C1776" s="252"/>
      <c r="D1776" s="242" t="s">
        <v>372</v>
      </c>
      <c r="E1776" s="253" t="s">
        <v>21</v>
      </c>
      <c r="F1776" s="254" t="s">
        <v>2456</v>
      </c>
      <c r="G1776" s="252"/>
      <c r="H1776" s="255">
        <v>1</v>
      </c>
      <c r="I1776" s="256"/>
      <c r="J1776" s="252"/>
      <c r="K1776" s="252"/>
      <c r="L1776" s="257"/>
      <c r="M1776" s="258"/>
      <c r="N1776" s="259"/>
      <c r="O1776" s="259"/>
      <c r="P1776" s="259"/>
      <c r="Q1776" s="259"/>
      <c r="R1776" s="259"/>
      <c r="S1776" s="259"/>
      <c r="T1776" s="260"/>
      <c r="U1776" s="14"/>
      <c r="V1776" s="14"/>
      <c r="W1776" s="14"/>
      <c r="X1776" s="14"/>
      <c r="Y1776" s="14"/>
      <c r="Z1776" s="14"/>
      <c r="AA1776" s="14"/>
      <c r="AB1776" s="14"/>
      <c r="AC1776" s="14"/>
      <c r="AD1776" s="14"/>
      <c r="AE1776" s="14"/>
      <c r="AT1776" s="261" t="s">
        <v>372</v>
      </c>
      <c r="AU1776" s="261" t="s">
        <v>81</v>
      </c>
      <c r="AV1776" s="14" t="s">
        <v>81</v>
      </c>
      <c r="AW1776" s="14" t="s">
        <v>34</v>
      </c>
      <c r="AX1776" s="14" t="s">
        <v>79</v>
      </c>
      <c r="AY1776" s="261" t="s">
        <v>178</v>
      </c>
    </row>
    <row r="1777" s="2" customFormat="1" ht="44.25" customHeight="1">
      <c r="A1777" s="41"/>
      <c r="B1777" s="42"/>
      <c r="C1777" s="214" t="s">
        <v>2457</v>
      </c>
      <c r="D1777" s="294" t="s">
        <v>179</v>
      </c>
      <c r="E1777" s="215" t="s">
        <v>2458</v>
      </c>
      <c r="F1777" s="216" t="s">
        <v>2459</v>
      </c>
      <c r="G1777" s="217" t="s">
        <v>546</v>
      </c>
      <c r="H1777" s="218">
        <v>1</v>
      </c>
      <c r="I1777" s="219"/>
      <c r="J1777" s="220">
        <f>ROUND(I1777*H1777,2)</f>
        <v>0</v>
      </c>
      <c r="K1777" s="216" t="s">
        <v>393</v>
      </c>
      <c r="L1777" s="47"/>
      <c r="M1777" s="221" t="s">
        <v>21</v>
      </c>
      <c r="N1777" s="222" t="s">
        <v>43</v>
      </c>
      <c r="O1777" s="87"/>
      <c r="P1777" s="223">
        <f>O1777*H1777</f>
        <v>0</v>
      </c>
      <c r="Q1777" s="223">
        <v>0.00064999999999999997</v>
      </c>
      <c r="R1777" s="223">
        <f>Q1777*H1777</f>
        <v>0.00064999999999999997</v>
      </c>
      <c r="S1777" s="223">
        <v>0</v>
      </c>
      <c r="T1777" s="224">
        <f>S1777*H1777</f>
        <v>0</v>
      </c>
      <c r="U1777" s="41"/>
      <c r="V1777" s="41"/>
      <c r="W1777" s="41"/>
      <c r="X1777" s="41"/>
      <c r="Y1777" s="41"/>
      <c r="Z1777" s="41"/>
      <c r="AA1777" s="41"/>
      <c r="AB1777" s="41"/>
      <c r="AC1777" s="41"/>
      <c r="AD1777" s="41"/>
      <c r="AE1777" s="41"/>
      <c r="AR1777" s="225" t="s">
        <v>242</v>
      </c>
      <c r="AT1777" s="225" t="s">
        <v>179</v>
      </c>
      <c r="AU1777" s="225" t="s">
        <v>81</v>
      </c>
      <c r="AY1777" s="20" t="s">
        <v>178</v>
      </c>
      <c r="BE1777" s="226">
        <f>IF(N1777="základní",J1777,0)</f>
        <v>0</v>
      </c>
      <c r="BF1777" s="226">
        <f>IF(N1777="snížená",J1777,0)</f>
        <v>0</v>
      </c>
      <c r="BG1777" s="226">
        <f>IF(N1777="zákl. přenesená",J1777,0)</f>
        <v>0</v>
      </c>
      <c r="BH1777" s="226">
        <f>IF(N1777="sníž. přenesená",J1777,0)</f>
        <v>0</v>
      </c>
      <c r="BI1777" s="226">
        <f>IF(N1777="nulová",J1777,0)</f>
        <v>0</v>
      </c>
      <c r="BJ1777" s="20" t="s">
        <v>79</v>
      </c>
      <c r="BK1777" s="226">
        <f>ROUND(I1777*H1777,2)</f>
        <v>0</v>
      </c>
      <c r="BL1777" s="20" t="s">
        <v>242</v>
      </c>
      <c r="BM1777" s="225" t="s">
        <v>2460</v>
      </c>
    </row>
    <row r="1778" s="2" customFormat="1" ht="62.7" customHeight="1">
      <c r="A1778" s="41"/>
      <c r="B1778" s="42"/>
      <c r="C1778" s="214" t="s">
        <v>2461</v>
      </c>
      <c r="D1778" s="294" t="s">
        <v>179</v>
      </c>
      <c r="E1778" s="215" t="s">
        <v>2462</v>
      </c>
      <c r="F1778" s="216" t="s">
        <v>2463</v>
      </c>
      <c r="G1778" s="217" t="s">
        <v>546</v>
      </c>
      <c r="H1778" s="218">
        <v>1</v>
      </c>
      <c r="I1778" s="219"/>
      <c r="J1778" s="220">
        <f>ROUND(I1778*H1778,2)</f>
        <v>0</v>
      </c>
      <c r="K1778" s="216" t="s">
        <v>393</v>
      </c>
      <c r="L1778" s="47"/>
      <c r="M1778" s="221" t="s">
        <v>21</v>
      </c>
      <c r="N1778" s="222" t="s">
        <v>43</v>
      </c>
      <c r="O1778" s="87"/>
      <c r="P1778" s="223">
        <f>O1778*H1778</f>
        <v>0</v>
      </c>
      <c r="Q1778" s="223">
        <v>0.00064999999999999997</v>
      </c>
      <c r="R1778" s="223">
        <f>Q1778*H1778</f>
        <v>0.00064999999999999997</v>
      </c>
      <c r="S1778" s="223">
        <v>0</v>
      </c>
      <c r="T1778" s="224">
        <f>S1778*H1778</f>
        <v>0</v>
      </c>
      <c r="U1778" s="41"/>
      <c r="V1778" s="41"/>
      <c r="W1778" s="41"/>
      <c r="X1778" s="41"/>
      <c r="Y1778" s="41"/>
      <c r="Z1778" s="41"/>
      <c r="AA1778" s="41"/>
      <c r="AB1778" s="41"/>
      <c r="AC1778" s="41"/>
      <c r="AD1778" s="41"/>
      <c r="AE1778" s="41"/>
      <c r="AR1778" s="225" t="s">
        <v>242</v>
      </c>
      <c r="AT1778" s="225" t="s">
        <v>179</v>
      </c>
      <c r="AU1778" s="225" t="s">
        <v>81</v>
      </c>
      <c r="AY1778" s="20" t="s">
        <v>178</v>
      </c>
      <c r="BE1778" s="226">
        <f>IF(N1778="základní",J1778,0)</f>
        <v>0</v>
      </c>
      <c r="BF1778" s="226">
        <f>IF(N1778="snížená",J1778,0)</f>
        <v>0</v>
      </c>
      <c r="BG1778" s="226">
        <f>IF(N1778="zákl. přenesená",J1778,0)</f>
        <v>0</v>
      </c>
      <c r="BH1778" s="226">
        <f>IF(N1778="sníž. přenesená",J1778,0)</f>
        <v>0</v>
      </c>
      <c r="BI1778" s="226">
        <f>IF(N1778="nulová",J1778,0)</f>
        <v>0</v>
      </c>
      <c r="BJ1778" s="20" t="s">
        <v>79</v>
      </c>
      <c r="BK1778" s="226">
        <f>ROUND(I1778*H1778,2)</f>
        <v>0</v>
      </c>
      <c r="BL1778" s="20" t="s">
        <v>242</v>
      </c>
      <c r="BM1778" s="225" t="s">
        <v>2464</v>
      </c>
    </row>
    <row r="1779" s="2" customFormat="1" ht="44.25" customHeight="1">
      <c r="A1779" s="41"/>
      <c r="B1779" s="42"/>
      <c r="C1779" s="214" t="s">
        <v>2465</v>
      </c>
      <c r="D1779" s="294" t="s">
        <v>179</v>
      </c>
      <c r="E1779" s="215" t="s">
        <v>2466</v>
      </c>
      <c r="F1779" s="216" t="s">
        <v>2467</v>
      </c>
      <c r="G1779" s="217" t="s">
        <v>546</v>
      </c>
      <c r="H1779" s="218">
        <v>1</v>
      </c>
      <c r="I1779" s="219"/>
      <c r="J1779" s="220">
        <f>ROUND(I1779*H1779,2)</f>
        <v>0</v>
      </c>
      <c r="K1779" s="216" t="s">
        <v>393</v>
      </c>
      <c r="L1779" s="47"/>
      <c r="M1779" s="221" t="s">
        <v>21</v>
      </c>
      <c r="N1779" s="222" t="s">
        <v>43</v>
      </c>
      <c r="O1779" s="87"/>
      <c r="P1779" s="223">
        <f>O1779*H1779</f>
        <v>0</v>
      </c>
      <c r="Q1779" s="223">
        <v>0.00064999999999999997</v>
      </c>
      <c r="R1779" s="223">
        <f>Q1779*H1779</f>
        <v>0.00064999999999999997</v>
      </c>
      <c r="S1779" s="223">
        <v>0</v>
      </c>
      <c r="T1779" s="224">
        <f>S1779*H1779</f>
        <v>0</v>
      </c>
      <c r="U1779" s="41"/>
      <c r="V1779" s="41"/>
      <c r="W1779" s="41"/>
      <c r="X1779" s="41"/>
      <c r="Y1779" s="41"/>
      <c r="Z1779" s="41"/>
      <c r="AA1779" s="41"/>
      <c r="AB1779" s="41"/>
      <c r="AC1779" s="41"/>
      <c r="AD1779" s="41"/>
      <c r="AE1779" s="41"/>
      <c r="AR1779" s="225" t="s">
        <v>242</v>
      </c>
      <c r="AT1779" s="225" t="s">
        <v>179</v>
      </c>
      <c r="AU1779" s="225" t="s">
        <v>81</v>
      </c>
      <c r="AY1779" s="20" t="s">
        <v>178</v>
      </c>
      <c r="BE1779" s="226">
        <f>IF(N1779="základní",J1779,0)</f>
        <v>0</v>
      </c>
      <c r="BF1779" s="226">
        <f>IF(N1779="snížená",J1779,0)</f>
        <v>0</v>
      </c>
      <c r="BG1779" s="226">
        <f>IF(N1779="zákl. přenesená",J1779,0)</f>
        <v>0</v>
      </c>
      <c r="BH1779" s="226">
        <f>IF(N1779="sníž. přenesená",J1779,0)</f>
        <v>0</v>
      </c>
      <c r="BI1779" s="226">
        <f>IF(N1779="nulová",J1779,0)</f>
        <v>0</v>
      </c>
      <c r="BJ1779" s="20" t="s">
        <v>79</v>
      </c>
      <c r="BK1779" s="226">
        <f>ROUND(I1779*H1779,2)</f>
        <v>0</v>
      </c>
      <c r="BL1779" s="20" t="s">
        <v>242</v>
      </c>
      <c r="BM1779" s="225" t="s">
        <v>2468</v>
      </c>
    </row>
    <row r="1780" s="2" customFormat="1" ht="37.8" customHeight="1">
      <c r="A1780" s="41"/>
      <c r="B1780" s="42"/>
      <c r="C1780" s="214" t="s">
        <v>2469</v>
      </c>
      <c r="D1780" s="294" t="s">
        <v>179</v>
      </c>
      <c r="E1780" s="215" t="s">
        <v>2470</v>
      </c>
      <c r="F1780" s="216" t="s">
        <v>2471</v>
      </c>
      <c r="G1780" s="217" t="s">
        <v>546</v>
      </c>
      <c r="H1780" s="218">
        <v>1</v>
      </c>
      <c r="I1780" s="219"/>
      <c r="J1780" s="220">
        <f>ROUND(I1780*H1780,2)</f>
        <v>0</v>
      </c>
      <c r="K1780" s="216" t="s">
        <v>393</v>
      </c>
      <c r="L1780" s="47"/>
      <c r="M1780" s="221" t="s">
        <v>21</v>
      </c>
      <c r="N1780" s="222" t="s">
        <v>43</v>
      </c>
      <c r="O1780" s="87"/>
      <c r="P1780" s="223">
        <f>O1780*H1780</f>
        <v>0</v>
      </c>
      <c r="Q1780" s="223">
        <v>0.00064999999999999997</v>
      </c>
      <c r="R1780" s="223">
        <f>Q1780*H1780</f>
        <v>0.00064999999999999997</v>
      </c>
      <c r="S1780" s="223">
        <v>0</v>
      </c>
      <c r="T1780" s="224">
        <f>S1780*H1780</f>
        <v>0</v>
      </c>
      <c r="U1780" s="41"/>
      <c r="V1780" s="41"/>
      <c r="W1780" s="41"/>
      <c r="X1780" s="41"/>
      <c r="Y1780" s="41"/>
      <c r="Z1780" s="41"/>
      <c r="AA1780" s="41"/>
      <c r="AB1780" s="41"/>
      <c r="AC1780" s="41"/>
      <c r="AD1780" s="41"/>
      <c r="AE1780" s="41"/>
      <c r="AR1780" s="225" t="s">
        <v>242</v>
      </c>
      <c r="AT1780" s="225" t="s">
        <v>179</v>
      </c>
      <c r="AU1780" s="225" t="s">
        <v>81</v>
      </c>
      <c r="AY1780" s="20" t="s">
        <v>178</v>
      </c>
      <c r="BE1780" s="226">
        <f>IF(N1780="základní",J1780,0)</f>
        <v>0</v>
      </c>
      <c r="BF1780" s="226">
        <f>IF(N1780="snížená",J1780,0)</f>
        <v>0</v>
      </c>
      <c r="BG1780" s="226">
        <f>IF(N1780="zákl. přenesená",J1780,0)</f>
        <v>0</v>
      </c>
      <c r="BH1780" s="226">
        <f>IF(N1780="sníž. přenesená",J1780,0)</f>
        <v>0</v>
      </c>
      <c r="BI1780" s="226">
        <f>IF(N1780="nulová",J1780,0)</f>
        <v>0</v>
      </c>
      <c r="BJ1780" s="20" t="s">
        <v>79</v>
      </c>
      <c r="BK1780" s="226">
        <f>ROUND(I1780*H1780,2)</f>
        <v>0</v>
      </c>
      <c r="BL1780" s="20" t="s">
        <v>242</v>
      </c>
      <c r="BM1780" s="225" t="s">
        <v>2472</v>
      </c>
    </row>
    <row r="1781" s="2" customFormat="1" ht="44.25" customHeight="1">
      <c r="A1781" s="41"/>
      <c r="B1781" s="42"/>
      <c r="C1781" s="214" t="s">
        <v>2473</v>
      </c>
      <c r="D1781" s="294" t="s">
        <v>179</v>
      </c>
      <c r="E1781" s="215" t="s">
        <v>2474</v>
      </c>
      <c r="F1781" s="216" t="s">
        <v>2475</v>
      </c>
      <c r="G1781" s="217" t="s">
        <v>546</v>
      </c>
      <c r="H1781" s="218">
        <v>1</v>
      </c>
      <c r="I1781" s="219"/>
      <c r="J1781" s="220">
        <f>ROUND(I1781*H1781,2)</f>
        <v>0</v>
      </c>
      <c r="K1781" s="216" t="s">
        <v>393</v>
      </c>
      <c r="L1781" s="47"/>
      <c r="M1781" s="221" t="s">
        <v>21</v>
      </c>
      <c r="N1781" s="222" t="s">
        <v>43</v>
      </c>
      <c r="O1781" s="87"/>
      <c r="P1781" s="223">
        <f>O1781*H1781</f>
        <v>0</v>
      </c>
      <c r="Q1781" s="223">
        <v>0.00064999999999999997</v>
      </c>
      <c r="R1781" s="223">
        <f>Q1781*H1781</f>
        <v>0.00064999999999999997</v>
      </c>
      <c r="S1781" s="223">
        <v>0</v>
      </c>
      <c r="T1781" s="224">
        <f>S1781*H1781</f>
        <v>0</v>
      </c>
      <c r="U1781" s="41"/>
      <c r="V1781" s="41"/>
      <c r="W1781" s="41"/>
      <c r="X1781" s="41"/>
      <c r="Y1781" s="41"/>
      <c r="Z1781" s="41"/>
      <c r="AA1781" s="41"/>
      <c r="AB1781" s="41"/>
      <c r="AC1781" s="41"/>
      <c r="AD1781" s="41"/>
      <c r="AE1781" s="41"/>
      <c r="AR1781" s="225" t="s">
        <v>242</v>
      </c>
      <c r="AT1781" s="225" t="s">
        <v>179</v>
      </c>
      <c r="AU1781" s="225" t="s">
        <v>81</v>
      </c>
      <c r="AY1781" s="20" t="s">
        <v>178</v>
      </c>
      <c r="BE1781" s="226">
        <f>IF(N1781="základní",J1781,0)</f>
        <v>0</v>
      </c>
      <c r="BF1781" s="226">
        <f>IF(N1781="snížená",J1781,0)</f>
        <v>0</v>
      </c>
      <c r="BG1781" s="226">
        <f>IF(N1781="zákl. přenesená",J1781,0)</f>
        <v>0</v>
      </c>
      <c r="BH1781" s="226">
        <f>IF(N1781="sníž. přenesená",J1781,0)</f>
        <v>0</v>
      </c>
      <c r="BI1781" s="226">
        <f>IF(N1781="nulová",J1781,0)</f>
        <v>0</v>
      </c>
      <c r="BJ1781" s="20" t="s">
        <v>79</v>
      </c>
      <c r="BK1781" s="226">
        <f>ROUND(I1781*H1781,2)</f>
        <v>0</v>
      </c>
      <c r="BL1781" s="20" t="s">
        <v>242</v>
      </c>
      <c r="BM1781" s="225" t="s">
        <v>2476</v>
      </c>
    </row>
    <row r="1782" s="13" customFormat="1">
      <c r="A1782" s="13"/>
      <c r="B1782" s="240"/>
      <c r="C1782" s="241"/>
      <c r="D1782" s="242" t="s">
        <v>372</v>
      </c>
      <c r="E1782" s="243" t="s">
        <v>21</v>
      </c>
      <c r="F1782" s="244" t="s">
        <v>2454</v>
      </c>
      <c r="G1782" s="241"/>
      <c r="H1782" s="243" t="s">
        <v>21</v>
      </c>
      <c r="I1782" s="245"/>
      <c r="J1782" s="241"/>
      <c r="K1782" s="241"/>
      <c r="L1782" s="246"/>
      <c r="M1782" s="247"/>
      <c r="N1782" s="248"/>
      <c r="O1782" s="248"/>
      <c r="P1782" s="248"/>
      <c r="Q1782" s="248"/>
      <c r="R1782" s="248"/>
      <c r="S1782" s="248"/>
      <c r="T1782" s="249"/>
      <c r="U1782" s="13"/>
      <c r="V1782" s="13"/>
      <c r="W1782" s="13"/>
      <c r="X1782" s="13"/>
      <c r="Y1782" s="13"/>
      <c r="Z1782" s="13"/>
      <c r="AA1782" s="13"/>
      <c r="AB1782" s="13"/>
      <c r="AC1782" s="13"/>
      <c r="AD1782" s="13"/>
      <c r="AE1782" s="13"/>
      <c r="AT1782" s="250" t="s">
        <v>372</v>
      </c>
      <c r="AU1782" s="250" t="s">
        <v>81</v>
      </c>
      <c r="AV1782" s="13" t="s">
        <v>79</v>
      </c>
      <c r="AW1782" s="13" t="s">
        <v>34</v>
      </c>
      <c r="AX1782" s="13" t="s">
        <v>72</v>
      </c>
      <c r="AY1782" s="250" t="s">
        <v>178</v>
      </c>
    </row>
    <row r="1783" s="14" customFormat="1">
      <c r="A1783" s="14"/>
      <c r="B1783" s="251"/>
      <c r="C1783" s="252"/>
      <c r="D1783" s="242" t="s">
        <v>372</v>
      </c>
      <c r="E1783" s="253" t="s">
        <v>21</v>
      </c>
      <c r="F1783" s="254" t="s">
        <v>2477</v>
      </c>
      <c r="G1783" s="252"/>
      <c r="H1783" s="255">
        <v>1</v>
      </c>
      <c r="I1783" s="256"/>
      <c r="J1783" s="252"/>
      <c r="K1783" s="252"/>
      <c r="L1783" s="257"/>
      <c r="M1783" s="258"/>
      <c r="N1783" s="259"/>
      <c r="O1783" s="259"/>
      <c r="P1783" s="259"/>
      <c r="Q1783" s="259"/>
      <c r="R1783" s="259"/>
      <c r="S1783" s="259"/>
      <c r="T1783" s="260"/>
      <c r="U1783" s="14"/>
      <c r="V1783" s="14"/>
      <c r="W1783" s="14"/>
      <c r="X1783" s="14"/>
      <c r="Y1783" s="14"/>
      <c r="Z1783" s="14"/>
      <c r="AA1783" s="14"/>
      <c r="AB1783" s="14"/>
      <c r="AC1783" s="14"/>
      <c r="AD1783" s="14"/>
      <c r="AE1783" s="14"/>
      <c r="AT1783" s="261" t="s">
        <v>372</v>
      </c>
      <c r="AU1783" s="261" t="s">
        <v>81</v>
      </c>
      <c r="AV1783" s="14" t="s">
        <v>81</v>
      </c>
      <c r="AW1783" s="14" t="s">
        <v>34</v>
      </c>
      <c r="AX1783" s="14" t="s">
        <v>79</v>
      </c>
      <c r="AY1783" s="261" t="s">
        <v>178</v>
      </c>
    </row>
    <row r="1784" s="13" customFormat="1">
      <c r="A1784" s="13"/>
      <c r="B1784" s="240"/>
      <c r="C1784" s="241"/>
      <c r="D1784" s="242" t="s">
        <v>372</v>
      </c>
      <c r="E1784" s="243" t="s">
        <v>21</v>
      </c>
      <c r="F1784" s="244" t="s">
        <v>2478</v>
      </c>
      <c r="G1784" s="241"/>
      <c r="H1784" s="243" t="s">
        <v>21</v>
      </c>
      <c r="I1784" s="245"/>
      <c r="J1784" s="241"/>
      <c r="K1784" s="241"/>
      <c r="L1784" s="246"/>
      <c r="M1784" s="247"/>
      <c r="N1784" s="248"/>
      <c r="O1784" s="248"/>
      <c r="P1784" s="248"/>
      <c r="Q1784" s="248"/>
      <c r="R1784" s="248"/>
      <c r="S1784" s="248"/>
      <c r="T1784" s="249"/>
      <c r="U1784" s="13"/>
      <c r="V1784" s="13"/>
      <c r="W1784" s="13"/>
      <c r="X1784" s="13"/>
      <c r="Y1784" s="13"/>
      <c r="Z1784" s="13"/>
      <c r="AA1784" s="13"/>
      <c r="AB1784" s="13"/>
      <c r="AC1784" s="13"/>
      <c r="AD1784" s="13"/>
      <c r="AE1784" s="13"/>
      <c r="AT1784" s="250" t="s">
        <v>372</v>
      </c>
      <c r="AU1784" s="250" t="s">
        <v>81</v>
      </c>
      <c r="AV1784" s="13" t="s">
        <v>79</v>
      </c>
      <c r="AW1784" s="13" t="s">
        <v>34</v>
      </c>
      <c r="AX1784" s="13" t="s">
        <v>72</v>
      </c>
      <c r="AY1784" s="250" t="s">
        <v>178</v>
      </c>
    </row>
    <row r="1785" s="2" customFormat="1" ht="37.8" customHeight="1">
      <c r="A1785" s="41"/>
      <c r="B1785" s="42"/>
      <c r="C1785" s="214" t="s">
        <v>2479</v>
      </c>
      <c r="D1785" s="294" t="s">
        <v>179</v>
      </c>
      <c r="E1785" s="215" t="s">
        <v>2480</v>
      </c>
      <c r="F1785" s="216" t="s">
        <v>2481</v>
      </c>
      <c r="G1785" s="217" t="s">
        <v>384</v>
      </c>
      <c r="H1785" s="218">
        <v>0.56999999999999995</v>
      </c>
      <c r="I1785" s="219"/>
      <c r="J1785" s="220">
        <f>ROUND(I1785*H1785,2)</f>
        <v>0</v>
      </c>
      <c r="K1785" s="216" t="s">
        <v>368</v>
      </c>
      <c r="L1785" s="47"/>
      <c r="M1785" s="221" t="s">
        <v>21</v>
      </c>
      <c r="N1785" s="222" t="s">
        <v>43</v>
      </c>
      <c r="O1785" s="87"/>
      <c r="P1785" s="223">
        <f>O1785*H1785</f>
        <v>0</v>
      </c>
      <c r="Q1785" s="223">
        <v>0.00012</v>
      </c>
      <c r="R1785" s="223">
        <f>Q1785*H1785</f>
        <v>6.8399999999999996E-05</v>
      </c>
      <c r="S1785" s="223">
        <v>0</v>
      </c>
      <c r="T1785" s="224">
        <f>S1785*H1785</f>
        <v>0</v>
      </c>
      <c r="U1785" s="41"/>
      <c r="V1785" s="41"/>
      <c r="W1785" s="41"/>
      <c r="X1785" s="41"/>
      <c r="Y1785" s="41"/>
      <c r="Z1785" s="41"/>
      <c r="AA1785" s="41"/>
      <c r="AB1785" s="41"/>
      <c r="AC1785" s="41"/>
      <c r="AD1785" s="41"/>
      <c r="AE1785" s="41"/>
      <c r="AR1785" s="225" t="s">
        <v>242</v>
      </c>
      <c r="AT1785" s="225" t="s">
        <v>179</v>
      </c>
      <c r="AU1785" s="225" t="s">
        <v>81</v>
      </c>
      <c r="AY1785" s="20" t="s">
        <v>178</v>
      </c>
      <c r="BE1785" s="226">
        <f>IF(N1785="základní",J1785,0)</f>
        <v>0</v>
      </c>
      <c r="BF1785" s="226">
        <f>IF(N1785="snížená",J1785,0)</f>
        <v>0</v>
      </c>
      <c r="BG1785" s="226">
        <f>IF(N1785="zákl. přenesená",J1785,0)</f>
        <v>0</v>
      </c>
      <c r="BH1785" s="226">
        <f>IF(N1785="sníž. přenesená",J1785,0)</f>
        <v>0</v>
      </c>
      <c r="BI1785" s="226">
        <f>IF(N1785="nulová",J1785,0)</f>
        <v>0</v>
      </c>
      <c r="BJ1785" s="20" t="s">
        <v>79</v>
      </c>
      <c r="BK1785" s="226">
        <f>ROUND(I1785*H1785,2)</f>
        <v>0</v>
      </c>
      <c r="BL1785" s="20" t="s">
        <v>242</v>
      </c>
      <c r="BM1785" s="225" t="s">
        <v>2482</v>
      </c>
    </row>
    <row r="1786" s="2" customFormat="1">
      <c r="A1786" s="41"/>
      <c r="B1786" s="42"/>
      <c r="C1786" s="43"/>
      <c r="D1786" s="235" t="s">
        <v>370</v>
      </c>
      <c r="E1786" s="43"/>
      <c r="F1786" s="236" t="s">
        <v>2483</v>
      </c>
      <c r="G1786" s="43"/>
      <c r="H1786" s="43"/>
      <c r="I1786" s="237"/>
      <c r="J1786" s="43"/>
      <c r="K1786" s="43"/>
      <c r="L1786" s="47"/>
      <c r="M1786" s="238"/>
      <c r="N1786" s="239"/>
      <c r="O1786" s="87"/>
      <c r="P1786" s="87"/>
      <c r="Q1786" s="87"/>
      <c r="R1786" s="87"/>
      <c r="S1786" s="87"/>
      <c r="T1786" s="88"/>
      <c r="U1786" s="41"/>
      <c r="V1786" s="41"/>
      <c r="W1786" s="41"/>
      <c r="X1786" s="41"/>
      <c r="Y1786" s="41"/>
      <c r="Z1786" s="41"/>
      <c r="AA1786" s="41"/>
      <c r="AB1786" s="41"/>
      <c r="AC1786" s="41"/>
      <c r="AD1786" s="41"/>
      <c r="AE1786" s="41"/>
      <c r="AT1786" s="20" t="s">
        <v>370</v>
      </c>
      <c r="AU1786" s="20" t="s">
        <v>81</v>
      </c>
    </row>
    <row r="1787" s="14" customFormat="1">
      <c r="A1787" s="14"/>
      <c r="B1787" s="251"/>
      <c r="C1787" s="252"/>
      <c r="D1787" s="242" t="s">
        <v>372</v>
      </c>
      <c r="E1787" s="253" t="s">
        <v>21</v>
      </c>
      <c r="F1787" s="254" t="s">
        <v>2484</v>
      </c>
      <c r="G1787" s="252"/>
      <c r="H1787" s="255">
        <v>0.089999999999999997</v>
      </c>
      <c r="I1787" s="256"/>
      <c r="J1787" s="252"/>
      <c r="K1787" s="252"/>
      <c r="L1787" s="257"/>
      <c r="M1787" s="258"/>
      <c r="N1787" s="259"/>
      <c r="O1787" s="259"/>
      <c r="P1787" s="259"/>
      <c r="Q1787" s="259"/>
      <c r="R1787" s="259"/>
      <c r="S1787" s="259"/>
      <c r="T1787" s="260"/>
      <c r="U1787" s="14"/>
      <c r="V1787" s="14"/>
      <c r="W1787" s="14"/>
      <c r="X1787" s="14"/>
      <c r="Y1787" s="14"/>
      <c r="Z1787" s="14"/>
      <c r="AA1787" s="14"/>
      <c r="AB1787" s="14"/>
      <c r="AC1787" s="14"/>
      <c r="AD1787" s="14"/>
      <c r="AE1787" s="14"/>
      <c r="AT1787" s="261" t="s">
        <v>372</v>
      </c>
      <c r="AU1787" s="261" t="s">
        <v>81</v>
      </c>
      <c r="AV1787" s="14" t="s">
        <v>81</v>
      </c>
      <c r="AW1787" s="14" t="s">
        <v>34</v>
      </c>
      <c r="AX1787" s="14" t="s">
        <v>72</v>
      </c>
      <c r="AY1787" s="261" t="s">
        <v>178</v>
      </c>
    </row>
    <row r="1788" s="14" customFormat="1">
      <c r="A1788" s="14"/>
      <c r="B1788" s="251"/>
      <c r="C1788" s="252"/>
      <c r="D1788" s="242" t="s">
        <v>372</v>
      </c>
      <c r="E1788" s="253" t="s">
        <v>21</v>
      </c>
      <c r="F1788" s="254" t="s">
        <v>2485</v>
      </c>
      <c r="G1788" s="252"/>
      <c r="H1788" s="255">
        <v>0.47999999999999998</v>
      </c>
      <c r="I1788" s="256"/>
      <c r="J1788" s="252"/>
      <c r="K1788" s="252"/>
      <c r="L1788" s="257"/>
      <c r="M1788" s="258"/>
      <c r="N1788" s="259"/>
      <c r="O1788" s="259"/>
      <c r="P1788" s="259"/>
      <c r="Q1788" s="259"/>
      <c r="R1788" s="259"/>
      <c r="S1788" s="259"/>
      <c r="T1788" s="260"/>
      <c r="U1788" s="14"/>
      <c r="V1788" s="14"/>
      <c r="W1788" s="14"/>
      <c r="X1788" s="14"/>
      <c r="Y1788" s="14"/>
      <c r="Z1788" s="14"/>
      <c r="AA1788" s="14"/>
      <c r="AB1788" s="14"/>
      <c r="AC1788" s="14"/>
      <c r="AD1788" s="14"/>
      <c r="AE1788" s="14"/>
      <c r="AT1788" s="261" t="s">
        <v>372</v>
      </c>
      <c r="AU1788" s="261" t="s">
        <v>81</v>
      </c>
      <c r="AV1788" s="14" t="s">
        <v>81</v>
      </c>
      <c r="AW1788" s="14" t="s">
        <v>34</v>
      </c>
      <c r="AX1788" s="14" t="s">
        <v>72</v>
      </c>
      <c r="AY1788" s="261" t="s">
        <v>178</v>
      </c>
    </row>
    <row r="1789" s="15" customFormat="1">
      <c r="A1789" s="15"/>
      <c r="B1789" s="262"/>
      <c r="C1789" s="263"/>
      <c r="D1789" s="242" t="s">
        <v>372</v>
      </c>
      <c r="E1789" s="264" t="s">
        <v>21</v>
      </c>
      <c r="F1789" s="265" t="s">
        <v>399</v>
      </c>
      <c r="G1789" s="263"/>
      <c r="H1789" s="266">
        <v>0.56999999999999995</v>
      </c>
      <c r="I1789" s="267"/>
      <c r="J1789" s="263"/>
      <c r="K1789" s="263"/>
      <c r="L1789" s="268"/>
      <c r="M1789" s="269"/>
      <c r="N1789" s="270"/>
      <c r="O1789" s="270"/>
      <c r="P1789" s="270"/>
      <c r="Q1789" s="270"/>
      <c r="R1789" s="270"/>
      <c r="S1789" s="270"/>
      <c r="T1789" s="271"/>
      <c r="U1789" s="15"/>
      <c r="V1789" s="15"/>
      <c r="W1789" s="15"/>
      <c r="X1789" s="15"/>
      <c r="Y1789" s="15"/>
      <c r="Z1789" s="15"/>
      <c r="AA1789" s="15"/>
      <c r="AB1789" s="15"/>
      <c r="AC1789" s="15"/>
      <c r="AD1789" s="15"/>
      <c r="AE1789" s="15"/>
      <c r="AT1789" s="272" t="s">
        <v>372</v>
      </c>
      <c r="AU1789" s="272" t="s">
        <v>81</v>
      </c>
      <c r="AV1789" s="15" t="s">
        <v>97</v>
      </c>
      <c r="AW1789" s="15" t="s">
        <v>34</v>
      </c>
      <c r="AX1789" s="15" t="s">
        <v>79</v>
      </c>
      <c r="AY1789" s="272" t="s">
        <v>178</v>
      </c>
    </row>
    <row r="1790" s="2" customFormat="1" ht="37.8" customHeight="1">
      <c r="A1790" s="41"/>
      <c r="B1790" s="42"/>
      <c r="C1790" s="284" t="s">
        <v>2486</v>
      </c>
      <c r="D1790" s="298" t="s">
        <v>543</v>
      </c>
      <c r="E1790" s="285" t="s">
        <v>2487</v>
      </c>
      <c r="F1790" s="286" t="s">
        <v>2488</v>
      </c>
      <c r="G1790" s="287" t="s">
        <v>546</v>
      </c>
      <c r="H1790" s="288">
        <v>1</v>
      </c>
      <c r="I1790" s="289"/>
      <c r="J1790" s="290">
        <f>ROUND(I1790*H1790,2)</f>
        <v>0</v>
      </c>
      <c r="K1790" s="286" t="s">
        <v>393</v>
      </c>
      <c r="L1790" s="291"/>
      <c r="M1790" s="292" t="s">
        <v>21</v>
      </c>
      <c r="N1790" s="293" t="s">
        <v>43</v>
      </c>
      <c r="O1790" s="87"/>
      <c r="P1790" s="223">
        <f>O1790*H1790</f>
        <v>0</v>
      </c>
      <c r="Q1790" s="223">
        <v>0.00214</v>
      </c>
      <c r="R1790" s="223">
        <f>Q1790*H1790</f>
        <v>0.00214</v>
      </c>
      <c r="S1790" s="223">
        <v>0</v>
      </c>
      <c r="T1790" s="224">
        <f>S1790*H1790</f>
        <v>0</v>
      </c>
      <c r="U1790" s="41"/>
      <c r="V1790" s="41"/>
      <c r="W1790" s="41"/>
      <c r="X1790" s="41"/>
      <c r="Y1790" s="41"/>
      <c r="Z1790" s="41"/>
      <c r="AA1790" s="41"/>
      <c r="AB1790" s="41"/>
      <c r="AC1790" s="41"/>
      <c r="AD1790" s="41"/>
      <c r="AE1790" s="41"/>
      <c r="AR1790" s="225" t="s">
        <v>306</v>
      </c>
      <c r="AT1790" s="225" t="s">
        <v>543</v>
      </c>
      <c r="AU1790" s="225" t="s">
        <v>81</v>
      </c>
      <c r="AY1790" s="20" t="s">
        <v>178</v>
      </c>
      <c r="BE1790" s="226">
        <f>IF(N1790="základní",J1790,0)</f>
        <v>0</v>
      </c>
      <c r="BF1790" s="226">
        <f>IF(N1790="snížená",J1790,0)</f>
        <v>0</v>
      </c>
      <c r="BG1790" s="226">
        <f>IF(N1790="zákl. přenesená",J1790,0)</f>
        <v>0</v>
      </c>
      <c r="BH1790" s="226">
        <f>IF(N1790="sníž. přenesená",J1790,0)</f>
        <v>0</v>
      </c>
      <c r="BI1790" s="226">
        <f>IF(N1790="nulová",J1790,0)</f>
        <v>0</v>
      </c>
      <c r="BJ1790" s="20" t="s">
        <v>79</v>
      </c>
      <c r="BK1790" s="226">
        <f>ROUND(I1790*H1790,2)</f>
        <v>0</v>
      </c>
      <c r="BL1790" s="20" t="s">
        <v>242</v>
      </c>
      <c r="BM1790" s="225" t="s">
        <v>2489</v>
      </c>
    </row>
    <row r="1791" s="14" customFormat="1">
      <c r="A1791" s="14"/>
      <c r="B1791" s="251"/>
      <c r="C1791" s="252"/>
      <c r="D1791" s="242" t="s">
        <v>372</v>
      </c>
      <c r="E1791" s="253" t="s">
        <v>21</v>
      </c>
      <c r="F1791" s="254" t="s">
        <v>2490</v>
      </c>
      <c r="G1791" s="252"/>
      <c r="H1791" s="255">
        <v>1</v>
      </c>
      <c r="I1791" s="256"/>
      <c r="J1791" s="252"/>
      <c r="K1791" s="252"/>
      <c r="L1791" s="257"/>
      <c r="M1791" s="258"/>
      <c r="N1791" s="259"/>
      <c r="O1791" s="259"/>
      <c r="P1791" s="259"/>
      <c r="Q1791" s="259"/>
      <c r="R1791" s="259"/>
      <c r="S1791" s="259"/>
      <c r="T1791" s="260"/>
      <c r="U1791" s="14"/>
      <c r="V1791" s="14"/>
      <c r="W1791" s="14"/>
      <c r="X1791" s="14"/>
      <c r="Y1791" s="14"/>
      <c r="Z1791" s="14"/>
      <c r="AA1791" s="14"/>
      <c r="AB1791" s="14"/>
      <c r="AC1791" s="14"/>
      <c r="AD1791" s="14"/>
      <c r="AE1791" s="14"/>
      <c r="AT1791" s="261" t="s">
        <v>372</v>
      </c>
      <c r="AU1791" s="261" t="s">
        <v>81</v>
      </c>
      <c r="AV1791" s="14" t="s">
        <v>81</v>
      </c>
      <c r="AW1791" s="14" t="s">
        <v>34</v>
      </c>
      <c r="AX1791" s="14" t="s">
        <v>79</v>
      </c>
      <c r="AY1791" s="261" t="s">
        <v>178</v>
      </c>
    </row>
    <row r="1792" s="2" customFormat="1" ht="44.25" customHeight="1">
      <c r="A1792" s="41"/>
      <c r="B1792" s="42"/>
      <c r="C1792" s="284" t="s">
        <v>2491</v>
      </c>
      <c r="D1792" s="298" t="s">
        <v>543</v>
      </c>
      <c r="E1792" s="285" t="s">
        <v>2492</v>
      </c>
      <c r="F1792" s="286" t="s">
        <v>2493</v>
      </c>
      <c r="G1792" s="287" t="s">
        <v>546</v>
      </c>
      <c r="H1792" s="288">
        <v>1</v>
      </c>
      <c r="I1792" s="289"/>
      <c r="J1792" s="290">
        <f>ROUND(I1792*H1792,2)</f>
        <v>0</v>
      </c>
      <c r="K1792" s="286" t="s">
        <v>393</v>
      </c>
      <c r="L1792" s="291"/>
      <c r="M1792" s="292" t="s">
        <v>21</v>
      </c>
      <c r="N1792" s="293" t="s">
        <v>43</v>
      </c>
      <c r="O1792" s="87"/>
      <c r="P1792" s="223">
        <f>O1792*H1792</f>
        <v>0</v>
      </c>
      <c r="Q1792" s="223">
        <v>0.00214</v>
      </c>
      <c r="R1792" s="223">
        <f>Q1792*H1792</f>
        <v>0.00214</v>
      </c>
      <c r="S1792" s="223">
        <v>0</v>
      </c>
      <c r="T1792" s="224">
        <f>S1792*H1792</f>
        <v>0</v>
      </c>
      <c r="U1792" s="41"/>
      <c r="V1792" s="41"/>
      <c r="W1792" s="41"/>
      <c r="X1792" s="41"/>
      <c r="Y1792" s="41"/>
      <c r="Z1792" s="41"/>
      <c r="AA1792" s="41"/>
      <c r="AB1792" s="41"/>
      <c r="AC1792" s="41"/>
      <c r="AD1792" s="41"/>
      <c r="AE1792" s="41"/>
      <c r="AR1792" s="225" t="s">
        <v>306</v>
      </c>
      <c r="AT1792" s="225" t="s">
        <v>543</v>
      </c>
      <c r="AU1792" s="225" t="s">
        <v>81</v>
      </c>
      <c r="AY1792" s="20" t="s">
        <v>178</v>
      </c>
      <c r="BE1792" s="226">
        <f>IF(N1792="základní",J1792,0)</f>
        <v>0</v>
      </c>
      <c r="BF1792" s="226">
        <f>IF(N1792="snížená",J1792,0)</f>
        <v>0</v>
      </c>
      <c r="BG1792" s="226">
        <f>IF(N1792="zákl. přenesená",J1792,0)</f>
        <v>0</v>
      </c>
      <c r="BH1792" s="226">
        <f>IF(N1792="sníž. přenesená",J1792,0)</f>
        <v>0</v>
      </c>
      <c r="BI1792" s="226">
        <f>IF(N1792="nulová",J1792,0)</f>
        <v>0</v>
      </c>
      <c r="BJ1792" s="20" t="s">
        <v>79</v>
      </c>
      <c r="BK1792" s="226">
        <f>ROUND(I1792*H1792,2)</f>
        <v>0</v>
      </c>
      <c r="BL1792" s="20" t="s">
        <v>242</v>
      </c>
      <c r="BM1792" s="225" t="s">
        <v>2494</v>
      </c>
    </row>
    <row r="1793" s="14" customFormat="1">
      <c r="A1793" s="14"/>
      <c r="B1793" s="251"/>
      <c r="C1793" s="252"/>
      <c r="D1793" s="242" t="s">
        <v>372</v>
      </c>
      <c r="E1793" s="253" t="s">
        <v>21</v>
      </c>
      <c r="F1793" s="254" t="s">
        <v>2490</v>
      </c>
      <c r="G1793" s="252"/>
      <c r="H1793" s="255">
        <v>1</v>
      </c>
      <c r="I1793" s="256"/>
      <c r="J1793" s="252"/>
      <c r="K1793" s="252"/>
      <c r="L1793" s="257"/>
      <c r="M1793" s="258"/>
      <c r="N1793" s="259"/>
      <c r="O1793" s="259"/>
      <c r="P1793" s="259"/>
      <c r="Q1793" s="259"/>
      <c r="R1793" s="259"/>
      <c r="S1793" s="259"/>
      <c r="T1793" s="260"/>
      <c r="U1793" s="14"/>
      <c r="V1793" s="14"/>
      <c r="W1793" s="14"/>
      <c r="X1793" s="14"/>
      <c r="Y1793" s="14"/>
      <c r="Z1793" s="14"/>
      <c r="AA1793" s="14"/>
      <c r="AB1793" s="14"/>
      <c r="AC1793" s="14"/>
      <c r="AD1793" s="14"/>
      <c r="AE1793" s="14"/>
      <c r="AT1793" s="261" t="s">
        <v>372</v>
      </c>
      <c r="AU1793" s="261" t="s">
        <v>81</v>
      </c>
      <c r="AV1793" s="14" t="s">
        <v>81</v>
      </c>
      <c r="AW1793" s="14" t="s">
        <v>34</v>
      </c>
      <c r="AX1793" s="14" t="s">
        <v>79</v>
      </c>
      <c r="AY1793" s="261" t="s">
        <v>178</v>
      </c>
    </row>
    <row r="1794" s="2" customFormat="1" ht="33" customHeight="1">
      <c r="A1794" s="41"/>
      <c r="B1794" s="42"/>
      <c r="C1794" s="214" t="s">
        <v>2495</v>
      </c>
      <c r="D1794" s="294" t="s">
        <v>179</v>
      </c>
      <c r="E1794" s="215" t="s">
        <v>2496</v>
      </c>
      <c r="F1794" s="216" t="s">
        <v>2497</v>
      </c>
      <c r="G1794" s="217" t="s">
        <v>546</v>
      </c>
      <c r="H1794" s="218">
        <v>1</v>
      </c>
      <c r="I1794" s="219"/>
      <c r="J1794" s="220">
        <f>ROUND(I1794*H1794,2)</f>
        <v>0</v>
      </c>
      <c r="K1794" s="216" t="s">
        <v>21</v>
      </c>
      <c r="L1794" s="47"/>
      <c r="M1794" s="221" t="s">
        <v>21</v>
      </c>
      <c r="N1794" s="222" t="s">
        <v>43</v>
      </c>
      <c r="O1794" s="87"/>
      <c r="P1794" s="223">
        <f>O1794*H1794</f>
        <v>0</v>
      </c>
      <c r="Q1794" s="223">
        <v>0</v>
      </c>
      <c r="R1794" s="223">
        <f>Q1794*H1794</f>
        <v>0</v>
      </c>
      <c r="S1794" s="223">
        <v>0</v>
      </c>
      <c r="T1794" s="224">
        <f>S1794*H1794</f>
        <v>0</v>
      </c>
      <c r="U1794" s="41"/>
      <c r="V1794" s="41"/>
      <c r="W1794" s="41"/>
      <c r="X1794" s="41"/>
      <c r="Y1794" s="41"/>
      <c r="Z1794" s="41"/>
      <c r="AA1794" s="41"/>
      <c r="AB1794" s="41"/>
      <c r="AC1794" s="41"/>
      <c r="AD1794" s="41"/>
      <c r="AE1794" s="41"/>
      <c r="AR1794" s="225" t="s">
        <v>242</v>
      </c>
      <c r="AT1794" s="225" t="s">
        <v>179</v>
      </c>
      <c r="AU1794" s="225" t="s">
        <v>81</v>
      </c>
      <c r="AY1794" s="20" t="s">
        <v>178</v>
      </c>
      <c r="BE1794" s="226">
        <f>IF(N1794="základní",J1794,0)</f>
        <v>0</v>
      </c>
      <c r="BF1794" s="226">
        <f>IF(N1794="snížená",J1794,0)</f>
        <v>0</v>
      </c>
      <c r="BG1794" s="226">
        <f>IF(N1794="zákl. přenesená",J1794,0)</f>
        <v>0</v>
      </c>
      <c r="BH1794" s="226">
        <f>IF(N1794="sníž. přenesená",J1794,0)</f>
        <v>0</v>
      </c>
      <c r="BI1794" s="226">
        <f>IF(N1794="nulová",J1794,0)</f>
        <v>0</v>
      </c>
      <c r="BJ1794" s="20" t="s">
        <v>79</v>
      </c>
      <c r="BK1794" s="226">
        <f>ROUND(I1794*H1794,2)</f>
        <v>0</v>
      </c>
      <c r="BL1794" s="20" t="s">
        <v>242</v>
      </c>
      <c r="BM1794" s="225" t="s">
        <v>2498</v>
      </c>
    </row>
    <row r="1795" s="14" customFormat="1">
      <c r="A1795" s="14"/>
      <c r="B1795" s="251"/>
      <c r="C1795" s="252"/>
      <c r="D1795" s="242" t="s">
        <v>372</v>
      </c>
      <c r="E1795" s="253" t="s">
        <v>21</v>
      </c>
      <c r="F1795" s="254" t="s">
        <v>2499</v>
      </c>
      <c r="G1795" s="252"/>
      <c r="H1795" s="255">
        <v>1</v>
      </c>
      <c r="I1795" s="256"/>
      <c r="J1795" s="252"/>
      <c r="K1795" s="252"/>
      <c r="L1795" s="257"/>
      <c r="M1795" s="258"/>
      <c r="N1795" s="259"/>
      <c r="O1795" s="259"/>
      <c r="P1795" s="259"/>
      <c r="Q1795" s="259"/>
      <c r="R1795" s="259"/>
      <c r="S1795" s="259"/>
      <c r="T1795" s="260"/>
      <c r="U1795" s="14"/>
      <c r="V1795" s="14"/>
      <c r="W1795" s="14"/>
      <c r="X1795" s="14"/>
      <c r="Y1795" s="14"/>
      <c r="Z1795" s="14"/>
      <c r="AA1795" s="14"/>
      <c r="AB1795" s="14"/>
      <c r="AC1795" s="14"/>
      <c r="AD1795" s="14"/>
      <c r="AE1795" s="14"/>
      <c r="AT1795" s="261" t="s">
        <v>372</v>
      </c>
      <c r="AU1795" s="261" t="s">
        <v>81</v>
      </c>
      <c r="AV1795" s="14" t="s">
        <v>81</v>
      </c>
      <c r="AW1795" s="14" t="s">
        <v>34</v>
      </c>
      <c r="AX1795" s="14" t="s">
        <v>79</v>
      </c>
      <c r="AY1795" s="261" t="s">
        <v>178</v>
      </c>
    </row>
    <row r="1796" s="2" customFormat="1" ht="49.05" customHeight="1">
      <c r="A1796" s="41"/>
      <c r="B1796" s="42"/>
      <c r="C1796" s="214" t="s">
        <v>2500</v>
      </c>
      <c r="D1796" s="214" t="s">
        <v>179</v>
      </c>
      <c r="E1796" s="215" t="s">
        <v>2501</v>
      </c>
      <c r="F1796" s="216" t="s">
        <v>2502</v>
      </c>
      <c r="G1796" s="217" t="s">
        <v>546</v>
      </c>
      <c r="H1796" s="218">
        <v>17</v>
      </c>
      <c r="I1796" s="219"/>
      <c r="J1796" s="220">
        <f>ROUND(I1796*H1796,2)</f>
        <v>0</v>
      </c>
      <c r="K1796" s="216" t="s">
        <v>368</v>
      </c>
      <c r="L1796" s="47"/>
      <c r="M1796" s="221" t="s">
        <v>21</v>
      </c>
      <c r="N1796" s="222" t="s">
        <v>43</v>
      </c>
      <c r="O1796" s="87"/>
      <c r="P1796" s="223">
        <f>O1796*H1796</f>
        <v>0</v>
      </c>
      <c r="Q1796" s="223">
        <v>0</v>
      </c>
      <c r="R1796" s="223">
        <f>Q1796*H1796</f>
        <v>0</v>
      </c>
      <c r="S1796" s="223">
        <v>0</v>
      </c>
      <c r="T1796" s="224">
        <f>S1796*H1796</f>
        <v>0</v>
      </c>
      <c r="U1796" s="41"/>
      <c r="V1796" s="41"/>
      <c r="W1796" s="41"/>
      <c r="X1796" s="41"/>
      <c r="Y1796" s="41"/>
      <c r="Z1796" s="41"/>
      <c r="AA1796" s="41"/>
      <c r="AB1796" s="41"/>
      <c r="AC1796" s="41"/>
      <c r="AD1796" s="41"/>
      <c r="AE1796" s="41"/>
      <c r="AR1796" s="225" t="s">
        <v>242</v>
      </c>
      <c r="AT1796" s="225" t="s">
        <v>179</v>
      </c>
      <c r="AU1796" s="225" t="s">
        <v>81</v>
      </c>
      <c r="AY1796" s="20" t="s">
        <v>178</v>
      </c>
      <c r="BE1796" s="226">
        <f>IF(N1796="základní",J1796,0)</f>
        <v>0</v>
      </c>
      <c r="BF1796" s="226">
        <f>IF(N1796="snížená",J1796,0)</f>
        <v>0</v>
      </c>
      <c r="BG1796" s="226">
        <f>IF(N1796="zákl. přenesená",J1796,0)</f>
        <v>0</v>
      </c>
      <c r="BH1796" s="226">
        <f>IF(N1796="sníž. přenesená",J1796,0)</f>
        <v>0</v>
      </c>
      <c r="BI1796" s="226">
        <f>IF(N1796="nulová",J1796,0)</f>
        <v>0</v>
      </c>
      <c r="BJ1796" s="20" t="s">
        <v>79</v>
      </c>
      <c r="BK1796" s="226">
        <f>ROUND(I1796*H1796,2)</f>
        <v>0</v>
      </c>
      <c r="BL1796" s="20" t="s">
        <v>242</v>
      </c>
      <c r="BM1796" s="225" t="s">
        <v>2503</v>
      </c>
    </row>
    <row r="1797" s="2" customFormat="1">
      <c r="A1797" s="41"/>
      <c r="B1797" s="42"/>
      <c r="C1797" s="43"/>
      <c r="D1797" s="235" t="s">
        <v>370</v>
      </c>
      <c r="E1797" s="43"/>
      <c r="F1797" s="236" t="s">
        <v>2504</v>
      </c>
      <c r="G1797" s="43"/>
      <c r="H1797" s="43"/>
      <c r="I1797" s="237"/>
      <c r="J1797" s="43"/>
      <c r="K1797" s="43"/>
      <c r="L1797" s="47"/>
      <c r="M1797" s="238"/>
      <c r="N1797" s="239"/>
      <c r="O1797" s="87"/>
      <c r="P1797" s="87"/>
      <c r="Q1797" s="87"/>
      <c r="R1797" s="87"/>
      <c r="S1797" s="87"/>
      <c r="T1797" s="88"/>
      <c r="U1797" s="41"/>
      <c r="V1797" s="41"/>
      <c r="W1797" s="41"/>
      <c r="X1797" s="41"/>
      <c r="Y1797" s="41"/>
      <c r="Z1797" s="41"/>
      <c r="AA1797" s="41"/>
      <c r="AB1797" s="41"/>
      <c r="AC1797" s="41"/>
      <c r="AD1797" s="41"/>
      <c r="AE1797" s="41"/>
      <c r="AT1797" s="20" t="s">
        <v>370</v>
      </c>
      <c r="AU1797" s="20" t="s">
        <v>81</v>
      </c>
    </row>
    <row r="1798" s="13" customFormat="1">
      <c r="A1798" s="13"/>
      <c r="B1798" s="240"/>
      <c r="C1798" s="241"/>
      <c r="D1798" s="242" t="s">
        <v>372</v>
      </c>
      <c r="E1798" s="243" t="s">
        <v>21</v>
      </c>
      <c r="F1798" s="244" t="s">
        <v>2505</v>
      </c>
      <c r="G1798" s="241"/>
      <c r="H1798" s="243" t="s">
        <v>21</v>
      </c>
      <c r="I1798" s="245"/>
      <c r="J1798" s="241"/>
      <c r="K1798" s="241"/>
      <c r="L1798" s="246"/>
      <c r="M1798" s="247"/>
      <c r="N1798" s="248"/>
      <c r="O1798" s="248"/>
      <c r="P1798" s="248"/>
      <c r="Q1798" s="248"/>
      <c r="R1798" s="248"/>
      <c r="S1798" s="248"/>
      <c r="T1798" s="249"/>
      <c r="U1798" s="13"/>
      <c r="V1798" s="13"/>
      <c r="W1798" s="13"/>
      <c r="X1798" s="13"/>
      <c r="Y1798" s="13"/>
      <c r="Z1798" s="13"/>
      <c r="AA1798" s="13"/>
      <c r="AB1798" s="13"/>
      <c r="AC1798" s="13"/>
      <c r="AD1798" s="13"/>
      <c r="AE1798" s="13"/>
      <c r="AT1798" s="250" t="s">
        <v>372</v>
      </c>
      <c r="AU1798" s="250" t="s">
        <v>81</v>
      </c>
      <c r="AV1798" s="13" t="s">
        <v>79</v>
      </c>
      <c r="AW1798" s="13" t="s">
        <v>34</v>
      </c>
      <c r="AX1798" s="13" t="s">
        <v>72</v>
      </c>
      <c r="AY1798" s="250" t="s">
        <v>178</v>
      </c>
    </row>
    <row r="1799" s="14" customFormat="1">
      <c r="A1799" s="14"/>
      <c r="B1799" s="251"/>
      <c r="C1799" s="252"/>
      <c r="D1799" s="242" t="s">
        <v>372</v>
      </c>
      <c r="E1799" s="253" t="s">
        <v>21</v>
      </c>
      <c r="F1799" s="254" t="s">
        <v>2506</v>
      </c>
      <c r="G1799" s="252"/>
      <c r="H1799" s="255">
        <v>17</v>
      </c>
      <c r="I1799" s="256"/>
      <c r="J1799" s="252"/>
      <c r="K1799" s="252"/>
      <c r="L1799" s="257"/>
      <c r="M1799" s="258"/>
      <c r="N1799" s="259"/>
      <c r="O1799" s="259"/>
      <c r="P1799" s="259"/>
      <c r="Q1799" s="259"/>
      <c r="R1799" s="259"/>
      <c r="S1799" s="259"/>
      <c r="T1799" s="260"/>
      <c r="U1799" s="14"/>
      <c r="V1799" s="14"/>
      <c r="W1799" s="14"/>
      <c r="X1799" s="14"/>
      <c r="Y1799" s="14"/>
      <c r="Z1799" s="14"/>
      <c r="AA1799" s="14"/>
      <c r="AB1799" s="14"/>
      <c r="AC1799" s="14"/>
      <c r="AD1799" s="14"/>
      <c r="AE1799" s="14"/>
      <c r="AT1799" s="261" t="s">
        <v>372</v>
      </c>
      <c r="AU1799" s="261" t="s">
        <v>81</v>
      </c>
      <c r="AV1799" s="14" t="s">
        <v>81</v>
      </c>
      <c r="AW1799" s="14" t="s">
        <v>34</v>
      </c>
      <c r="AX1799" s="14" t="s">
        <v>79</v>
      </c>
      <c r="AY1799" s="261" t="s">
        <v>178</v>
      </c>
    </row>
    <row r="1800" s="2" customFormat="1" ht="37.8" customHeight="1">
      <c r="A1800" s="41"/>
      <c r="B1800" s="42"/>
      <c r="C1800" s="284" t="s">
        <v>2507</v>
      </c>
      <c r="D1800" s="284" t="s">
        <v>543</v>
      </c>
      <c r="E1800" s="285" t="s">
        <v>2508</v>
      </c>
      <c r="F1800" s="286" t="s">
        <v>2509</v>
      </c>
      <c r="G1800" s="287" t="s">
        <v>546</v>
      </c>
      <c r="H1800" s="288">
        <v>17</v>
      </c>
      <c r="I1800" s="289"/>
      <c r="J1800" s="290">
        <f>ROUND(I1800*H1800,2)</f>
        <v>0</v>
      </c>
      <c r="K1800" s="286" t="s">
        <v>393</v>
      </c>
      <c r="L1800" s="291"/>
      <c r="M1800" s="292" t="s">
        <v>21</v>
      </c>
      <c r="N1800" s="293" t="s">
        <v>43</v>
      </c>
      <c r="O1800" s="87"/>
      <c r="P1800" s="223">
        <f>O1800*H1800</f>
        <v>0</v>
      </c>
      <c r="Q1800" s="223">
        <v>0.0040000000000000001</v>
      </c>
      <c r="R1800" s="223">
        <f>Q1800*H1800</f>
        <v>0.068000000000000005</v>
      </c>
      <c r="S1800" s="223">
        <v>0</v>
      </c>
      <c r="T1800" s="224">
        <f>S1800*H1800</f>
        <v>0</v>
      </c>
      <c r="U1800" s="41"/>
      <c r="V1800" s="41"/>
      <c r="W1800" s="41"/>
      <c r="X1800" s="41"/>
      <c r="Y1800" s="41"/>
      <c r="Z1800" s="41"/>
      <c r="AA1800" s="41"/>
      <c r="AB1800" s="41"/>
      <c r="AC1800" s="41"/>
      <c r="AD1800" s="41"/>
      <c r="AE1800" s="41"/>
      <c r="AR1800" s="225" t="s">
        <v>306</v>
      </c>
      <c r="AT1800" s="225" t="s">
        <v>543</v>
      </c>
      <c r="AU1800" s="225" t="s">
        <v>81</v>
      </c>
      <c r="AY1800" s="20" t="s">
        <v>178</v>
      </c>
      <c r="BE1800" s="226">
        <f>IF(N1800="základní",J1800,0)</f>
        <v>0</v>
      </c>
      <c r="BF1800" s="226">
        <f>IF(N1800="snížená",J1800,0)</f>
        <v>0</v>
      </c>
      <c r="BG1800" s="226">
        <f>IF(N1800="zákl. přenesená",J1800,0)</f>
        <v>0</v>
      </c>
      <c r="BH1800" s="226">
        <f>IF(N1800="sníž. přenesená",J1800,0)</f>
        <v>0</v>
      </c>
      <c r="BI1800" s="226">
        <f>IF(N1800="nulová",J1800,0)</f>
        <v>0</v>
      </c>
      <c r="BJ1800" s="20" t="s">
        <v>79</v>
      </c>
      <c r="BK1800" s="226">
        <f>ROUND(I1800*H1800,2)</f>
        <v>0</v>
      </c>
      <c r="BL1800" s="20" t="s">
        <v>242</v>
      </c>
      <c r="BM1800" s="225" t="s">
        <v>2510</v>
      </c>
    </row>
    <row r="1801" s="14" customFormat="1">
      <c r="A1801" s="14"/>
      <c r="B1801" s="251"/>
      <c r="C1801" s="252"/>
      <c r="D1801" s="242" t="s">
        <v>372</v>
      </c>
      <c r="E1801" s="253" t="s">
        <v>21</v>
      </c>
      <c r="F1801" s="254" t="s">
        <v>2511</v>
      </c>
      <c r="G1801" s="252"/>
      <c r="H1801" s="255">
        <v>17</v>
      </c>
      <c r="I1801" s="256"/>
      <c r="J1801" s="252"/>
      <c r="K1801" s="252"/>
      <c r="L1801" s="257"/>
      <c r="M1801" s="258"/>
      <c r="N1801" s="259"/>
      <c r="O1801" s="259"/>
      <c r="P1801" s="259"/>
      <c r="Q1801" s="259"/>
      <c r="R1801" s="259"/>
      <c r="S1801" s="259"/>
      <c r="T1801" s="260"/>
      <c r="U1801" s="14"/>
      <c r="V1801" s="14"/>
      <c r="W1801" s="14"/>
      <c r="X1801" s="14"/>
      <c r="Y1801" s="14"/>
      <c r="Z1801" s="14"/>
      <c r="AA1801" s="14"/>
      <c r="AB1801" s="14"/>
      <c r="AC1801" s="14"/>
      <c r="AD1801" s="14"/>
      <c r="AE1801" s="14"/>
      <c r="AT1801" s="261" t="s">
        <v>372</v>
      </c>
      <c r="AU1801" s="261" t="s">
        <v>81</v>
      </c>
      <c r="AV1801" s="14" t="s">
        <v>81</v>
      </c>
      <c r="AW1801" s="14" t="s">
        <v>34</v>
      </c>
      <c r="AX1801" s="14" t="s">
        <v>79</v>
      </c>
      <c r="AY1801" s="261" t="s">
        <v>178</v>
      </c>
    </row>
    <row r="1802" s="2" customFormat="1" ht="49.05" customHeight="1">
      <c r="A1802" s="41"/>
      <c r="B1802" s="42"/>
      <c r="C1802" s="214" t="s">
        <v>2512</v>
      </c>
      <c r="D1802" s="214" t="s">
        <v>179</v>
      </c>
      <c r="E1802" s="215" t="s">
        <v>2513</v>
      </c>
      <c r="F1802" s="216" t="s">
        <v>2514</v>
      </c>
      <c r="G1802" s="217" t="s">
        <v>546</v>
      </c>
      <c r="H1802" s="218">
        <v>17</v>
      </c>
      <c r="I1802" s="219"/>
      <c r="J1802" s="220">
        <f>ROUND(I1802*H1802,2)</f>
        <v>0</v>
      </c>
      <c r="K1802" s="216" t="s">
        <v>368</v>
      </c>
      <c r="L1802" s="47"/>
      <c r="M1802" s="221" t="s">
        <v>21</v>
      </c>
      <c r="N1802" s="222" t="s">
        <v>43</v>
      </c>
      <c r="O1802" s="87"/>
      <c r="P1802" s="223">
        <f>O1802*H1802</f>
        <v>0</v>
      </c>
      <c r="Q1802" s="223">
        <v>0</v>
      </c>
      <c r="R1802" s="223">
        <f>Q1802*H1802</f>
        <v>0</v>
      </c>
      <c r="S1802" s="223">
        <v>0</v>
      </c>
      <c r="T1802" s="224">
        <f>S1802*H1802</f>
        <v>0</v>
      </c>
      <c r="U1802" s="41"/>
      <c r="V1802" s="41"/>
      <c r="W1802" s="41"/>
      <c r="X1802" s="41"/>
      <c r="Y1802" s="41"/>
      <c r="Z1802" s="41"/>
      <c r="AA1802" s="41"/>
      <c r="AB1802" s="41"/>
      <c r="AC1802" s="41"/>
      <c r="AD1802" s="41"/>
      <c r="AE1802" s="41"/>
      <c r="AR1802" s="225" t="s">
        <v>242</v>
      </c>
      <c r="AT1802" s="225" t="s">
        <v>179</v>
      </c>
      <c r="AU1802" s="225" t="s">
        <v>81</v>
      </c>
      <c r="AY1802" s="20" t="s">
        <v>178</v>
      </c>
      <c r="BE1802" s="226">
        <f>IF(N1802="základní",J1802,0)</f>
        <v>0</v>
      </c>
      <c r="BF1802" s="226">
        <f>IF(N1802="snížená",J1802,0)</f>
        <v>0</v>
      </c>
      <c r="BG1802" s="226">
        <f>IF(N1802="zákl. přenesená",J1802,0)</f>
        <v>0</v>
      </c>
      <c r="BH1802" s="226">
        <f>IF(N1802="sníž. přenesená",J1802,0)</f>
        <v>0</v>
      </c>
      <c r="BI1802" s="226">
        <f>IF(N1802="nulová",J1802,0)</f>
        <v>0</v>
      </c>
      <c r="BJ1802" s="20" t="s">
        <v>79</v>
      </c>
      <c r="BK1802" s="226">
        <f>ROUND(I1802*H1802,2)</f>
        <v>0</v>
      </c>
      <c r="BL1802" s="20" t="s">
        <v>242</v>
      </c>
      <c r="BM1802" s="225" t="s">
        <v>2515</v>
      </c>
    </row>
    <row r="1803" s="2" customFormat="1">
      <c r="A1803" s="41"/>
      <c r="B1803" s="42"/>
      <c r="C1803" s="43"/>
      <c r="D1803" s="235" t="s">
        <v>370</v>
      </c>
      <c r="E1803" s="43"/>
      <c r="F1803" s="236" t="s">
        <v>2516</v>
      </c>
      <c r="G1803" s="43"/>
      <c r="H1803" s="43"/>
      <c r="I1803" s="237"/>
      <c r="J1803" s="43"/>
      <c r="K1803" s="43"/>
      <c r="L1803" s="47"/>
      <c r="M1803" s="238"/>
      <c r="N1803" s="239"/>
      <c r="O1803" s="87"/>
      <c r="P1803" s="87"/>
      <c r="Q1803" s="87"/>
      <c r="R1803" s="87"/>
      <c r="S1803" s="87"/>
      <c r="T1803" s="88"/>
      <c r="U1803" s="41"/>
      <c r="V1803" s="41"/>
      <c r="W1803" s="41"/>
      <c r="X1803" s="41"/>
      <c r="Y1803" s="41"/>
      <c r="Z1803" s="41"/>
      <c r="AA1803" s="41"/>
      <c r="AB1803" s="41"/>
      <c r="AC1803" s="41"/>
      <c r="AD1803" s="41"/>
      <c r="AE1803" s="41"/>
      <c r="AT1803" s="20" t="s">
        <v>370</v>
      </c>
      <c r="AU1803" s="20" t="s">
        <v>81</v>
      </c>
    </row>
    <row r="1804" s="13" customFormat="1">
      <c r="A1804" s="13"/>
      <c r="B1804" s="240"/>
      <c r="C1804" s="241"/>
      <c r="D1804" s="242" t="s">
        <v>372</v>
      </c>
      <c r="E1804" s="243" t="s">
        <v>21</v>
      </c>
      <c r="F1804" s="244" t="s">
        <v>2517</v>
      </c>
      <c r="G1804" s="241"/>
      <c r="H1804" s="243" t="s">
        <v>21</v>
      </c>
      <c r="I1804" s="245"/>
      <c r="J1804" s="241"/>
      <c r="K1804" s="241"/>
      <c r="L1804" s="246"/>
      <c r="M1804" s="247"/>
      <c r="N1804" s="248"/>
      <c r="O1804" s="248"/>
      <c r="P1804" s="248"/>
      <c r="Q1804" s="248"/>
      <c r="R1804" s="248"/>
      <c r="S1804" s="248"/>
      <c r="T1804" s="249"/>
      <c r="U1804" s="13"/>
      <c r="V1804" s="13"/>
      <c r="W1804" s="13"/>
      <c r="X1804" s="13"/>
      <c r="Y1804" s="13"/>
      <c r="Z1804" s="13"/>
      <c r="AA1804" s="13"/>
      <c r="AB1804" s="13"/>
      <c r="AC1804" s="13"/>
      <c r="AD1804" s="13"/>
      <c r="AE1804" s="13"/>
      <c r="AT1804" s="250" t="s">
        <v>372</v>
      </c>
      <c r="AU1804" s="250" t="s">
        <v>81</v>
      </c>
      <c r="AV1804" s="13" t="s">
        <v>79</v>
      </c>
      <c r="AW1804" s="13" t="s">
        <v>34</v>
      </c>
      <c r="AX1804" s="13" t="s">
        <v>72</v>
      </c>
      <c r="AY1804" s="250" t="s">
        <v>178</v>
      </c>
    </row>
    <row r="1805" s="14" customFormat="1">
      <c r="A1805" s="14"/>
      <c r="B1805" s="251"/>
      <c r="C1805" s="252"/>
      <c r="D1805" s="242" t="s">
        <v>372</v>
      </c>
      <c r="E1805" s="253" t="s">
        <v>21</v>
      </c>
      <c r="F1805" s="254" t="s">
        <v>2518</v>
      </c>
      <c r="G1805" s="252"/>
      <c r="H1805" s="255">
        <v>17</v>
      </c>
      <c r="I1805" s="256"/>
      <c r="J1805" s="252"/>
      <c r="K1805" s="252"/>
      <c r="L1805" s="257"/>
      <c r="M1805" s="258"/>
      <c r="N1805" s="259"/>
      <c r="O1805" s="259"/>
      <c r="P1805" s="259"/>
      <c r="Q1805" s="259"/>
      <c r="R1805" s="259"/>
      <c r="S1805" s="259"/>
      <c r="T1805" s="260"/>
      <c r="U1805" s="14"/>
      <c r="V1805" s="14"/>
      <c r="W1805" s="14"/>
      <c r="X1805" s="14"/>
      <c r="Y1805" s="14"/>
      <c r="Z1805" s="14"/>
      <c r="AA1805" s="14"/>
      <c r="AB1805" s="14"/>
      <c r="AC1805" s="14"/>
      <c r="AD1805" s="14"/>
      <c r="AE1805" s="14"/>
      <c r="AT1805" s="261" t="s">
        <v>372</v>
      </c>
      <c r="AU1805" s="261" t="s">
        <v>81</v>
      </c>
      <c r="AV1805" s="14" t="s">
        <v>81</v>
      </c>
      <c r="AW1805" s="14" t="s">
        <v>34</v>
      </c>
      <c r="AX1805" s="14" t="s">
        <v>79</v>
      </c>
      <c r="AY1805" s="261" t="s">
        <v>178</v>
      </c>
    </row>
    <row r="1806" s="2" customFormat="1" ht="16.5" customHeight="1">
      <c r="A1806" s="41"/>
      <c r="B1806" s="42"/>
      <c r="C1806" s="284" t="s">
        <v>2519</v>
      </c>
      <c r="D1806" s="284" t="s">
        <v>543</v>
      </c>
      <c r="E1806" s="285" t="s">
        <v>2520</v>
      </c>
      <c r="F1806" s="286" t="s">
        <v>2521</v>
      </c>
      <c r="G1806" s="287" t="s">
        <v>209</v>
      </c>
      <c r="H1806" s="288">
        <v>70</v>
      </c>
      <c r="I1806" s="289"/>
      <c r="J1806" s="290">
        <f>ROUND(I1806*H1806,2)</f>
        <v>0</v>
      </c>
      <c r="K1806" s="286" t="s">
        <v>393</v>
      </c>
      <c r="L1806" s="291"/>
      <c r="M1806" s="292" t="s">
        <v>21</v>
      </c>
      <c r="N1806" s="293" t="s">
        <v>43</v>
      </c>
      <c r="O1806" s="87"/>
      <c r="P1806" s="223">
        <f>O1806*H1806</f>
        <v>0</v>
      </c>
      <c r="Q1806" s="223">
        <v>0.00076999999999999996</v>
      </c>
      <c r="R1806" s="223">
        <f>Q1806*H1806</f>
        <v>0.053899999999999997</v>
      </c>
      <c r="S1806" s="223">
        <v>0</v>
      </c>
      <c r="T1806" s="224">
        <f>S1806*H1806</f>
        <v>0</v>
      </c>
      <c r="U1806" s="41"/>
      <c r="V1806" s="41"/>
      <c r="W1806" s="41"/>
      <c r="X1806" s="41"/>
      <c r="Y1806" s="41"/>
      <c r="Z1806" s="41"/>
      <c r="AA1806" s="41"/>
      <c r="AB1806" s="41"/>
      <c r="AC1806" s="41"/>
      <c r="AD1806" s="41"/>
      <c r="AE1806" s="41"/>
      <c r="AR1806" s="225" t="s">
        <v>306</v>
      </c>
      <c r="AT1806" s="225" t="s">
        <v>543</v>
      </c>
      <c r="AU1806" s="225" t="s">
        <v>81</v>
      </c>
      <c r="AY1806" s="20" t="s">
        <v>178</v>
      </c>
      <c r="BE1806" s="226">
        <f>IF(N1806="základní",J1806,0)</f>
        <v>0</v>
      </c>
      <c r="BF1806" s="226">
        <f>IF(N1806="snížená",J1806,0)</f>
        <v>0</v>
      </c>
      <c r="BG1806" s="226">
        <f>IF(N1806="zákl. přenesená",J1806,0)</f>
        <v>0</v>
      </c>
      <c r="BH1806" s="226">
        <f>IF(N1806="sníž. přenesená",J1806,0)</f>
        <v>0</v>
      </c>
      <c r="BI1806" s="226">
        <f>IF(N1806="nulová",J1806,0)</f>
        <v>0</v>
      </c>
      <c r="BJ1806" s="20" t="s">
        <v>79</v>
      </c>
      <c r="BK1806" s="226">
        <f>ROUND(I1806*H1806,2)</f>
        <v>0</v>
      </c>
      <c r="BL1806" s="20" t="s">
        <v>242</v>
      </c>
      <c r="BM1806" s="225" t="s">
        <v>2522</v>
      </c>
    </row>
    <row r="1807" s="14" customFormat="1">
      <c r="A1807" s="14"/>
      <c r="B1807" s="251"/>
      <c r="C1807" s="252"/>
      <c r="D1807" s="242" t="s">
        <v>372</v>
      </c>
      <c r="E1807" s="253" t="s">
        <v>21</v>
      </c>
      <c r="F1807" s="254" t="s">
        <v>2523</v>
      </c>
      <c r="G1807" s="252"/>
      <c r="H1807" s="255">
        <v>70</v>
      </c>
      <c r="I1807" s="256"/>
      <c r="J1807" s="252"/>
      <c r="K1807" s="252"/>
      <c r="L1807" s="257"/>
      <c r="M1807" s="258"/>
      <c r="N1807" s="259"/>
      <c r="O1807" s="259"/>
      <c r="P1807" s="259"/>
      <c r="Q1807" s="259"/>
      <c r="R1807" s="259"/>
      <c r="S1807" s="259"/>
      <c r="T1807" s="260"/>
      <c r="U1807" s="14"/>
      <c r="V1807" s="14"/>
      <c r="W1807" s="14"/>
      <c r="X1807" s="14"/>
      <c r="Y1807" s="14"/>
      <c r="Z1807" s="14"/>
      <c r="AA1807" s="14"/>
      <c r="AB1807" s="14"/>
      <c r="AC1807" s="14"/>
      <c r="AD1807" s="14"/>
      <c r="AE1807" s="14"/>
      <c r="AT1807" s="261" t="s">
        <v>372</v>
      </c>
      <c r="AU1807" s="261" t="s">
        <v>81</v>
      </c>
      <c r="AV1807" s="14" t="s">
        <v>81</v>
      </c>
      <c r="AW1807" s="14" t="s">
        <v>34</v>
      </c>
      <c r="AX1807" s="14" t="s">
        <v>79</v>
      </c>
      <c r="AY1807" s="261" t="s">
        <v>178</v>
      </c>
    </row>
    <row r="1808" s="2" customFormat="1" ht="44.25" customHeight="1">
      <c r="A1808" s="41"/>
      <c r="B1808" s="42"/>
      <c r="C1808" s="214" t="s">
        <v>2524</v>
      </c>
      <c r="D1808" s="294" t="s">
        <v>179</v>
      </c>
      <c r="E1808" s="215" t="s">
        <v>2525</v>
      </c>
      <c r="F1808" s="216" t="s">
        <v>2526</v>
      </c>
      <c r="G1808" s="217" t="s">
        <v>546</v>
      </c>
      <c r="H1808" s="218">
        <v>1</v>
      </c>
      <c r="I1808" s="219"/>
      <c r="J1808" s="220">
        <f>ROUND(I1808*H1808,2)</f>
        <v>0</v>
      </c>
      <c r="K1808" s="216" t="s">
        <v>393</v>
      </c>
      <c r="L1808" s="47"/>
      <c r="M1808" s="221" t="s">
        <v>21</v>
      </c>
      <c r="N1808" s="222" t="s">
        <v>43</v>
      </c>
      <c r="O1808" s="87"/>
      <c r="P1808" s="223">
        <f>O1808*H1808</f>
        <v>0</v>
      </c>
      <c r="Q1808" s="223">
        <v>4.0000000000000003E-05</v>
      </c>
      <c r="R1808" s="223">
        <f>Q1808*H1808</f>
        <v>4.0000000000000003E-05</v>
      </c>
      <c r="S1808" s="223">
        <v>0</v>
      </c>
      <c r="T1808" s="224">
        <f>S1808*H1808</f>
        <v>0</v>
      </c>
      <c r="U1808" s="41"/>
      <c r="V1808" s="41"/>
      <c r="W1808" s="41"/>
      <c r="X1808" s="41"/>
      <c r="Y1808" s="41"/>
      <c r="Z1808" s="41"/>
      <c r="AA1808" s="41"/>
      <c r="AB1808" s="41"/>
      <c r="AC1808" s="41"/>
      <c r="AD1808" s="41"/>
      <c r="AE1808" s="41"/>
      <c r="AR1808" s="225" t="s">
        <v>242</v>
      </c>
      <c r="AT1808" s="225" t="s">
        <v>179</v>
      </c>
      <c r="AU1808" s="225" t="s">
        <v>81</v>
      </c>
      <c r="AY1808" s="20" t="s">
        <v>178</v>
      </c>
      <c r="BE1808" s="226">
        <f>IF(N1808="základní",J1808,0)</f>
        <v>0</v>
      </c>
      <c r="BF1808" s="226">
        <f>IF(N1808="snížená",J1808,0)</f>
        <v>0</v>
      </c>
      <c r="BG1808" s="226">
        <f>IF(N1808="zákl. přenesená",J1808,0)</f>
        <v>0</v>
      </c>
      <c r="BH1808" s="226">
        <f>IF(N1808="sníž. přenesená",J1808,0)</f>
        <v>0</v>
      </c>
      <c r="BI1808" s="226">
        <f>IF(N1808="nulová",J1808,0)</f>
        <v>0</v>
      </c>
      <c r="BJ1808" s="20" t="s">
        <v>79</v>
      </c>
      <c r="BK1808" s="226">
        <f>ROUND(I1808*H1808,2)</f>
        <v>0</v>
      </c>
      <c r="BL1808" s="20" t="s">
        <v>242</v>
      </c>
      <c r="BM1808" s="225" t="s">
        <v>2527</v>
      </c>
    </row>
    <row r="1809" s="13" customFormat="1">
      <c r="A1809" s="13"/>
      <c r="B1809" s="240"/>
      <c r="C1809" s="241"/>
      <c r="D1809" s="242" t="s">
        <v>372</v>
      </c>
      <c r="E1809" s="243" t="s">
        <v>21</v>
      </c>
      <c r="F1809" s="244" t="s">
        <v>2528</v>
      </c>
      <c r="G1809" s="241"/>
      <c r="H1809" s="243" t="s">
        <v>21</v>
      </c>
      <c r="I1809" s="245"/>
      <c r="J1809" s="241"/>
      <c r="K1809" s="241"/>
      <c r="L1809" s="246"/>
      <c r="M1809" s="247"/>
      <c r="N1809" s="248"/>
      <c r="O1809" s="248"/>
      <c r="P1809" s="248"/>
      <c r="Q1809" s="248"/>
      <c r="R1809" s="248"/>
      <c r="S1809" s="248"/>
      <c r="T1809" s="249"/>
      <c r="U1809" s="13"/>
      <c r="V1809" s="13"/>
      <c r="W1809" s="13"/>
      <c r="X1809" s="13"/>
      <c r="Y1809" s="13"/>
      <c r="Z1809" s="13"/>
      <c r="AA1809" s="13"/>
      <c r="AB1809" s="13"/>
      <c r="AC1809" s="13"/>
      <c r="AD1809" s="13"/>
      <c r="AE1809" s="13"/>
      <c r="AT1809" s="250" t="s">
        <v>372</v>
      </c>
      <c r="AU1809" s="250" t="s">
        <v>81</v>
      </c>
      <c r="AV1809" s="13" t="s">
        <v>79</v>
      </c>
      <c r="AW1809" s="13" t="s">
        <v>34</v>
      </c>
      <c r="AX1809" s="13" t="s">
        <v>72</v>
      </c>
      <c r="AY1809" s="250" t="s">
        <v>178</v>
      </c>
    </row>
    <row r="1810" s="14" customFormat="1">
      <c r="A1810" s="14"/>
      <c r="B1810" s="251"/>
      <c r="C1810" s="252"/>
      <c r="D1810" s="242" t="s">
        <v>372</v>
      </c>
      <c r="E1810" s="253" t="s">
        <v>21</v>
      </c>
      <c r="F1810" s="254" t="s">
        <v>2529</v>
      </c>
      <c r="G1810" s="252"/>
      <c r="H1810" s="255">
        <v>1</v>
      </c>
      <c r="I1810" s="256"/>
      <c r="J1810" s="252"/>
      <c r="K1810" s="252"/>
      <c r="L1810" s="257"/>
      <c r="M1810" s="258"/>
      <c r="N1810" s="259"/>
      <c r="O1810" s="259"/>
      <c r="P1810" s="259"/>
      <c r="Q1810" s="259"/>
      <c r="R1810" s="259"/>
      <c r="S1810" s="259"/>
      <c r="T1810" s="260"/>
      <c r="U1810" s="14"/>
      <c r="V1810" s="14"/>
      <c r="W1810" s="14"/>
      <c r="X1810" s="14"/>
      <c r="Y1810" s="14"/>
      <c r="Z1810" s="14"/>
      <c r="AA1810" s="14"/>
      <c r="AB1810" s="14"/>
      <c r="AC1810" s="14"/>
      <c r="AD1810" s="14"/>
      <c r="AE1810" s="14"/>
      <c r="AT1810" s="261" t="s">
        <v>372</v>
      </c>
      <c r="AU1810" s="261" t="s">
        <v>81</v>
      </c>
      <c r="AV1810" s="14" t="s">
        <v>81</v>
      </c>
      <c r="AW1810" s="14" t="s">
        <v>34</v>
      </c>
      <c r="AX1810" s="14" t="s">
        <v>79</v>
      </c>
      <c r="AY1810" s="261" t="s">
        <v>178</v>
      </c>
    </row>
    <row r="1811" s="2" customFormat="1" ht="49.05" customHeight="1">
      <c r="A1811" s="41"/>
      <c r="B1811" s="42"/>
      <c r="C1811" s="214" t="s">
        <v>2530</v>
      </c>
      <c r="D1811" s="294" t="s">
        <v>179</v>
      </c>
      <c r="E1811" s="215" t="s">
        <v>2531</v>
      </c>
      <c r="F1811" s="216" t="s">
        <v>2532</v>
      </c>
      <c r="G1811" s="217" t="s">
        <v>546</v>
      </c>
      <c r="H1811" s="218">
        <v>1</v>
      </c>
      <c r="I1811" s="219"/>
      <c r="J1811" s="220">
        <f>ROUND(I1811*H1811,2)</f>
        <v>0</v>
      </c>
      <c r="K1811" s="216" t="s">
        <v>393</v>
      </c>
      <c r="L1811" s="47"/>
      <c r="M1811" s="221" t="s">
        <v>21</v>
      </c>
      <c r="N1811" s="222" t="s">
        <v>43</v>
      </c>
      <c r="O1811" s="87"/>
      <c r="P1811" s="223">
        <f>O1811*H1811</f>
        <v>0</v>
      </c>
      <c r="Q1811" s="223">
        <v>4.0000000000000003E-05</v>
      </c>
      <c r="R1811" s="223">
        <f>Q1811*H1811</f>
        <v>4.0000000000000003E-05</v>
      </c>
      <c r="S1811" s="223">
        <v>0</v>
      </c>
      <c r="T1811" s="224">
        <f>S1811*H1811</f>
        <v>0</v>
      </c>
      <c r="U1811" s="41"/>
      <c r="V1811" s="41"/>
      <c r="W1811" s="41"/>
      <c r="X1811" s="41"/>
      <c r="Y1811" s="41"/>
      <c r="Z1811" s="41"/>
      <c r="AA1811" s="41"/>
      <c r="AB1811" s="41"/>
      <c r="AC1811" s="41"/>
      <c r="AD1811" s="41"/>
      <c r="AE1811" s="41"/>
      <c r="AR1811" s="225" t="s">
        <v>242</v>
      </c>
      <c r="AT1811" s="225" t="s">
        <v>179</v>
      </c>
      <c r="AU1811" s="225" t="s">
        <v>81</v>
      </c>
      <c r="AY1811" s="20" t="s">
        <v>178</v>
      </c>
      <c r="BE1811" s="226">
        <f>IF(N1811="základní",J1811,0)</f>
        <v>0</v>
      </c>
      <c r="BF1811" s="226">
        <f>IF(N1811="snížená",J1811,0)</f>
        <v>0</v>
      </c>
      <c r="BG1811" s="226">
        <f>IF(N1811="zákl. přenesená",J1811,0)</f>
        <v>0</v>
      </c>
      <c r="BH1811" s="226">
        <f>IF(N1811="sníž. přenesená",J1811,0)</f>
        <v>0</v>
      </c>
      <c r="BI1811" s="226">
        <f>IF(N1811="nulová",J1811,0)</f>
        <v>0</v>
      </c>
      <c r="BJ1811" s="20" t="s">
        <v>79</v>
      </c>
      <c r="BK1811" s="226">
        <f>ROUND(I1811*H1811,2)</f>
        <v>0</v>
      </c>
      <c r="BL1811" s="20" t="s">
        <v>242</v>
      </c>
      <c r="BM1811" s="225" t="s">
        <v>2533</v>
      </c>
    </row>
    <row r="1812" s="2" customFormat="1" ht="37.8" customHeight="1">
      <c r="A1812" s="41"/>
      <c r="B1812" s="42"/>
      <c r="C1812" s="214" t="s">
        <v>2534</v>
      </c>
      <c r="D1812" s="214" t="s">
        <v>179</v>
      </c>
      <c r="E1812" s="215" t="s">
        <v>2535</v>
      </c>
      <c r="F1812" s="216" t="s">
        <v>2536</v>
      </c>
      <c r="G1812" s="217" t="s">
        <v>384</v>
      </c>
      <c r="H1812" s="218">
        <v>333.30799999999999</v>
      </c>
      <c r="I1812" s="219"/>
      <c r="J1812" s="220">
        <f>ROUND(I1812*H1812,2)</f>
        <v>0</v>
      </c>
      <c r="K1812" s="216" t="s">
        <v>393</v>
      </c>
      <c r="L1812" s="47"/>
      <c r="M1812" s="221" t="s">
        <v>21</v>
      </c>
      <c r="N1812" s="222" t="s">
        <v>43</v>
      </c>
      <c r="O1812" s="87"/>
      <c r="P1812" s="223">
        <f>O1812*H1812</f>
        <v>0</v>
      </c>
      <c r="Q1812" s="223">
        <v>4.0000000000000003E-05</v>
      </c>
      <c r="R1812" s="223">
        <f>Q1812*H1812</f>
        <v>0.01333232</v>
      </c>
      <c r="S1812" s="223">
        <v>0</v>
      </c>
      <c r="T1812" s="224">
        <f>S1812*H1812</f>
        <v>0</v>
      </c>
      <c r="U1812" s="41"/>
      <c r="V1812" s="41"/>
      <c r="W1812" s="41"/>
      <c r="X1812" s="41"/>
      <c r="Y1812" s="41"/>
      <c r="Z1812" s="41"/>
      <c r="AA1812" s="41"/>
      <c r="AB1812" s="41"/>
      <c r="AC1812" s="41"/>
      <c r="AD1812" s="41"/>
      <c r="AE1812" s="41"/>
      <c r="AR1812" s="225" t="s">
        <v>242</v>
      </c>
      <c r="AT1812" s="225" t="s">
        <v>179</v>
      </c>
      <c r="AU1812" s="225" t="s">
        <v>81</v>
      </c>
      <c r="AY1812" s="20" t="s">
        <v>178</v>
      </c>
      <c r="BE1812" s="226">
        <f>IF(N1812="základní",J1812,0)</f>
        <v>0</v>
      </c>
      <c r="BF1812" s="226">
        <f>IF(N1812="snížená",J1812,0)</f>
        <v>0</v>
      </c>
      <c r="BG1812" s="226">
        <f>IF(N1812="zákl. přenesená",J1812,0)</f>
        <v>0</v>
      </c>
      <c r="BH1812" s="226">
        <f>IF(N1812="sníž. přenesená",J1812,0)</f>
        <v>0</v>
      </c>
      <c r="BI1812" s="226">
        <f>IF(N1812="nulová",J1812,0)</f>
        <v>0</v>
      </c>
      <c r="BJ1812" s="20" t="s">
        <v>79</v>
      </c>
      <c r="BK1812" s="226">
        <f>ROUND(I1812*H1812,2)</f>
        <v>0</v>
      </c>
      <c r="BL1812" s="20" t="s">
        <v>242</v>
      </c>
      <c r="BM1812" s="225" t="s">
        <v>2537</v>
      </c>
    </row>
    <row r="1813" s="13" customFormat="1">
      <c r="A1813" s="13"/>
      <c r="B1813" s="240"/>
      <c r="C1813" s="241"/>
      <c r="D1813" s="242" t="s">
        <v>372</v>
      </c>
      <c r="E1813" s="243" t="s">
        <v>21</v>
      </c>
      <c r="F1813" s="244" t="s">
        <v>2538</v>
      </c>
      <c r="G1813" s="241"/>
      <c r="H1813" s="243" t="s">
        <v>21</v>
      </c>
      <c r="I1813" s="245"/>
      <c r="J1813" s="241"/>
      <c r="K1813" s="241"/>
      <c r="L1813" s="246"/>
      <c r="M1813" s="247"/>
      <c r="N1813" s="248"/>
      <c r="O1813" s="248"/>
      <c r="P1813" s="248"/>
      <c r="Q1813" s="248"/>
      <c r="R1813" s="248"/>
      <c r="S1813" s="248"/>
      <c r="T1813" s="249"/>
      <c r="U1813" s="13"/>
      <c r="V1813" s="13"/>
      <c r="W1813" s="13"/>
      <c r="X1813" s="13"/>
      <c r="Y1813" s="13"/>
      <c r="Z1813" s="13"/>
      <c r="AA1813" s="13"/>
      <c r="AB1813" s="13"/>
      <c r="AC1813" s="13"/>
      <c r="AD1813" s="13"/>
      <c r="AE1813" s="13"/>
      <c r="AT1813" s="250" t="s">
        <v>372</v>
      </c>
      <c r="AU1813" s="250" t="s">
        <v>81</v>
      </c>
      <c r="AV1813" s="13" t="s">
        <v>79</v>
      </c>
      <c r="AW1813" s="13" t="s">
        <v>34</v>
      </c>
      <c r="AX1813" s="13" t="s">
        <v>72</v>
      </c>
      <c r="AY1813" s="250" t="s">
        <v>178</v>
      </c>
    </row>
    <row r="1814" s="14" customFormat="1">
      <c r="A1814" s="14"/>
      <c r="B1814" s="251"/>
      <c r="C1814" s="252"/>
      <c r="D1814" s="242" t="s">
        <v>372</v>
      </c>
      <c r="E1814" s="253" t="s">
        <v>21</v>
      </c>
      <c r="F1814" s="254" t="s">
        <v>2539</v>
      </c>
      <c r="G1814" s="252"/>
      <c r="H1814" s="255">
        <v>333.30799999999999</v>
      </c>
      <c r="I1814" s="256"/>
      <c r="J1814" s="252"/>
      <c r="K1814" s="252"/>
      <c r="L1814" s="257"/>
      <c r="M1814" s="258"/>
      <c r="N1814" s="259"/>
      <c r="O1814" s="259"/>
      <c r="P1814" s="259"/>
      <c r="Q1814" s="259"/>
      <c r="R1814" s="259"/>
      <c r="S1814" s="259"/>
      <c r="T1814" s="260"/>
      <c r="U1814" s="14"/>
      <c r="V1814" s="14"/>
      <c r="W1814" s="14"/>
      <c r="X1814" s="14"/>
      <c r="Y1814" s="14"/>
      <c r="Z1814" s="14"/>
      <c r="AA1814" s="14"/>
      <c r="AB1814" s="14"/>
      <c r="AC1814" s="14"/>
      <c r="AD1814" s="14"/>
      <c r="AE1814" s="14"/>
      <c r="AT1814" s="261" t="s">
        <v>372</v>
      </c>
      <c r="AU1814" s="261" t="s">
        <v>81</v>
      </c>
      <c r="AV1814" s="14" t="s">
        <v>81</v>
      </c>
      <c r="AW1814" s="14" t="s">
        <v>34</v>
      </c>
      <c r="AX1814" s="14" t="s">
        <v>79</v>
      </c>
      <c r="AY1814" s="261" t="s">
        <v>178</v>
      </c>
    </row>
    <row r="1815" s="2" customFormat="1" ht="24.15" customHeight="1">
      <c r="A1815" s="41"/>
      <c r="B1815" s="42"/>
      <c r="C1815" s="214" t="s">
        <v>2540</v>
      </c>
      <c r="D1815" s="214" t="s">
        <v>179</v>
      </c>
      <c r="E1815" s="215" t="s">
        <v>2541</v>
      </c>
      <c r="F1815" s="216" t="s">
        <v>2542</v>
      </c>
      <c r="G1815" s="217" t="s">
        <v>2381</v>
      </c>
      <c r="H1815" s="218">
        <v>3</v>
      </c>
      <c r="I1815" s="219"/>
      <c r="J1815" s="220">
        <f>ROUND(I1815*H1815,2)</f>
        <v>0</v>
      </c>
      <c r="K1815" s="216" t="s">
        <v>368</v>
      </c>
      <c r="L1815" s="47"/>
      <c r="M1815" s="221" t="s">
        <v>21</v>
      </c>
      <c r="N1815" s="222" t="s">
        <v>43</v>
      </c>
      <c r="O1815" s="87"/>
      <c r="P1815" s="223">
        <f>O1815*H1815</f>
        <v>0</v>
      </c>
      <c r="Q1815" s="223">
        <v>6.0000000000000002E-05</v>
      </c>
      <c r="R1815" s="223">
        <f>Q1815*H1815</f>
        <v>0.00018000000000000001</v>
      </c>
      <c r="S1815" s="223">
        <v>0</v>
      </c>
      <c r="T1815" s="224">
        <f>S1815*H1815</f>
        <v>0</v>
      </c>
      <c r="U1815" s="41"/>
      <c r="V1815" s="41"/>
      <c r="W1815" s="41"/>
      <c r="X1815" s="41"/>
      <c r="Y1815" s="41"/>
      <c r="Z1815" s="41"/>
      <c r="AA1815" s="41"/>
      <c r="AB1815" s="41"/>
      <c r="AC1815" s="41"/>
      <c r="AD1815" s="41"/>
      <c r="AE1815" s="41"/>
      <c r="AR1815" s="225" t="s">
        <v>242</v>
      </c>
      <c r="AT1815" s="225" t="s">
        <v>179</v>
      </c>
      <c r="AU1815" s="225" t="s">
        <v>81</v>
      </c>
      <c r="AY1815" s="20" t="s">
        <v>178</v>
      </c>
      <c r="BE1815" s="226">
        <f>IF(N1815="základní",J1815,0)</f>
        <v>0</v>
      </c>
      <c r="BF1815" s="226">
        <f>IF(N1815="snížená",J1815,0)</f>
        <v>0</v>
      </c>
      <c r="BG1815" s="226">
        <f>IF(N1815="zákl. přenesená",J1815,0)</f>
        <v>0</v>
      </c>
      <c r="BH1815" s="226">
        <f>IF(N1815="sníž. přenesená",J1815,0)</f>
        <v>0</v>
      </c>
      <c r="BI1815" s="226">
        <f>IF(N1815="nulová",J1815,0)</f>
        <v>0</v>
      </c>
      <c r="BJ1815" s="20" t="s">
        <v>79</v>
      </c>
      <c r="BK1815" s="226">
        <f>ROUND(I1815*H1815,2)</f>
        <v>0</v>
      </c>
      <c r="BL1815" s="20" t="s">
        <v>242</v>
      </c>
      <c r="BM1815" s="225" t="s">
        <v>2543</v>
      </c>
    </row>
    <row r="1816" s="2" customFormat="1">
      <c r="A1816" s="41"/>
      <c r="B1816" s="42"/>
      <c r="C1816" s="43"/>
      <c r="D1816" s="235" t="s">
        <v>370</v>
      </c>
      <c r="E1816" s="43"/>
      <c r="F1816" s="236" t="s">
        <v>2544</v>
      </c>
      <c r="G1816" s="43"/>
      <c r="H1816" s="43"/>
      <c r="I1816" s="237"/>
      <c r="J1816" s="43"/>
      <c r="K1816" s="43"/>
      <c r="L1816" s="47"/>
      <c r="M1816" s="238"/>
      <c r="N1816" s="239"/>
      <c r="O1816" s="87"/>
      <c r="P1816" s="87"/>
      <c r="Q1816" s="87"/>
      <c r="R1816" s="87"/>
      <c r="S1816" s="87"/>
      <c r="T1816" s="88"/>
      <c r="U1816" s="41"/>
      <c r="V1816" s="41"/>
      <c r="W1816" s="41"/>
      <c r="X1816" s="41"/>
      <c r="Y1816" s="41"/>
      <c r="Z1816" s="41"/>
      <c r="AA1816" s="41"/>
      <c r="AB1816" s="41"/>
      <c r="AC1816" s="41"/>
      <c r="AD1816" s="41"/>
      <c r="AE1816" s="41"/>
      <c r="AT1816" s="20" t="s">
        <v>370</v>
      </c>
      <c r="AU1816" s="20" t="s">
        <v>81</v>
      </c>
    </row>
    <row r="1817" s="14" customFormat="1">
      <c r="A1817" s="14"/>
      <c r="B1817" s="251"/>
      <c r="C1817" s="252"/>
      <c r="D1817" s="242" t="s">
        <v>372</v>
      </c>
      <c r="E1817" s="253" t="s">
        <v>21</v>
      </c>
      <c r="F1817" s="254" t="s">
        <v>2545</v>
      </c>
      <c r="G1817" s="252"/>
      <c r="H1817" s="255">
        <v>3</v>
      </c>
      <c r="I1817" s="256"/>
      <c r="J1817" s="252"/>
      <c r="K1817" s="252"/>
      <c r="L1817" s="257"/>
      <c r="M1817" s="258"/>
      <c r="N1817" s="259"/>
      <c r="O1817" s="259"/>
      <c r="P1817" s="259"/>
      <c r="Q1817" s="259"/>
      <c r="R1817" s="259"/>
      <c r="S1817" s="259"/>
      <c r="T1817" s="260"/>
      <c r="U1817" s="14"/>
      <c r="V1817" s="14"/>
      <c r="W1817" s="14"/>
      <c r="X1817" s="14"/>
      <c r="Y1817" s="14"/>
      <c r="Z1817" s="14"/>
      <c r="AA1817" s="14"/>
      <c r="AB1817" s="14"/>
      <c r="AC1817" s="14"/>
      <c r="AD1817" s="14"/>
      <c r="AE1817" s="14"/>
      <c r="AT1817" s="261" t="s">
        <v>372</v>
      </c>
      <c r="AU1817" s="261" t="s">
        <v>81</v>
      </c>
      <c r="AV1817" s="14" t="s">
        <v>81</v>
      </c>
      <c r="AW1817" s="14" t="s">
        <v>34</v>
      </c>
      <c r="AX1817" s="14" t="s">
        <v>79</v>
      </c>
      <c r="AY1817" s="261" t="s">
        <v>178</v>
      </c>
    </row>
    <row r="1818" s="2" customFormat="1" ht="24.15" customHeight="1">
      <c r="A1818" s="41"/>
      <c r="B1818" s="42"/>
      <c r="C1818" s="284" t="s">
        <v>2546</v>
      </c>
      <c r="D1818" s="284" t="s">
        <v>543</v>
      </c>
      <c r="E1818" s="285" t="s">
        <v>2547</v>
      </c>
      <c r="F1818" s="286" t="s">
        <v>2548</v>
      </c>
      <c r="G1818" s="287" t="s">
        <v>546</v>
      </c>
      <c r="H1818" s="288">
        <v>3</v>
      </c>
      <c r="I1818" s="289"/>
      <c r="J1818" s="290">
        <f>ROUND(I1818*H1818,2)</f>
        <v>0</v>
      </c>
      <c r="K1818" s="286" t="s">
        <v>393</v>
      </c>
      <c r="L1818" s="291"/>
      <c r="M1818" s="292" t="s">
        <v>21</v>
      </c>
      <c r="N1818" s="293" t="s">
        <v>43</v>
      </c>
      <c r="O1818" s="87"/>
      <c r="P1818" s="223">
        <f>O1818*H1818</f>
        <v>0</v>
      </c>
      <c r="Q1818" s="223">
        <v>0.01</v>
      </c>
      <c r="R1818" s="223">
        <f>Q1818*H1818</f>
        <v>0.029999999999999999</v>
      </c>
      <c r="S1818" s="223">
        <v>0</v>
      </c>
      <c r="T1818" s="224">
        <f>S1818*H1818</f>
        <v>0</v>
      </c>
      <c r="U1818" s="41"/>
      <c r="V1818" s="41"/>
      <c r="W1818" s="41"/>
      <c r="X1818" s="41"/>
      <c r="Y1818" s="41"/>
      <c r="Z1818" s="41"/>
      <c r="AA1818" s="41"/>
      <c r="AB1818" s="41"/>
      <c r="AC1818" s="41"/>
      <c r="AD1818" s="41"/>
      <c r="AE1818" s="41"/>
      <c r="AR1818" s="225" t="s">
        <v>306</v>
      </c>
      <c r="AT1818" s="225" t="s">
        <v>543</v>
      </c>
      <c r="AU1818" s="225" t="s">
        <v>81</v>
      </c>
      <c r="AY1818" s="20" t="s">
        <v>178</v>
      </c>
      <c r="BE1818" s="226">
        <f>IF(N1818="základní",J1818,0)</f>
        <v>0</v>
      </c>
      <c r="BF1818" s="226">
        <f>IF(N1818="snížená",J1818,0)</f>
        <v>0</v>
      </c>
      <c r="BG1818" s="226">
        <f>IF(N1818="zákl. přenesená",J1818,0)</f>
        <v>0</v>
      </c>
      <c r="BH1818" s="226">
        <f>IF(N1818="sníž. přenesená",J1818,0)</f>
        <v>0</v>
      </c>
      <c r="BI1818" s="226">
        <f>IF(N1818="nulová",J1818,0)</f>
        <v>0</v>
      </c>
      <c r="BJ1818" s="20" t="s">
        <v>79</v>
      </c>
      <c r="BK1818" s="226">
        <f>ROUND(I1818*H1818,2)</f>
        <v>0</v>
      </c>
      <c r="BL1818" s="20" t="s">
        <v>242</v>
      </c>
      <c r="BM1818" s="225" t="s">
        <v>2549</v>
      </c>
    </row>
    <row r="1819" s="2" customFormat="1" ht="24.15" customHeight="1">
      <c r="A1819" s="41"/>
      <c r="B1819" s="42"/>
      <c r="C1819" s="214" t="s">
        <v>2550</v>
      </c>
      <c r="D1819" s="214" t="s">
        <v>179</v>
      </c>
      <c r="E1819" s="215" t="s">
        <v>2551</v>
      </c>
      <c r="F1819" s="216" t="s">
        <v>2552</v>
      </c>
      <c r="G1819" s="217" t="s">
        <v>2381</v>
      </c>
      <c r="H1819" s="218">
        <v>117.3</v>
      </c>
      <c r="I1819" s="219"/>
      <c r="J1819" s="220">
        <f>ROUND(I1819*H1819,2)</f>
        <v>0</v>
      </c>
      <c r="K1819" s="216" t="s">
        <v>368</v>
      </c>
      <c r="L1819" s="47"/>
      <c r="M1819" s="221" t="s">
        <v>21</v>
      </c>
      <c r="N1819" s="222" t="s">
        <v>43</v>
      </c>
      <c r="O1819" s="87"/>
      <c r="P1819" s="223">
        <f>O1819*H1819</f>
        <v>0</v>
      </c>
      <c r="Q1819" s="223">
        <v>5.0000000000000002E-05</v>
      </c>
      <c r="R1819" s="223">
        <f>Q1819*H1819</f>
        <v>0.0058650000000000004</v>
      </c>
      <c r="S1819" s="223">
        <v>0</v>
      </c>
      <c r="T1819" s="224">
        <f>S1819*H1819</f>
        <v>0</v>
      </c>
      <c r="U1819" s="41"/>
      <c r="V1819" s="41"/>
      <c r="W1819" s="41"/>
      <c r="X1819" s="41"/>
      <c r="Y1819" s="41"/>
      <c r="Z1819" s="41"/>
      <c r="AA1819" s="41"/>
      <c r="AB1819" s="41"/>
      <c r="AC1819" s="41"/>
      <c r="AD1819" s="41"/>
      <c r="AE1819" s="41"/>
      <c r="AR1819" s="225" t="s">
        <v>242</v>
      </c>
      <c r="AT1819" s="225" t="s">
        <v>179</v>
      </c>
      <c r="AU1819" s="225" t="s">
        <v>81</v>
      </c>
      <c r="AY1819" s="20" t="s">
        <v>178</v>
      </c>
      <c r="BE1819" s="226">
        <f>IF(N1819="základní",J1819,0)</f>
        <v>0</v>
      </c>
      <c r="BF1819" s="226">
        <f>IF(N1819="snížená",J1819,0)</f>
        <v>0</v>
      </c>
      <c r="BG1819" s="226">
        <f>IF(N1819="zákl. přenesená",J1819,0)</f>
        <v>0</v>
      </c>
      <c r="BH1819" s="226">
        <f>IF(N1819="sníž. přenesená",J1819,0)</f>
        <v>0</v>
      </c>
      <c r="BI1819" s="226">
        <f>IF(N1819="nulová",J1819,0)</f>
        <v>0</v>
      </c>
      <c r="BJ1819" s="20" t="s">
        <v>79</v>
      </c>
      <c r="BK1819" s="226">
        <f>ROUND(I1819*H1819,2)</f>
        <v>0</v>
      </c>
      <c r="BL1819" s="20" t="s">
        <v>242</v>
      </c>
      <c r="BM1819" s="225" t="s">
        <v>2553</v>
      </c>
    </row>
    <row r="1820" s="2" customFormat="1">
      <c r="A1820" s="41"/>
      <c r="B1820" s="42"/>
      <c r="C1820" s="43"/>
      <c r="D1820" s="235" t="s">
        <v>370</v>
      </c>
      <c r="E1820" s="43"/>
      <c r="F1820" s="236" t="s">
        <v>2554</v>
      </c>
      <c r="G1820" s="43"/>
      <c r="H1820" s="43"/>
      <c r="I1820" s="237"/>
      <c r="J1820" s="43"/>
      <c r="K1820" s="43"/>
      <c r="L1820" s="47"/>
      <c r="M1820" s="238"/>
      <c r="N1820" s="239"/>
      <c r="O1820" s="87"/>
      <c r="P1820" s="87"/>
      <c r="Q1820" s="87"/>
      <c r="R1820" s="87"/>
      <c r="S1820" s="87"/>
      <c r="T1820" s="88"/>
      <c r="U1820" s="41"/>
      <c r="V1820" s="41"/>
      <c r="W1820" s="41"/>
      <c r="X1820" s="41"/>
      <c r="Y1820" s="41"/>
      <c r="Z1820" s="41"/>
      <c r="AA1820" s="41"/>
      <c r="AB1820" s="41"/>
      <c r="AC1820" s="41"/>
      <c r="AD1820" s="41"/>
      <c r="AE1820" s="41"/>
      <c r="AT1820" s="20" t="s">
        <v>370</v>
      </c>
      <c r="AU1820" s="20" t="s">
        <v>81</v>
      </c>
    </row>
    <row r="1821" s="13" customFormat="1">
      <c r="A1821" s="13"/>
      <c r="B1821" s="240"/>
      <c r="C1821" s="241"/>
      <c r="D1821" s="242" t="s">
        <v>372</v>
      </c>
      <c r="E1821" s="243" t="s">
        <v>21</v>
      </c>
      <c r="F1821" s="244" t="s">
        <v>674</v>
      </c>
      <c r="G1821" s="241"/>
      <c r="H1821" s="243" t="s">
        <v>21</v>
      </c>
      <c r="I1821" s="245"/>
      <c r="J1821" s="241"/>
      <c r="K1821" s="241"/>
      <c r="L1821" s="246"/>
      <c r="M1821" s="247"/>
      <c r="N1821" s="248"/>
      <c r="O1821" s="248"/>
      <c r="P1821" s="248"/>
      <c r="Q1821" s="248"/>
      <c r="R1821" s="248"/>
      <c r="S1821" s="248"/>
      <c r="T1821" s="249"/>
      <c r="U1821" s="13"/>
      <c r="V1821" s="13"/>
      <c r="W1821" s="13"/>
      <c r="X1821" s="13"/>
      <c r="Y1821" s="13"/>
      <c r="Z1821" s="13"/>
      <c r="AA1821" s="13"/>
      <c r="AB1821" s="13"/>
      <c r="AC1821" s="13"/>
      <c r="AD1821" s="13"/>
      <c r="AE1821" s="13"/>
      <c r="AT1821" s="250" t="s">
        <v>372</v>
      </c>
      <c r="AU1821" s="250" t="s">
        <v>81</v>
      </c>
      <c r="AV1821" s="13" t="s">
        <v>79</v>
      </c>
      <c r="AW1821" s="13" t="s">
        <v>34</v>
      </c>
      <c r="AX1821" s="13" t="s">
        <v>72</v>
      </c>
      <c r="AY1821" s="250" t="s">
        <v>178</v>
      </c>
    </row>
    <row r="1822" s="13" customFormat="1">
      <c r="A1822" s="13"/>
      <c r="B1822" s="240"/>
      <c r="C1822" s="241"/>
      <c r="D1822" s="242" t="s">
        <v>372</v>
      </c>
      <c r="E1822" s="243" t="s">
        <v>21</v>
      </c>
      <c r="F1822" s="244" t="s">
        <v>2555</v>
      </c>
      <c r="G1822" s="241"/>
      <c r="H1822" s="243" t="s">
        <v>21</v>
      </c>
      <c r="I1822" s="245"/>
      <c r="J1822" s="241"/>
      <c r="K1822" s="241"/>
      <c r="L1822" s="246"/>
      <c r="M1822" s="247"/>
      <c r="N1822" s="248"/>
      <c r="O1822" s="248"/>
      <c r="P1822" s="248"/>
      <c r="Q1822" s="248"/>
      <c r="R1822" s="248"/>
      <c r="S1822" s="248"/>
      <c r="T1822" s="249"/>
      <c r="U1822" s="13"/>
      <c r="V1822" s="13"/>
      <c r="W1822" s="13"/>
      <c r="X1822" s="13"/>
      <c r="Y1822" s="13"/>
      <c r="Z1822" s="13"/>
      <c r="AA1822" s="13"/>
      <c r="AB1822" s="13"/>
      <c r="AC1822" s="13"/>
      <c r="AD1822" s="13"/>
      <c r="AE1822" s="13"/>
      <c r="AT1822" s="250" t="s">
        <v>372</v>
      </c>
      <c r="AU1822" s="250" t="s">
        <v>81</v>
      </c>
      <c r="AV1822" s="13" t="s">
        <v>79</v>
      </c>
      <c r="AW1822" s="13" t="s">
        <v>34</v>
      </c>
      <c r="AX1822" s="13" t="s">
        <v>72</v>
      </c>
      <c r="AY1822" s="250" t="s">
        <v>178</v>
      </c>
    </row>
    <row r="1823" s="14" customFormat="1">
      <c r="A1823" s="14"/>
      <c r="B1823" s="251"/>
      <c r="C1823" s="252"/>
      <c r="D1823" s="242" t="s">
        <v>372</v>
      </c>
      <c r="E1823" s="253" t="s">
        <v>21</v>
      </c>
      <c r="F1823" s="254" t="s">
        <v>2556</v>
      </c>
      <c r="G1823" s="252"/>
      <c r="H1823" s="255">
        <v>117.3</v>
      </c>
      <c r="I1823" s="256"/>
      <c r="J1823" s="252"/>
      <c r="K1823" s="252"/>
      <c r="L1823" s="257"/>
      <c r="M1823" s="258"/>
      <c r="N1823" s="259"/>
      <c r="O1823" s="259"/>
      <c r="P1823" s="259"/>
      <c r="Q1823" s="259"/>
      <c r="R1823" s="259"/>
      <c r="S1823" s="259"/>
      <c r="T1823" s="260"/>
      <c r="U1823" s="14"/>
      <c r="V1823" s="14"/>
      <c r="W1823" s="14"/>
      <c r="X1823" s="14"/>
      <c r="Y1823" s="14"/>
      <c r="Z1823" s="14"/>
      <c r="AA1823" s="14"/>
      <c r="AB1823" s="14"/>
      <c r="AC1823" s="14"/>
      <c r="AD1823" s="14"/>
      <c r="AE1823" s="14"/>
      <c r="AT1823" s="261" t="s">
        <v>372</v>
      </c>
      <c r="AU1823" s="261" t="s">
        <v>81</v>
      </c>
      <c r="AV1823" s="14" t="s">
        <v>81</v>
      </c>
      <c r="AW1823" s="14" t="s">
        <v>34</v>
      </c>
      <c r="AX1823" s="14" t="s">
        <v>79</v>
      </c>
      <c r="AY1823" s="261" t="s">
        <v>178</v>
      </c>
    </row>
    <row r="1824" s="2" customFormat="1" ht="24.15" customHeight="1">
      <c r="A1824" s="41"/>
      <c r="B1824" s="42"/>
      <c r="C1824" s="284" t="s">
        <v>2557</v>
      </c>
      <c r="D1824" s="284" t="s">
        <v>543</v>
      </c>
      <c r="E1824" s="285" t="s">
        <v>2558</v>
      </c>
      <c r="F1824" s="286" t="s">
        <v>2559</v>
      </c>
      <c r="G1824" s="287" t="s">
        <v>692</v>
      </c>
      <c r="H1824" s="288">
        <v>0.123</v>
      </c>
      <c r="I1824" s="289"/>
      <c r="J1824" s="290">
        <f>ROUND(I1824*H1824,2)</f>
        <v>0</v>
      </c>
      <c r="K1824" s="286" t="s">
        <v>368</v>
      </c>
      <c r="L1824" s="291"/>
      <c r="M1824" s="292" t="s">
        <v>21</v>
      </c>
      <c r="N1824" s="293" t="s">
        <v>43</v>
      </c>
      <c r="O1824" s="87"/>
      <c r="P1824" s="223">
        <f>O1824*H1824</f>
        <v>0</v>
      </c>
      <c r="Q1824" s="223">
        <v>1</v>
      </c>
      <c r="R1824" s="223">
        <f>Q1824*H1824</f>
        <v>0.123</v>
      </c>
      <c r="S1824" s="223">
        <v>0</v>
      </c>
      <c r="T1824" s="224">
        <f>S1824*H1824</f>
        <v>0</v>
      </c>
      <c r="U1824" s="41"/>
      <c r="V1824" s="41"/>
      <c r="W1824" s="41"/>
      <c r="X1824" s="41"/>
      <c r="Y1824" s="41"/>
      <c r="Z1824" s="41"/>
      <c r="AA1824" s="41"/>
      <c r="AB1824" s="41"/>
      <c r="AC1824" s="41"/>
      <c r="AD1824" s="41"/>
      <c r="AE1824" s="41"/>
      <c r="AR1824" s="225" t="s">
        <v>306</v>
      </c>
      <c r="AT1824" s="225" t="s">
        <v>543</v>
      </c>
      <c r="AU1824" s="225" t="s">
        <v>81</v>
      </c>
      <c r="AY1824" s="20" t="s">
        <v>178</v>
      </c>
      <c r="BE1824" s="226">
        <f>IF(N1824="základní",J1824,0)</f>
        <v>0</v>
      </c>
      <c r="BF1824" s="226">
        <f>IF(N1824="snížená",J1824,0)</f>
        <v>0</v>
      </c>
      <c r="BG1824" s="226">
        <f>IF(N1824="zákl. přenesená",J1824,0)</f>
        <v>0</v>
      </c>
      <c r="BH1824" s="226">
        <f>IF(N1824="sníž. přenesená",J1824,0)</f>
        <v>0</v>
      </c>
      <c r="BI1824" s="226">
        <f>IF(N1824="nulová",J1824,0)</f>
        <v>0</v>
      </c>
      <c r="BJ1824" s="20" t="s">
        <v>79</v>
      </c>
      <c r="BK1824" s="226">
        <f>ROUND(I1824*H1824,2)</f>
        <v>0</v>
      </c>
      <c r="BL1824" s="20" t="s">
        <v>242</v>
      </c>
      <c r="BM1824" s="225" t="s">
        <v>2560</v>
      </c>
    </row>
    <row r="1825" s="13" customFormat="1">
      <c r="A1825" s="13"/>
      <c r="B1825" s="240"/>
      <c r="C1825" s="241"/>
      <c r="D1825" s="242" t="s">
        <v>372</v>
      </c>
      <c r="E1825" s="243" t="s">
        <v>21</v>
      </c>
      <c r="F1825" s="244" t="s">
        <v>708</v>
      </c>
      <c r="G1825" s="241"/>
      <c r="H1825" s="243" t="s">
        <v>21</v>
      </c>
      <c r="I1825" s="245"/>
      <c r="J1825" s="241"/>
      <c r="K1825" s="241"/>
      <c r="L1825" s="246"/>
      <c r="M1825" s="247"/>
      <c r="N1825" s="248"/>
      <c r="O1825" s="248"/>
      <c r="P1825" s="248"/>
      <c r="Q1825" s="248"/>
      <c r="R1825" s="248"/>
      <c r="S1825" s="248"/>
      <c r="T1825" s="249"/>
      <c r="U1825" s="13"/>
      <c r="V1825" s="13"/>
      <c r="W1825" s="13"/>
      <c r="X1825" s="13"/>
      <c r="Y1825" s="13"/>
      <c r="Z1825" s="13"/>
      <c r="AA1825" s="13"/>
      <c r="AB1825" s="13"/>
      <c r="AC1825" s="13"/>
      <c r="AD1825" s="13"/>
      <c r="AE1825" s="13"/>
      <c r="AT1825" s="250" t="s">
        <v>372</v>
      </c>
      <c r="AU1825" s="250" t="s">
        <v>81</v>
      </c>
      <c r="AV1825" s="13" t="s">
        <v>79</v>
      </c>
      <c r="AW1825" s="13" t="s">
        <v>34</v>
      </c>
      <c r="AX1825" s="13" t="s">
        <v>72</v>
      </c>
      <c r="AY1825" s="250" t="s">
        <v>178</v>
      </c>
    </row>
    <row r="1826" s="14" customFormat="1">
      <c r="A1826" s="14"/>
      <c r="B1826" s="251"/>
      <c r="C1826" s="252"/>
      <c r="D1826" s="242" t="s">
        <v>372</v>
      </c>
      <c r="E1826" s="253" t="s">
        <v>21</v>
      </c>
      <c r="F1826" s="254" t="s">
        <v>2561</v>
      </c>
      <c r="G1826" s="252"/>
      <c r="H1826" s="255">
        <v>0.123</v>
      </c>
      <c r="I1826" s="256"/>
      <c r="J1826" s="252"/>
      <c r="K1826" s="252"/>
      <c r="L1826" s="257"/>
      <c r="M1826" s="258"/>
      <c r="N1826" s="259"/>
      <c r="O1826" s="259"/>
      <c r="P1826" s="259"/>
      <c r="Q1826" s="259"/>
      <c r="R1826" s="259"/>
      <c r="S1826" s="259"/>
      <c r="T1826" s="260"/>
      <c r="U1826" s="14"/>
      <c r="V1826" s="14"/>
      <c r="W1826" s="14"/>
      <c r="X1826" s="14"/>
      <c r="Y1826" s="14"/>
      <c r="Z1826" s="14"/>
      <c r="AA1826" s="14"/>
      <c r="AB1826" s="14"/>
      <c r="AC1826" s="14"/>
      <c r="AD1826" s="14"/>
      <c r="AE1826" s="14"/>
      <c r="AT1826" s="261" t="s">
        <v>372</v>
      </c>
      <c r="AU1826" s="261" t="s">
        <v>81</v>
      </c>
      <c r="AV1826" s="14" t="s">
        <v>81</v>
      </c>
      <c r="AW1826" s="14" t="s">
        <v>34</v>
      </c>
      <c r="AX1826" s="14" t="s">
        <v>79</v>
      </c>
      <c r="AY1826" s="261" t="s">
        <v>178</v>
      </c>
    </row>
    <row r="1827" s="2" customFormat="1" ht="24.15" customHeight="1">
      <c r="A1827" s="41"/>
      <c r="B1827" s="42"/>
      <c r="C1827" s="214" t="s">
        <v>2562</v>
      </c>
      <c r="D1827" s="214" t="s">
        <v>179</v>
      </c>
      <c r="E1827" s="215" t="s">
        <v>2563</v>
      </c>
      <c r="F1827" s="216" t="s">
        <v>2564</v>
      </c>
      <c r="G1827" s="217" t="s">
        <v>2381</v>
      </c>
      <c r="H1827" s="218">
        <v>350</v>
      </c>
      <c r="I1827" s="219"/>
      <c r="J1827" s="220">
        <f>ROUND(I1827*H1827,2)</f>
        <v>0</v>
      </c>
      <c r="K1827" s="216" t="s">
        <v>368</v>
      </c>
      <c r="L1827" s="47"/>
      <c r="M1827" s="221" t="s">
        <v>21</v>
      </c>
      <c r="N1827" s="222" t="s">
        <v>43</v>
      </c>
      <c r="O1827" s="87"/>
      <c r="P1827" s="223">
        <f>O1827*H1827</f>
        <v>0</v>
      </c>
      <c r="Q1827" s="223">
        <v>5.0000000000000002E-05</v>
      </c>
      <c r="R1827" s="223">
        <f>Q1827*H1827</f>
        <v>0.017500000000000002</v>
      </c>
      <c r="S1827" s="223">
        <v>0</v>
      </c>
      <c r="T1827" s="224">
        <f>S1827*H1827</f>
        <v>0</v>
      </c>
      <c r="U1827" s="41"/>
      <c r="V1827" s="41"/>
      <c r="W1827" s="41"/>
      <c r="X1827" s="41"/>
      <c r="Y1827" s="41"/>
      <c r="Z1827" s="41"/>
      <c r="AA1827" s="41"/>
      <c r="AB1827" s="41"/>
      <c r="AC1827" s="41"/>
      <c r="AD1827" s="41"/>
      <c r="AE1827" s="41"/>
      <c r="AR1827" s="225" t="s">
        <v>242</v>
      </c>
      <c r="AT1827" s="225" t="s">
        <v>179</v>
      </c>
      <c r="AU1827" s="225" t="s">
        <v>81</v>
      </c>
      <c r="AY1827" s="20" t="s">
        <v>178</v>
      </c>
      <c r="BE1827" s="226">
        <f>IF(N1827="základní",J1827,0)</f>
        <v>0</v>
      </c>
      <c r="BF1827" s="226">
        <f>IF(N1827="snížená",J1827,0)</f>
        <v>0</v>
      </c>
      <c r="BG1827" s="226">
        <f>IF(N1827="zákl. přenesená",J1827,0)</f>
        <v>0</v>
      </c>
      <c r="BH1827" s="226">
        <f>IF(N1827="sníž. přenesená",J1827,0)</f>
        <v>0</v>
      </c>
      <c r="BI1827" s="226">
        <f>IF(N1827="nulová",J1827,0)</f>
        <v>0</v>
      </c>
      <c r="BJ1827" s="20" t="s">
        <v>79</v>
      </c>
      <c r="BK1827" s="226">
        <f>ROUND(I1827*H1827,2)</f>
        <v>0</v>
      </c>
      <c r="BL1827" s="20" t="s">
        <v>242</v>
      </c>
      <c r="BM1827" s="225" t="s">
        <v>2565</v>
      </c>
    </row>
    <row r="1828" s="2" customFormat="1">
      <c r="A1828" s="41"/>
      <c r="B1828" s="42"/>
      <c r="C1828" s="43"/>
      <c r="D1828" s="235" t="s">
        <v>370</v>
      </c>
      <c r="E1828" s="43"/>
      <c r="F1828" s="236" t="s">
        <v>2566</v>
      </c>
      <c r="G1828" s="43"/>
      <c r="H1828" s="43"/>
      <c r="I1828" s="237"/>
      <c r="J1828" s="43"/>
      <c r="K1828" s="43"/>
      <c r="L1828" s="47"/>
      <c r="M1828" s="238"/>
      <c r="N1828" s="239"/>
      <c r="O1828" s="87"/>
      <c r="P1828" s="87"/>
      <c r="Q1828" s="87"/>
      <c r="R1828" s="87"/>
      <c r="S1828" s="87"/>
      <c r="T1828" s="88"/>
      <c r="U1828" s="41"/>
      <c r="V1828" s="41"/>
      <c r="W1828" s="41"/>
      <c r="X1828" s="41"/>
      <c r="Y1828" s="41"/>
      <c r="Z1828" s="41"/>
      <c r="AA1828" s="41"/>
      <c r="AB1828" s="41"/>
      <c r="AC1828" s="41"/>
      <c r="AD1828" s="41"/>
      <c r="AE1828" s="41"/>
      <c r="AT1828" s="20" t="s">
        <v>370</v>
      </c>
      <c r="AU1828" s="20" t="s">
        <v>81</v>
      </c>
    </row>
    <row r="1829" s="14" customFormat="1">
      <c r="A1829" s="14"/>
      <c r="B1829" s="251"/>
      <c r="C1829" s="252"/>
      <c r="D1829" s="242" t="s">
        <v>372</v>
      </c>
      <c r="E1829" s="253" t="s">
        <v>21</v>
      </c>
      <c r="F1829" s="254" t="s">
        <v>2567</v>
      </c>
      <c r="G1829" s="252"/>
      <c r="H1829" s="255">
        <v>350</v>
      </c>
      <c r="I1829" s="256"/>
      <c r="J1829" s="252"/>
      <c r="K1829" s="252"/>
      <c r="L1829" s="257"/>
      <c r="M1829" s="258"/>
      <c r="N1829" s="259"/>
      <c r="O1829" s="259"/>
      <c r="P1829" s="259"/>
      <c r="Q1829" s="259"/>
      <c r="R1829" s="259"/>
      <c r="S1829" s="259"/>
      <c r="T1829" s="260"/>
      <c r="U1829" s="14"/>
      <c r="V1829" s="14"/>
      <c r="W1829" s="14"/>
      <c r="X1829" s="14"/>
      <c r="Y1829" s="14"/>
      <c r="Z1829" s="14"/>
      <c r="AA1829" s="14"/>
      <c r="AB1829" s="14"/>
      <c r="AC1829" s="14"/>
      <c r="AD1829" s="14"/>
      <c r="AE1829" s="14"/>
      <c r="AT1829" s="261" t="s">
        <v>372</v>
      </c>
      <c r="AU1829" s="261" t="s">
        <v>81</v>
      </c>
      <c r="AV1829" s="14" t="s">
        <v>81</v>
      </c>
      <c r="AW1829" s="14" t="s">
        <v>34</v>
      </c>
      <c r="AX1829" s="14" t="s">
        <v>79</v>
      </c>
      <c r="AY1829" s="261" t="s">
        <v>178</v>
      </c>
    </row>
    <row r="1830" s="2" customFormat="1" ht="24.15" customHeight="1">
      <c r="A1830" s="41"/>
      <c r="B1830" s="42"/>
      <c r="C1830" s="284" t="s">
        <v>2568</v>
      </c>
      <c r="D1830" s="284" t="s">
        <v>543</v>
      </c>
      <c r="E1830" s="285" t="s">
        <v>2569</v>
      </c>
      <c r="F1830" s="286" t="s">
        <v>2570</v>
      </c>
      <c r="G1830" s="287" t="s">
        <v>692</v>
      </c>
      <c r="H1830" s="288">
        <v>0.34999999999999998</v>
      </c>
      <c r="I1830" s="289"/>
      <c r="J1830" s="290">
        <f>ROUND(I1830*H1830,2)</f>
        <v>0</v>
      </c>
      <c r="K1830" s="286" t="s">
        <v>393</v>
      </c>
      <c r="L1830" s="291"/>
      <c r="M1830" s="292" t="s">
        <v>21</v>
      </c>
      <c r="N1830" s="293" t="s">
        <v>43</v>
      </c>
      <c r="O1830" s="87"/>
      <c r="P1830" s="223">
        <f>O1830*H1830</f>
        <v>0</v>
      </c>
      <c r="Q1830" s="223">
        <v>1</v>
      </c>
      <c r="R1830" s="223">
        <f>Q1830*H1830</f>
        <v>0.34999999999999998</v>
      </c>
      <c r="S1830" s="223">
        <v>0</v>
      </c>
      <c r="T1830" s="224">
        <f>S1830*H1830</f>
        <v>0</v>
      </c>
      <c r="U1830" s="41"/>
      <c r="V1830" s="41"/>
      <c r="W1830" s="41"/>
      <c r="X1830" s="41"/>
      <c r="Y1830" s="41"/>
      <c r="Z1830" s="41"/>
      <c r="AA1830" s="41"/>
      <c r="AB1830" s="41"/>
      <c r="AC1830" s="41"/>
      <c r="AD1830" s="41"/>
      <c r="AE1830" s="41"/>
      <c r="AR1830" s="225" t="s">
        <v>306</v>
      </c>
      <c r="AT1830" s="225" t="s">
        <v>543</v>
      </c>
      <c r="AU1830" s="225" t="s">
        <v>81</v>
      </c>
      <c r="AY1830" s="20" t="s">
        <v>178</v>
      </c>
      <c r="BE1830" s="226">
        <f>IF(N1830="základní",J1830,0)</f>
        <v>0</v>
      </c>
      <c r="BF1830" s="226">
        <f>IF(N1830="snížená",J1830,0)</f>
        <v>0</v>
      </c>
      <c r="BG1830" s="226">
        <f>IF(N1830="zákl. přenesená",J1830,0)</f>
        <v>0</v>
      </c>
      <c r="BH1830" s="226">
        <f>IF(N1830="sníž. přenesená",J1830,0)</f>
        <v>0</v>
      </c>
      <c r="BI1830" s="226">
        <f>IF(N1830="nulová",J1830,0)</f>
        <v>0</v>
      </c>
      <c r="BJ1830" s="20" t="s">
        <v>79</v>
      </c>
      <c r="BK1830" s="226">
        <f>ROUND(I1830*H1830,2)</f>
        <v>0</v>
      </c>
      <c r="BL1830" s="20" t="s">
        <v>242</v>
      </c>
      <c r="BM1830" s="225" t="s">
        <v>2571</v>
      </c>
    </row>
    <row r="1831" s="14" customFormat="1">
      <c r="A1831" s="14"/>
      <c r="B1831" s="251"/>
      <c r="C1831" s="252"/>
      <c r="D1831" s="242" t="s">
        <v>372</v>
      </c>
      <c r="E1831" s="253" t="s">
        <v>21</v>
      </c>
      <c r="F1831" s="254" t="s">
        <v>2572</v>
      </c>
      <c r="G1831" s="252"/>
      <c r="H1831" s="255">
        <v>0.34999999999999998</v>
      </c>
      <c r="I1831" s="256"/>
      <c r="J1831" s="252"/>
      <c r="K1831" s="252"/>
      <c r="L1831" s="257"/>
      <c r="M1831" s="258"/>
      <c r="N1831" s="259"/>
      <c r="O1831" s="259"/>
      <c r="P1831" s="259"/>
      <c r="Q1831" s="259"/>
      <c r="R1831" s="259"/>
      <c r="S1831" s="259"/>
      <c r="T1831" s="260"/>
      <c r="U1831" s="14"/>
      <c r="V1831" s="14"/>
      <c r="W1831" s="14"/>
      <c r="X1831" s="14"/>
      <c r="Y1831" s="14"/>
      <c r="Z1831" s="14"/>
      <c r="AA1831" s="14"/>
      <c r="AB1831" s="14"/>
      <c r="AC1831" s="14"/>
      <c r="AD1831" s="14"/>
      <c r="AE1831" s="14"/>
      <c r="AT1831" s="261" t="s">
        <v>372</v>
      </c>
      <c r="AU1831" s="261" t="s">
        <v>81</v>
      </c>
      <c r="AV1831" s="14" t="s">
        <v>81</v>
      </c>
      <c r="AW1831" s="14" t="s">
        <v>34</v>
      </c>
      <c r="AX1831" s="14" t="s">
        <v>79</v>
      </c>
      <c r="AY1831" s="261" t="s">
        <v>178</v>
      </c>
    </row>
    <row r="1832" s="2" customFormat="1" ht="55.5" customHeight="1">
      <c r="A1832" s="41"/>
      <c r="B1832" s="42"/>
      <c r="C1832" s="214" t="s">
        <v>2573</v>
      </c>
      <c r="D1832" s="214" t="s">
        <v>179</v>
      </c>
      <c r="E1832" s="215" t="s">
        <v>2574</v>
      </c>
      <c r="F1832" s="216" t="s">
        <v>2575</v>
      </c>
      <c r="G1832" s="217" t="s">
        <v>1686</v>
      </c>
      <c r="H1832" s="296"/>
      <c r="I1832" s="219"/>
      <c r="J1832" s="220">
        <f>ROUND(I1832*H1832,2)</f>
        <v>0</v>
      </c>
      <c r="K1832" s="216" t="s">
        <v>368</v>
      </c>
      <c r="L1832" s="47"/>
      <c r="M1832" s="221" t="s">
        <v>21</v>
      </c>
      <c r="N1832" s="222" t="s">
        <v>43</v>
      </c>
      <c r="O1832" s="87"/>
      <c r="P1832" s="223">
        <f>O1832*H1832</f>
        <v>0</v>
      </c>
      <c r="Q1832" s="223">
        <v>0</v>
      </c>
      <c r="R1832" s="223">
        <f>Q1832*H1832</f>
        <v>0</v>
      </c>
      <c r="S1832" s="223">
        <v>0</v>
      </c>
      <c r="T1832" s="224">
        <f>S1832*H1832</f>
        <v>0</v>
      </c>
      <c r="U1832" s="41"/>
      <c r="V1832" s="41"/>
      <c r="W1832" s="41"/>
      <c r="X1832" s="41"/>
      <c r="Y1832" s="41"/>
      <c r="Z1832" s="41"/>
      <c r="AA1832" s="41"/>
      <c r="AB1832" s="41"/>
      <c r="AC1832" s="41"/>
      <c r="AD1832" s="41"/>
      <c r="AE1832" s="41"/>
      <c r="AR1832" s="225" t="s">
        <v>242</v>
      </c>
      <c r="AT1832" s="225" t="s">
        <v>179</v>
      </c>
      <c r="AU1832" s="225" t="s">
        <v>81</v>
      </c>
      <c r="AY1832" s="20" t="s">
        <v>178</v>
      </c>
      <c r="BE1832" s="226">
        <f>IF(N1832="základní",J1832,0)</f>
        <v>0</v>
      </c>
      <c r="BF1832" s="226">
        <f>IF(N1832="snížená",J1832,0)</f>
        <v>0</v>
      </c>
      <c r="BG1832" s="226">
        <f>IF(N1832="zákl. přenesená",J1832,0)</f>
        <v>0</v>
      </c>
      <c r="BH1832" s="226">
        <f>IF(N1832="sníž. přenesená",J1832,0)</f>
        <v>0</v>
      </c>
      <c r="BI1832" s="226">
        <f>IF(N1832="nulová",J1832,0)</f>
        <v>0</v>
      </c>
      <c r="BJ1832" s="20" t="s">
        <v>79</v>
      </c>
      <c r="BK1832" s="226">
        <f>ROUND(I1832*H1832,2)</f>
        <v>0</v>
      </c>
      <c r="BL1832" s="20" t="s">
        <v>242</v>
      </c>
      <c r="BM1832" s="225" t="s">
        <v>2576</v>
      </c>
    </row>
    <row r="1833" s="2" customFormat="1">
      <c r="A1833" s="41"/>
      <c r="B1833" s="42"/>
      <c r="C1833" s="43"/>
      <c r="D1833" s="235" t="s">
        <v>370</v>
      </c>
      <c r="E1833" s="43"/>
      <c r="F1833" s="236" t="s">
        <v>2577</v>
      </c>
      <c r="G1833" s="43"/>
      <c r="H1833" s="43"/>
      <c r="I1833" s="237"/>
      <c r="J1833" s="43"/>
      <c r="K1833" s="43"/>
      <c r="L1833" s="47"/>
      <c r="M1833" s="238"/>
      <c r="N1833" s="239"/>
      <c r="O1833" s="87"/>
      <c r="P1833" s="87"/>
      <c r="Q1833" s="87"/>
      <c r="R1833" s="87"/>
      <c r="S1833" s="87"/>
      <c r="T1833" s="88"/>
      <c r="U1833" s="41"/>
      <c r="V1833" s="41"/>
      <c r="W1833" s="41"/>
      <c r="X1833" s="41"/>
      <c r="Y1833" s="41"/>
      <c r="Z1833" s="41"/>
      <c r="AA1833" s="41"/>
      <c r="AB1833" s="41"/>
      <c r="AC1833" s="41"/>
      <c r="AD1833" s="41"/>
      <c r="AE1833" s="41"/>
      <c r="AT1833" s="20" t="s">
        <v>370</v>
      </c>
      <c r="AU1833" s="20" t="s">
        <v>81</v>
      </c>
    </row>
    <row r="1834" s="12" customFormat="1" ht="22.8" customHeight="1">
      <c r="A1834" s="12"/>
      <c r="B1834" s="200"/>
      <c r="C1834" s="201"/>
      <c r="D1834" s="202" t="s">
        <v>71</v>
      </c>
      <c r="E1834" s="227" t="s">
        <v>2578</v>
      </c>
      <c r="F1834" s="227" t="s">
        <v>2579</v>
      </c>
      <c r="G1834" s="201"/>
      <c r="H1834" s="201"/>
      <c r="I1834" s="204"/>
      <c r="J1834" s="228">
        <f>BK1834</f>
        <v>0</v>
      </c>
      <c r="K1834" s="201"/>
      <c r="L1834" s="206"/>
      <c r="M1834" s="207"/>
      <c r="N1834" s="208"/>
      <c r="O1834" s="208"/>
      <c r="P1834" s="209">
        <f>SUM(P1835:P1904)</f>
        <v>0</v>
      </c>
      <c r="Q1834" s="208"/>
      <c r="R1834" s="209">
        <f>SUM(R1835:R1904)</f>
        <v>5.0630414800000008</v>
      </c>
      <c r="S1834" s="208"/>
      <c r="T1834" s="210">
        <f>SUM(T1835:T1904)</f>
        <v>0</v>
      </c>
      <c r="U1834" s="12"/>
      <c r="V1834" s="12"/>
      <c r="W1834" s="12"/>
      <c r="X1834" s="12"/>
      <c r="Y1834" s="12"/>
      <c r="Z1834" s="12"/>
      <c r="AA1834" s="12"/>
      <c r="AB1834" s="12"/>
      <c r="AC1834" s="12"/>
      <c r="AD1834" s="12"/>
      <c r="AE1834" s="12"/>
      <c r="AR1834" s="211" t="s">
        <v>81</v>
      </c>
      <c r="AT1834" s="212" t="s">
        <v>71</v>
      </c>
      <c r="AU1834" s="212" t="s">
        <v>79</v>
      </c>
      <c r="AY1834" s="211" t="s">
        <v>178</v>
      </c>
      <c r="BK1834" s="213">
        <f>SUM(BK1835:BK1904)</f>
        <v>0</v>
      </c>
    </row>
    <row r="1835" s="2" customFormat="1" ht="24.15" customHeight="1">
      <c r="A1835" s="41"/>
      <c r="B1835" s="42"/>
      <c r="C1835" s="214" t="s">
        <v>2580</v>
      </c>
      <c r="D1835" s="214" t="s">
        <v>179</v>
      </c>
      <c r="E1835" s="215" t="s">
        <v>2581</v>
      </c>
      <c r="F1835" s="216" t="s">
        <v>2582</v>
      </c>
      <c r="G1835" s="217" t="s">
        <v>209</v>
      </c>
      <c r="H1835" s="218">
        <v>1.5</v>
      </c>
      <c r="I1835" s="219"/>
      <c r="J1835" s="220">
        <f>ROUND(I1835*H1835,2)</f>
        <v>0</v>
      </c>
      <c r="K1835" s="216" t="s">
        <v>368</v>
      </c>
      <c r="L1835" s="47"/>
      <c r="M1835" s="221" t="s">
        <v>21</v>
      </c>
      <c r="N1835" s="222" t="s">
        <v>43</v>
      </c>
      <c r="O1835" s="87"/>
      <c r="P1835" s="223">
        <f>O1835*H1835</f>
        <v>0</v>
      </c>
      <c r="Q1835" s="223">
        <v>0</v>
      </c>
      <c r="R1835" s="223">
        <f>Q1835*H1835</f>
        <v>0</v>
      </c>
      <c r="S1835" s="223">
        <v>0</v>
      </c>
      <c r="T1835" s="224">
        <f>S1835*H1835</f>
        <v>0</v>
      </c>
      <c r="U1835" s="41"/>
      <c r="V1835" s="41"/>
      <c r="W1835" s="41"/>
      <c r="X1835" s="41"/>
      <c r="Y1835" s="41"/>
      <c r="Z1835" s="41"/>
      <c r="AA1835" s="41"/>
      <c r="AB1835" s="41"/>
      <c r="AC1835" s="41"/>
      <c r="AD1835" s="41"/>
      <c r="AE1835" s="41"/>
      <c r="AR1835" s="225" t="s">
        <v>242</v>
      </c>
      <c r="AT1835" s="225" t="s">
        <v>179</v>
      </c>
      <c r="AU1835" s="225" t="s">
        <v>81</v>
      </c>
      <c r="AY1835" s="20" t="s">
        <v>178</v>
      </c>
      <c r="BE1835" s="226">
        <f>IF(N1835="základní",J1835,0)</f>
        <v>0</v>
      </c>
      <c r="BF1835" s="226">
        <f>IF(N1835="snížená",J1835,0)</f>
        <v>0</v>
      </c>
      <c r="BG1835" s="226">
        <f>IF(N1835="zákl. přenesená",J1835,0)</f>
        <v>0</v>
      </c>
      <c r="BH1835" s="226">
        <f>IF(N1835="sníž. přenesená",J1835,0)</f>
        <v>0</v>
      </c>
      <c r="BI1835" s="226">
        <f>IF(N1835="nulová",J1835,0)</f>
        <v>0</v>
      </c>
      <c r="BJ1835" s="20" t="s">
        <v>79</v>
      </c>
      <c r="BK1835" s="226">
        <f>ROUND(I1835*H1835,2)</f>
        <v>0</v>
      </c>
      <c r="BL1835" s="20" t="s">
        <v>242</v>
      </c>
      <c r="BM1835" s="225" t="s">
        <v>2583</v>
      </c>
    </row>
    <row r="1836" s="2" customFormat="1">
      <c r="A1836" s="41"/>
      <c r="B1836" s="42"/>
      <c r="C1836" s="43"/>
      <c r="D1836" s="235" t="s">
        <v>370</v>
      </c>
      <c r="E1836" s="43"/>
      <c r="F1836" s="236" t="s">
        <v>2584</v>
      </c>
      <c r="G1836" s="43"/>
      <c r="H1836" s="43"/>
      <c r="I1836" s="237"/>
      <c r="J1836" s="43"/>
      <c r="K1836" s="43"/>
      <c r="L1836" s="47"/>
      <c r="M1836" s="238"/>
      <c r="N1836" s="239"/>
      <c r="O1836" s="87"/>
      <c r="P1836" s="87"/>
      <c r="Q1836" s="87"/>
      <c r="R1836" s="87"/>
      <c r="S1836" s="87"/>
      <c r="T1836" s="88"/>
      <c r="U1836" s="41"/>
      <c r="V1836" s="41"/>
      <c r="W1836" s="41"/>
      <c r="X1836" s="41"/>
      <c r="Y1836" s="41"/>
      <c r="Z1836" s="41"/>
      <c r="AA1836" s="41"/>
      <c r="AB1836" s="41"/>
      <c r="AC1836" s="41"/>
      <c r="AD1836" s="41"/>
      <c r="AE1836" s="41"/>
      <c r="AT1836" s="20" t="s">
        <v>370</v>
      </c>
      <c r="AU1836" s="20" t="s">
        <v>81</v>
      </c>
    </row>
    <row r="1837" s="13" customFormat="1">
      <c r="A1837" s="13"/>
      <c r="B1837" s="240"/>
      <c r="C1837" s="241"/>
      <c r="D1837" s="242" t="s">
        <v>372</v>
      </c>
      <c r="E1837" s="243" t="s">
        <v>21</v>
      </c>
      <c r="F1837" s="244" t="s">
        <v>674</v>
      </c>
      <c r="G1837" s="241"/>
      <c r="H1837" s="243" t="s">
        <v>21</v>
      </c>
      <c r="I1837" s="245"/>
      <c r="J1837" s="241"/>
      <c r="K1837" s="241"/>
      <c r="L1837" s="246"/>
      <c r="M1837" s="247"/>
      <c r="N1837" s="248"/>
      <c r="O1837" s="248"/>
      <c r="P1837" s="248"/>
      <c r="Q1837" s="248"/>
      <c r="R1837" s="248"/>
      <c r="S1837" s="248"/>
      <c r="T1837" s="249"/>
      <c r="U1837" s="13"/>
      <c r="V1837" s="13"/>
      <c r="W1837" s="13"/>
      <c r="X1837" s="13"/>
      <c r="Y1837" s="13"/>
      <c r="Z1837" s="13"/>
      <c r="AA1837" s="13"/>
      <c r="AB1837" s="13"/>
      <c r="AC1837" s="13"/>
      <c r="AD1837" s="13"/>
      <c r="AE1837" s="13"/>
      <c r="AT1837" s="250" t="s">
        <v>372</v>
      </c>
      <c r="AU1837" s="250" t="s">
        <v>81</v>
      </c>
      <c r="AV1837" s="13" t="s">
        <v>79</v>
      </c>
      <c r="AW1837" s="13" t="s">
        <v>34</v>
      </c>
      <c r="AX1837" s="13" t="s">
        <v>72</v>
      </c>
      <c r="AY1837" s="250" t="s">
        <v>178</v>
      </c>
    </row>
    <row r="1838" s="14" customFormat="1">
      <c r="A1838" s="14"/>
      <c r="B1838" s="251"/>
      <c r="C1838" s="252"/>
      <c r="D1838" s="242" t="s">
        <v>372</v>
      </c>
      <c r="E1838" s="253" t="s">
        <v>21</v>
      </c>
      <c r="F1838" s="254" t="s">
        <v>2585</v>
      </c>
      <c r="G1838" s="252"/>
      <c r="H1838" s="255">
        <v>1.5</v>
      </c>
      <c r="I1838" s="256"/>
      <c r="J1838" s="252"/>
      <c r="K1838" s="252"/>
      <c r="L1838" s="257"/>
      <c r="M1838" s="258"/>
      <c r="N1838" s="259"/>
      <c r="O1838" s="259"/>
      <c r="P1838" s="259"/>
      <c r="Q1838" s="259"/>
      <c r="R1838" s="259"/>
      <c r="S1838" s="259"/>
      <c r="T1838" s="260"/>
      <c r="U1838" s="14"/>
      <c r="V1838" s="14"/>
      <c r="W1838" s="14"/>
      <c r="X1838" s="14"/>
      <c r="Y1838" s="14"/>
      <c r="Z1838" s="14"/>
      <c r="AA1838" s="14"/>
      <c r="AB1838" s="14"/>
      <c r="AC1838" s="14"/>
      <c r="AD1838" s="14"/>
      <c r="AE1838" s="14"/>
      <c r="AT1838" s="261" t="s">
        <v>372</v>
      </c>
      <c r="AU1838" s="261" t="s">
        <v>81</v>
      </c>
      <c r="AV1838" s="14" t="s">
        <v>81</v>
      </c>
      <c r="AW1838" s="14" t="s">
        <v>34</v>
      </c>
      <c r="AX1838" s="14" t="s">
        <v>79</v>
      </c>
      <c r="AY1838" s="261" t="s">
        <v>178</v>
      </c>
    </row>
    <row r="1839" s="2" customFormat="1" ht="24.15" customHeight="1">
      <c r="A1839" s="41"/>
      <c r="B1839" s="42"/>
      <c r="C1839" s="284" t="s">
        <v>2586</v>
      </c>
      <c r="D1839" s="284" t="s">
        <v>543</v>
      </c>
      <c r="E1839" s="285" t="s">
        <v>2587</v>
      </c>
      <c r="F1839" s="286" t="s">
        <v>2588</v>
      </c>
      <c r="G1839" s="287" t="s">
        <v>209</v>
      </c>
      <c r="H1839" s="288">
        <v>4</v>
      </c>
      <c r="I1839" s="289"/>
      <c r="J1839" s="290">
        <f>ROUND(I1839*H1839,2)</f>
        <v>0</v>
      </c>
      <c r="K1839" s="286" t="s">
        <v>393</v>
      </c>
      <c r="L1839" s="291"/>
      <c r="M1839" s="292" t="s">
        <v>21</v>
      </c>
      <c r="N1839" s="293" t="s">
        <v>43</v>
      </c>
      <c r="O1839" s="87"/>
      <c r="P1839" s="223">
        <f>O1839*H1839</f>
        <v>0</v>
      </c>
      <c r="Q1839" s="223">
        <v>5.0000000000000002E-05</v>
      </c>
      <c r="R1839" s="223">
        <f>Q1839*H1839</f>
        <v>0.00020000000000000001</v>
      </c>
      <c r="S1839" s="223">
        <v>0</v>
      </c>
      <c r="T1839" s="224">
        <f>S1839*H1839</f>
        <v>0</v>
      </c>
      <c r="U1839" s="41"/>
      <c r="V1839" s="41"/>
      <c r="W1839" s="41"/>
      <c r="X1839" s="41"/>
      <c r="Y1839" s="41"/>
      <c r="Z1839" s="41"/>
      <c r="AA1839" s="41"/>
      <c r="AB1839" s="41"/>
      <c r="AC1839" s="41"/>
      <c r="AD1839" s="41"/>
      <c r="AE1839" s="41"/>
      <c r="AR1839" s="225" t="s">
        <v>306</v>
      </c>
      <c r="AT1839" s="225" t="s">
        <v>543</v>
      </c>
      <c r="AU1839" s="225" t="s">
        <v>81</v>
      </c>
      <c r="AY1839" s="20" t="s">
        <v>178</v>
      </c>
      <c r="BE1839" s="226">
        <f>IF(N1839="základní",J1839,0)</f>
        <v>0</v>
      </c>
      <c r="BF1839" s="226">
        <f>IF(N1839="snížená",J1839,0)</f>
        <v>0</v>
      </c>
      <c r="BG1839" s="226">
        <f>IF(N1839="zákl. přenesená",J1839,0)</f>
        <v>0</v>
      </c>
      <c r="BH1839" s="226">
        <f>IF(N1839="sníž. přenesená",J1839,0)</f>
        <v>0</v>
      </c>
      <c r="BI1839" s="226">
        <f>IF(N1839="nulová",J1839,0)</f>
        <v>0</v>
      </c>
      <c r="BJ1839" s="20" t="s">
        <v>79</v>
      </c>
      <c r="BK1839" s="226">
        <f>ROUND(I1839*H1839,2)</f>
        <v>0</v>
      </c>
      <c r="BL1839" s="20" t="s">
        <v>242</v>
      </c>
      <c r="BM1839" s="225" t="s">
        <v>2589</v>
      </c>
    </row>
    <row r="1840" s="14" customFormat="1">
      <c r="A1840" s="14"/>
      <c r="B1840" s="251"/>
      <c r="C1840" s="252"/>
      <c r="D1840" s="242" t="s">
        <v>372</v>
      </c>
      <c r="E1840" s="253" t="s">
        <v>21</v>
      </c>
      <c r="F1840" s="254" t="s">
        <v>2590</v>
      </c>
      <c r="G1840" s="252"/>
      <c r="H1840" s="255">
        <v>4</v>
      </c>
      <c r="I1840" s="256"/>
      <c r="J1840" s="252"/>
      <c r="K1840" s="252"/>
      <c r="L1840" s="257"/>
      <c r="M1840" s="258"/>
      <c r="N1840" s="259"/>
      <c r="O1840" s="259"/>
      <c r="P1840" s="259"/>
      <c r="Q1840" s="259"/>
      <c r="R1840" s="259"/>
      <c r="S1840" s="259"/>
      <c r="T1840" s="260"/>
      <c r="U1840" s="14"/>
      <c r="V1840" s="14"/>
      <c r="W1840" s="14"/>
      <c r="X1840" s="14"/>
      <c r="Y1840" s="14"/>
      <c r="Z1840" s="14"/>
      <c r="AA1840" s="14"/>
      <c r="AB1840" s="14"/>
      <c r="AC1840" s="14"/>
      <c r="AD1840" s="14"/>
      <c r="AE1840" s="14"/>
      <c r="AT1840" s="261" t="s">
        <v>372</v>
      </c>
      <c r="AU1840" s="261" t="s">
        <v>81</v>
      </c>
      <c r="AV1840" s="14" t="s">
        <v>81</v>
      </c>
      <c r="AW1840" s="14" t="s">
        <v>34</v>
      </c>
      <c r="AX1840" s="14" t="s">
        <v>79</v>
      </c>
      <c r="AY1840" s="261" t="s">
        <v>178</v>
      </c>
    </row>
    <row r="1841" s="2" customFormat="1" ht="37.8" customHeight="1">
      <c r="A1841" s="41"/>
      <c r="B1841" s="42"/>
      <c r="C1841" s="214" t="s">
        <v>2591</v>
      </c>
      <c r="D1841" s="214" t="s">
        <v>179</v>
      </c>
      <c r="E1841" s="215" t="s">
        <v>2592</v>
      </c>
      <c r="F1841" s="216" t="s">
        <v>2593</v>
      </c>
      <c r="G1841" s="217" t="s">
        <v>384</v>
      </c>
      <c r="H1841" s="218">
        <v>84.829999999999998</v>
      </c>
      <c r="I1841" s="219"/>
      <c r="J1841" s="220">
        <f>ROUND(I1841*H1841,2)</f>
        <v>0</v>
      </c>
      <c r="K1841" s="216" t="s">
        <v>393</v>
      </c>
      <c r="L1841" s="47"/>
      <c r="M1841" s="221" t="s">
        <v>21</v>
      </c>
      <c r="N1841" s="222" t="s">
        <v>43</v>
      </c>
      <c r="O1841" s="87"/>
      <c r="P1841" s="223">
        <f>O1841*H1841</f>
        <v>0</v>
      </c>
      <c r="Q1841" s="223">
        <v>0.0091000000000000004</v>
      </c>
      <c r="R1841" s="223">
        <f>Q1841*H1841</f>
        <v>0.771953</v>
      </c>
      <c r="S1841" s="223">
        <v>0</v>
      </c>
      <c r="T1841" s="224">
        <f>S1841*H1841</f>
        <v>0</v>
      </c>
      <c r="U1841" s="41"/>
      <c r="V1841" s="41"/>
      <c r="W1841" s="41"/>
      <c r="X1841" s="41"/>
      <c r="Y1841" s="41"/>
      <c r="Z1841" s="41"/>
      <c r="AA1841" s="41"/>
      <c r="AB1841" s="41"/>
      <c r="AC1841" s="41"/>
      <c r="AD1841" s="41"/>
      <c r="AE1841" s="41"/>
      <c r="AR1841" s="225" t="s">
        <v>242</v>
      </c>
      <c r="AT1841" s="225" t="s">
        <v>179</v>
      </c>
      <c r="AU1841" s="225" t="s">
        <v>81</v>
      </c>
      <c r="AY1841" s="20" t="s">
        <v>178</v>
      </c>
      <c r="BE1841" s="226">
        <f>IF(N1841="základní",J1841,0)</f>
        <v>0</v>
      </c>
      <c r="BF1841" s="226">
        <f>IF(N1841="snížená",J1841,0)</f>
        <v>0</v>
      </c>
      <c r="BG1841" s="226">
        <f>IF(N1841="zákl. přenesená",J1841,0)</f>
        <v>0</v>
      </c>
      <c r="BH1841" s="226">
        <f>IF(N1841="sníž. přenesená",J1841,0)</f>
        <v>0</v>
      </c>
      <c r="BI1841" s="226">
        <f>IF(N1841="nulová",J1841,0)</f>
        <v>0</v>
      </c>
      <c r="BJ1841" s="20" t="s">
        <v>79</v>
      </c>
      <c r="BK1841" s="226">
        <f>ROUND(I1841*H1841,2)</f>
        <v>0</v>
      </c>
      <c r="BL1841" s="20" t="s">
        <v>242</v>
      </c>
      <c r="BM1841" s="225" t="s">
        <v>2594</v>
      </c>
    </row>
    <row r="1842" s="13" customFormat="1">
      <c r="A1842" s="13"/>
      <c r="B1842" s="240"/>
      <c r="C1842" s="241"/>
      <c r="D1842" s="242" t="s">
        <v>372</v>
      </c>
      <c r="E1842" s="243" t="s">
        <v>21</v>
      </c>
      <c r="F1842" s="244" t="s">
        <v>2595</v>
      </c>
      <c r="G1842" s="241"/>
      <c r="H1842" s="243" t="s">
        <v>21</v>
      </c>
      <c r="I1842" s="245"/>
      <c r="J1842" s="241"/>
      <c r="K1842" s="241"/>
      <c r="L1842" s="246"/>
      <c r="M1842" s="247"/>
      <c r="N1842" s="248"/>
      <c r="O1842" s="248"/>
      <c r="P1842" s="248"/>
      <c r="Q1842" s="248"/>
      <c r="R1842" s="248"/>
      <c r="S1842" s="248"/>
      <c r="T1842" s="249"/>
      <c r="U1842" s="13"/>
      <c r="V1842" s="13"/>
      <c r="W1842" s="13"/>
      <c r="X1842" s="13"/>
      <c r="Y1842" s="13"/>
      <c r="Z1842" s="13"/>
      <c r="AA1842" s="13"/>
      <c r="AB1842" s="13"/>
      <c r="AC1842" s="13"/>
      <c r="AD1842" s="13"/>
      <c r="AE1842" s="13"/>
      <c r="AT1842" s="250" t="s">
        <v>372</v>
      </c>
      <c r="AU1842" s="250" t="s">
        <v>81</v>
      </c>
      <c r="AV1842" s="13" t="s">
        <v>79</v>
      </c>
      <c r="AW1842" s="13" t="s">
        <v>34</v>
      </c>
      <c r="AX1842" s="13" t="s">
        <v>72</v>
      </c>
      <c r="AY1842" s="250" t="s">
        <v>178</v>
      </c>
    </row>
    <row r="1843" s="13" customFormat="1">
      <c r="A1843" s="13"/>
      <c r="B1843" s="240"/>
      <c r="C1843" s="241"/>
      <c r="D1843" s="242" t="s">
        <v>372</v>
      </c>
      <c r="E1843" s="243" t="s">
        <v>21</v>
      </c>
      <c r="F1843" s="244" t="s">
        <v>2596</v>
      </c>
      <c r="G1843" s="241"/>
      <c r="H1843" s="243" t="s">
        <v>21</v>
      </c>
      <c r="I1843" s="245"/>
      <c r="J1843" s="241"/>
      <c r="K1843" s="241"/>
      <c r="L1843" s="246"/>
      <c r="M1843" s="247"/>
      <c r="N1843" s="248"/>
      <c r="O1843" s="248"/>
      <c r="P1843" s="248"/>
      <c r="Q1843" s="248"/>
      <c r="R1843" s="248"/>
      <c r="S1843" s="248"/>
      <c r="T1843" s="249"/>
      <c r="U1843" s="13"/>
      <c r="V1843" s="13"/>
      <c r="W1843" s="13"/>
      <c r="X1843" s="13"/>
      <c r="Y1843" s="13"/>
      <c r="Z1843" s="13"/>
      <c r="AA1843" s="13"/>
      <c r="AB1843" s="13"/>
      <c r="AC1843" s="13"/>
      <c r="AD1843" s="13"/>
      <c r="AE1843" s="13"/>
      <c r="AT1843" s="250" t="s">
        <v>372</v>
      </c>
      <c r="AU1843" s="250" t="s">
        <v>81</v>
      </c>
      <c r="AV1843" s="13" t="s">
        <v>79</v>
      </c>
      <c r="AW1843" s="13" t="s">
        <v>34</v>
      </c>
      <c r="AX1843" s="13" t="s">
        <v>72</v>
      </c>
      <c r="AY1843" s="250" t="s">
        <v>178</v>
      </c>
    </row>
    <row r="1844" s="13" customFormat="1">
      <c r="A1844" s="13"/>
      <c r="B1844" s="240"/>
      <c r="C1844" s="241"/>
      <c r="D1844" s="242" t="s">
        <v>372</v>
      </c>
      <c r="E1844" s="243" t="s">
        <v>21</v>
      </c>
      <c r="F1844" s="244" t="s">
        <v>2597</v>
      </c>
      <c r="G1844" s="241"/>
      <c r="H1844" s="243" t="s">
        <v>21</v>
      </c>
      <c r="I1844" s="245"/>
      <c r="J1844" s="241"/>
      <c r="K1844" s="241"/>
      <c r="L1844" s="246"/>
      <c r="M1844" s="247"/>
      <c r="N1844" s="248"/>
      <c r="O1844" s="248"/>
      <c r="P1844" s="248"/>
      <c r="Q1844" s="248"/>
      <c r="R1844" s="248"/>
      <c r="S1844" s="248"/>
      <c r="T1844" s="249"/>
      <c r="U1844" s="13"/>
      <c r="V1844" s="13"/>
      <c r="W1844" s="13"/>
      <c r="X1844" s="13"/>
      <c r="Y1844" s="13"/>
      <c r="Z1844" s="13"/>
      <c r="AA1844" s="13"/>
      <c r="AB1844" s="13"/>
      <c r="AC1844" s="13"/>
      <c r="AD1844" s="13"/>
      <c r="AE1844" s="13"/>
      <c r="AT1844" s="250" t="s">
        <v>372</v>
      </c>
      <c r="AU1844" s="250" t="s">
        <v>81</v>
      </c>
      <c r="AV1844" s="13" t="s">
        <v>79</v>
      </c>
      <c r="AW1844" s="13" t="s">
        <v>34</v>
      </c>
      <c r="AX1844" s="13" t="s">
        <v>72</v>
      </c>
      <c r="AY1844" s="250" t="s">
        <v>178</v>
      </c>
    </row>
    <row r="1845" s="13" customFormat="1">
      <c r="A1845" s="13"/>
      <c r="B1845" s="240"/>
      <c r="C1845" s="241"/>
      <c r="D1845" s="242" t="s">
        <v>372</v>
      </c>
      <c r="E1845" s="243" t="s">
        <v>21</v>
      </c>
      <c r="F1845" s="244" t="s">
        <v>2598</v>
      </c>
      <c r="G1845" s="241"/>
      <c r="H1845" s="243" t="s">
        <v>21</v>
      </c>
      <c r="I1845" s="245"/>
      <c r="J1845" s="241"/>
      <c r="K1845" s="241"/>
      <c r="L1845" s="246"/>
      <c r="M1845" s="247"/>
      <c r="N1845" s="248"/>
      <c r="O1845" s="248"/>
      <c r="P1845" s="248"/>
      <c r="Q1845" s="248"/>
      <c r="R1845" s="248"/>
      <c r="S1845" s="248"/>
      <c r="T1845" s="249"/>
      <c r="U1845" s="13"/>
      <c r="V1845" s="13"/>
      <c r="W1845" s="13"/>
      <c r="X1845" s="13"/>
      <c r="Y1845" s="13"/>
      <c r="Z1845" s="13"/>
      <c r="AA1845" s="13"/>
      <c r="AB1845" s="13"/>
      <c r="AC1845" s="13"/>
      <c r="AD1845" s="13"/>
      <c r="AE1845" s="13"/>
      <c r="AT1845" s="250" t="s">
        <v>372</v>
      </c>
      <c r="AU1845" s="250" t="s">
        <v>81</v>
      </c>
      <c r="AV1845" s="13" t="s">
        <v>79</v>
      </c>
      <c r="AW1845" s="13" t="s">
        <v>34</v>
      </c>
      <c r="AX1845" s="13" t="s">
        <v>72</v>
      </c>
      <c r="AY1845" s="250" t="s">
        <v>178</v>
      </c>
    </row>
    <row r="1846" s="14" customFormat="1">
      <c r="A1846" s="14"/>
      <c r="B1846" s="251"/>
      <c r="C1846" s="252"/>
      <c r="D1846" s="242" t="s">
        <v>372</v>
      </c>
      <c r="E1846" s="253" t="s">
        <v>21</v>
      </c>
      <c r="F1846" s="254" t="s">
        <v>2599</v>
      </c>
      <c r="G1846" s="252"/>
      <c r="H1846" s="255">
        <v>8.9199999999999999</v>
      </c>
      <c r="I1846" s="256"/>
      <c r="J1846" s="252"/>
      <c r="K1846" s="252"/>
      <c r="L1846" s="257"/>
      <c r="M1846" s="258"/>
      <c r="N1846" s="259"/>
      <c r="O1846" s="259"/>
      <c r="P1846" s="259"/>
      <c r="Q1846" s="259"/>
      <c r="R1846" s="259"/>
      <c r="S1846" s="259"/>
      <c r="T1846" s="260"/>
      <c r="U1846" s="14"/>
      <c r="V1846" s="14"/>
      <c r="W1846" s="14"/>
      <c r="X1846" s="14"/>
      <c r="Y1846" s="14"/>
      <c r="Z1846" s="14"/>
      <c r="AA1846" s="14"/>
      <c r="AB1846" s="14"/>
      <c r="AC1846" s="14"/>
      <c r="AD1846" s="14"/>
      <c r="AE1846" s="14"/>
      <c r="AT1846" s="261" t="s">
        <v>372</v>
      </c>
      <c r="AU1846" s="261" t="s">
        <v>81</v>
      </c>
      <c r="AV1846" s="14" t="s">
        <v>81</v>
      </c>
      <c r="AW1846" s="14" t="s">
        <v>34</v>
      </c>
      <c r="AX1846" s="14" t="s">
        <v>72</v>
      </c>
      <c r="AY1846" s="261" t="s">
        <v>178</v>
      </c>
    </row>
    <row r="1847" s="14" customFormat="1">
      <c r="A1847" s="14"/>
      <c r="B1847" s="251"/>
      <c r="C1847" s="252"/>
      <c r="D1847" s="242" t="s">
        <v>372</v>
      </c>
      <c r="E1847" s="253" t="s">
        <v>21</v>
      </c>
      <c r="F1847" s="254" t="s">
        <v>2600</v>
      </c>
      <c r="G1847" s="252"/>
      <c r="H1847" s="255">
        <v>13.800000000000001</v>
      </c>
      <c r="I1847" s="256"/>
      <c r="J1847" s="252"/>
      <c r="K1847" s="252"/>
      <c r="L1847" s="257"/>
      <c r="M1847" s="258"/>
      <c r="N1847" s="259"/>
      <c r="O1847" s="259"/>
      <c r="P1847" s="259"/>
      <c r="Q1847" s="259"/>
      <c r="R1847" s="259"/>
      <c r="S1847" s="259"/>
      <c r="T1847" s="260"/>
      <c r="U1847" s="14"/>
      <c r="V1847" s="14"/>
      <c r="W1847" s="14"/>
      <c r="X1847" s="14"/>
      <c r="Y1847" s="14"/>
      <c r="Z1847" s="14"/>
      <c r="AA1847" s="14"/>
      <c r="AB1847" s="14"/>
      <c r="AC1847" s="14"/>
      <c r="AD1847" s="14"/>
      <c r="AE1847" s="14"/>
      <c r="AT1847" s="261" t="s">
        <v>372</v>
      </c>
      <c r="AU1847" s="261" t="s">
        <v>81</v>
      </c>
      <c r="AV1847" s="14" t="s">
        <v>81</v>
      </c>
      <c r="AW1847" s="14" t="s">
        <v>34</v>
      </c>
      <c r="AX1847" s="14" t="s">
        <v>72</v>
      </c>
      <c r="AY1847" s="261" t="s">
        <v>178</v>
      </c>
    </row>
    <row r="1848" s="14" customFormat="1">
      <c r="A1848" s="14"/>
      <c r="B1848" s="251"/>
      <c r="C1848" s="252"/>
      <c r="D1848" s="242" t="s">
        <v>372</v>
      </c>
      <c r="E1848" s="253" t="s">
        <v>21</v>
      </c>
      <c r="F1848" s="254" t="s">
        <v>2601</v>
      </c>
      <c r="G1848" s="252"/>
      <c r="H1848" s="255">
        <v>0.94999999999999996</v>
      </c>
      <c r="I1848" s="256"/>
      <c r="J1848" s="252"/>
      <c r="K1848" s="252"/>
      <c r="L1848" s="257"/>
      <c r="M1848" s="258"/>
      <c r="N1848" s="259"/>
      <c r="O1848" s="259"/>
      <c r="P1848" s="259"/>
      <c r="Q1848" s="259"/>
      <c r="R1848" s="259"/>
      <c r="S1848" s="259"/>
      <c r="T1848" s="260"/>
      <c r="U1848" s="14"/>
      <c r="V1848" s="14"/>
      <c r="W1848" s="14"/>
      <c r="X1848" s="14"/>
      <c r="Y1848" s="14"/>
      <c r="Z1848" s="14"/>
      <c r="AA1848" s="14"/>
      <c r="AB1848" s="14"/>
      <c r="AC1848" s="14"/>
      <c r="AD1848" s="14"/>
      <c r="AE1848" s="14"/>
      <c r="AT1848" s="261" t="s">
        <v>372</v>
      </c>
      <c r="AU1848" s="261" t="s">
        <v>81</v>
      </c>
      <c r="AV1848" s="14" t="s">
        <v>81</v>
      </c>
      <c r="AW1848" s="14" t="s">
        <v>34</v>
      </c>
      <c r="AX1848" s="14" t="s">
        <v>72</v>
      </c>
      <c r="AY1848" s="261" t="s">
        <v>178</v>
      </c>
    </row>
    <row r="1849" s="14" customFormat="1">
      <c r="A1849" s="14"/>
      <c r="B1849" s="251"/>
      <c r="C1849" s="252"/>
      <c r="D1849" s="242" t="s">
        <v>372</v>
      </c>
      <c r="E1849" s="253" t="s">
        <v>21</v>
      </c>
      <c r="F1849" s="254" t="s">
        <v>2602</v>
      </c>
      <c r="G1849" s="252"/>
      <c r="H1849" s="255">
        <v>12.310000000000001</v>
      </c>
      <c r="I1849" s="256"/>
      <c r="J1849" s="252"/>
      <c r="K1849" s="252"/>
      <c r="L1849" s="257"/>
      <c r="M1849" s="258"/>
      <c r="N1849" s="259"/>
      <c r="O1849" s="259"/>
      <c r="P1849" s="259"/>
      <c r="Q1849" s="259"/>
      <c r="R1849" s="259"/>
      <c r="S1849" s="259"/>
      <c r="T1849" s="260"/>
      <c r="U1849" s="14"/>
      <c r="V1849" s="14"/>
      <c r="W1849" s="14"/>
      <c r="X1849" s="14"/>
      <c r="Y1849" s="14"/>
      <c r="Z1849" s="14"/>
      <c r="AA1849" s="14"/>
      <c r="AB1849" s="14"/>
      <c r="AC1849" s="14"/>
      <c r="AD1849" s="14"/>
      <c r="AE1849" s="14"/>
      <c r="AT1849" s="261" t="s">
        <v>372</v>
      </c>
      <c r="AU1849" s="261" t="s">
        <v>81</v>
      </c>
      <c r="AV1849" s="14" t="s">
        <v>81</v>
      </c>
      <c r="AW1849" s="14" t="s">
        <v>34</v>
      </c>
      <c r="AX1849" s="14" t="s">
        <v>72</v>
      </c>
      <c r="AY1849" s="261" t="s">
        <v>178</v>
      </c>
    </row>
    <row r="1850" s="14" customFormat="1">
      <c r="A1850" s="14"/>
      <c r="B1850" s="251"/>
      <c r="C1850" s="252"/>
      <c r="D1850" s="242" t="s">
        <v>372</v>
      </c>
      <c r="E1850" s="253" t="s">
        <v>21</v>
      </c>
      <c r="F1850" s="254" t="s">
        <v>2603</v>
      </c>
      <c r="G1850" s="252"/>
      <c r="H1850" s="255">
        <v>9.2200000000000006</v>
      </c>
      <c r="I1850" s="256"/>
      <c r="J1850" s="252"/>
      <c r="K1850" s="252"/>
      <c r="L1850" s="257"/>
      <c r="M1850" s="258"/>
      <c r="N1850" s="259"/>
      <c r="O1850" s="259"/>
      <c r="P1850" s="259"/>
      <c r="Q1850" s="259"/>
      <c r="R1850" s="259"/>
      <c r="S1850" s="259"/>
      <c r="T1850" s="260"/>
      <c r="U1850" s="14"/>
      <c r="V1850" s="14"/>
      <c r="W1850" s="14"/>
      <c r="X1850" s="14"/>
      <c r="Y1850" s="14"/>
      <c r="Z1850" s="14"/>
      <c r="AA1850" s="14"/>
      <c r="AB1850" s="14"/>
      <c r="AC1850" s="14"/>
      <c r="AD1850" s="14"/>
      <c r="AE1850" s="14"/>
      <c r="AT1850" s="261" t="s">
        <v>372</v>
      </c>
      <c r="AU1850" s="261" t="s">
        <v>81</v>
      </c>
      <c r="AV1850" s="14" t="s">
        <v>81</v>
      </c>
      <c r="AW1850" s="14" t="s">
        <v>34</v>
      </c>
      <c r="AX1850" s="14" t="s">
        <v>72</v>
      </c>
      <c r="AY1850" s="261" t="s">
        <v>178</v>
      </c>
    </row>
    <row r="1851" s="14" customFormat="1">
      <c r="A1851" s="14"/>
      <c r="B1851" s="251"/>
      <c r="C1851" s="252"/>
      <c r="D1851" s="242" t="s">
        <v>372</v>
      </c>
      <c r="E1851" s="253" t="s">
        <v>21</v>
      </c>
      <c r="F1851" s="254" t="s">
        <v>2604</v>
      </c>
      <c r="G1851" s="252"/>
      <c r="H1851" s="255">
        <v>1.8500000000000001</v>
      </c>
      <c r="I1851" s="256"/>
      <c r="J1851" s="252"/>
      <c r="K1851" s="252"/>
      <c r="L1851" s="257"/>
      <c r="M1851" s="258"/>
      <c r="N1851" s="259"/>
      <c r="O1851" s="259"/>
      <c r="P1851" s="259"/>
      <c r="Q1851" s="259"/>
      <c r="R1851" s="259"/>
      <c r="S1851" s="259"/>
      <c r="T1851" s="260"/>
      <c r="U1851" s="14"/>
      <c r="V1851" s="14"/>
      <c r="W1851" s="14"/>
      <c r="X1851" s="14"/>
      <c r="Y1851" s="14"/>
      <c r="Z1851" s="14"/>
      <c r="AA1851" s="14"/>
      <c r="AB1851" s="14"/>
      <c r="AC1851" s="14"/>
      <c r="AD1851" s="14"/>
      <c r="AE1851" s="14"/>
      <c r="AT1851" s="261" t="s">
        <v>372</v>
      </c>
      <c r="AU1851" s="261" t="s">
        <v>81</v>
      </c>
      <c r="AV1851" s="14" t="s">
        <v>81</v>
      </c>
      <c r="AW1851" s="14" t="s">
        <v>34</v>
      </c>
      <c r="AX1851" s="14" t="s">
        <v>72</v>
      </c>
      <c r="AY1851" s="261" t="s">
        <v>178</v>
      </c>
    </row>
    <row r="1852" s="14" customFormat="1">
      <c r="A1852" s="14"/>
      <c r="B1852" s="251"/>
      <c r="C1852" s="252"/>
      <c r="D1852" s="242" t="s">
        <v>372</v>
      </c>
      <c r="E1852" s="253" t="s">
        <v>21</v>
      </c>
      <c r="F1852" s="254" t="s">
        <v>2605</v>
      </c>
      <c r="G1852" s="252"/>
      <c r="H1852" s="255">
        <v>1.3999999999999999</v>
      </c>
      <c r="I1852" s="256"/>
      <c r="J1852" s="252"/>
      <c r="K1852" s="252"/>
      <c r="L1852" s="257"/>
      <c r="M1852" s="258"/>
      <c r="N1852" s="259"/>
      <c r="O1852" s="259"/>
      <c r="P1852" s="259"/>
      <c r="Q1852" s="259"/>
      <c r="R1852" s="259"/>
      <c r="S1852" s="259"/>
      <c r="T1852" s="260"/>
      <c r="U1852" s="14"/>
      <c r="V1852" s="14"/>
      <c r="W1852" s="14"/>
      <c r="X1852" s="14"/>
      <c r="Y1852" s="14"/>
      <c r="Z1852" s="14"/>
      <c r="AA1852" s="14"/>
      <c r="AB1852" s="14"/>
      <c r="AC1852" s="14"/>
      <c r="AD1852" s="14"/>
      <c r="AE1852" s="14"/>
      <c r="AT1852" s="261" t="s">
        <v>372</v>
      </c>
      <c r="AU1852" s="261" t="s">
        <v>81</v>
      </c>
      <c r="AV1852" s="14" t="s">
        <v>81</v>
      </c>
      <c r="AW1852" s="14" t="s">
        <v>34</v>
      </c>
      <c r="AX1852" s="14" t="s">
        <v>72</v>
      </c>
      <c r="AY1852" s="261" t="s">
        <v>178</v>
      </c>
    </row>
    <row r="1853" s="14" customFormat="1">
      <c r="A1853" s="14"/>
      <c r="B1853" s="251"/>
      <c r="C1853" s="252"/>
      <c r="D1853" s="242" t="s">
        <v>372</v>
      </c>
      <c r="E1853" s="253" t="s">
        <v>21</v>
      </c>
      <c r="F1853" s="254" t="s">
        <v>2606</v>
      </c>
      <c r="G1853" s="252"/>
      <c r="H1853" s="255">
        <v>1.78</v>
      </c>
      <c r="I1853" s="256"/>
      <c r="J1853" s="252"/>
      <c r="K1853" s="252"/>
      <c r="L1853" s="257"/>
      <c r="M1853" s="258"/>
      <c r="N1853" s="259"/>
      <c r="O1853" s="259"/>
      <c r="P1853" s="259"/>
      <c r="Q1853" s="259"/>
      <c r="R1853" s="259"/>
      <c r="S1853" s="259"/>
      <c r="T1853" s="260"/>
      <c r="U1853" s="14"/>
      <c r="V1853" s="14"/>
      <c r="W1853" s="14"/>
      <c r="X1853" s="14"/>
      <c r="Y1853" s="14"/>
      <c r="Z1853" s="14"/>
      <c r="AA1853" s="14"/>
      <c r="AB1853" s="14"/>
      <c r="AC1853" s="14"/>
      <c r="AD1853" s="14"/>
      <c r="AE1853" s="14"/>
      <c r="AT1853" s="261" t="s">
        <v>372</v>
      </c>
      <c r="AU1853" s="261" t="s">
        <v>81</v>
      </c>
      <c r="AV1853" s="14" t="s">
        <v>81</v>
      </c>
      <c r="AW1853" s="14" t="s">
        <v>34</v>
      </c>
      <c r="AX1853" s="14" t="s">
        <v>72</v>
      </c>
      <c r="AY1853" s="261" t="s">
        <v>178</v>
      </c>
    </row>
    <row r="1854" s="14" customFormat="1">
      <c r="A1854" s="14"/>
      <c r="B1854" s="251"/>
      <c r="C1854" s="252"/>
      <c r="D1854" s="242" t="s">
        <v>372</v>
      </c>
      <c r="E1854" s="253" t="s">
        <v>21</v>
      </c>
      <c r="F1854" s="254" t="s">
        <v>2607</v>
      </c>
      <c r="G1854" s="252"/>
      <c r="H1854" s="255">
        <v>1.3999999999999999</v>
      </c>
      <c r="I1854" s="256"/>
      <c r="J1854" s="252"/>
      <c r="K1854" s="252"/>
      <c r="L1854" s="257"/>
      <c r="M1854" s="258"/>
      <c r="N1854" s="259"/>
      <c r="O1854" s="259"/>
      <c r="P1854" s="259"/>
      <c r="Q1854" s="259"/>
      <c r="R1854" s="259"/>
      <c r="S1854" s="259"/>
      <c r="T1854" s="260"/>
      <c r="U1854" s="14"/>
      <c r="V1854" s="14"/>
      <c r="W1854" s="14"/>
      <c r="X1854" s="14"/>
      <c r="Y1854" s="14"/>
      <c r="Z1854" s="14"/>
      <c r="AA1854" s="14"/>
      <c r="AB1854" s="14"/>
      <c r="AC1854" s="14"/>
      <c r="AD1854" s="14"/>
      <c r="AE1854" s="14"/>
      <c r="AT1854" s="261" t="s">
        <v>372</v>
      </c>
      <c r="AU1854" s="261" t="s">
        <v>81</v>
      </c>
      <c r="AV1854" s="14" t="s">
        <v>81</v>
      </c>
      <c r="AW1854" s="14" t="s">
        <v>34</v>
      </c>
      <c r="AX1854" s="14" t="s">
        <v>72</v>
      </c>
      <c r="AY1854" s="261" t="s">
        <v>178</v>
      </c>
    </row>
    <row r="1855" s="14" customFormat="1">
      <c r="A1855" s="14"/>
      <c r="B1855" s="251"/>
      <c r="C1855" s="252"/>
      <c r="D1855" s="242" t="s">
        <v>372</v>
      </c>
      <c r="E1855" s="253" t="s">
        <v>21</v>
      </c>
      <c r="F1855" s="254" t="s">
        <v>2608</v>
      </c>
      <c r="G1855" s="252"/>
      <c r="H1855" s="255">
        <v>5.2000000000000002</v>
      </c>
      <c r="I1855" s="256"/>
      <c r="J1855" s="252"/>
      <c r="K1855" s="252"/>
      <c r="L1855" s="257"/>
      <c r="M1855" s="258"/>
      <c r="N1855" s="259"/>
      <c r="O1855" s="259"/>
      <c r="P1855" s="259"/>
      <c r="Q1855" s="259"/>
      <c r="R1855" s="259"/>
      <c r="S1855" s="259"/>
      <c r="T1855" s="260"/>
      <c r="U1855" s="14"/>
      <c r="V1855" s="14"/>
      <c r="W1855" s="14"/>
      <c r="X1855" s="14"/>
      <c r="Y1855" s="14"/>
      <c r="Z1855" s="14"/>
      <c r="AA1855" s="14"/>
      <c r="AB1855" s="14"/>
      <c r="AC1855" s="14"/>
      <c r="AD1855" s="14"/>
      <c r="AE1855" s="14"/>
      <c r="AT1855" s="261" t="s">
        <v>372</v>
      </c>
      <c r="AU1855" s="261" t="s">
        <v>81</v>
      </c>
      <c r="AV1855" s="14" t="s">
        <v>81</v>
      </c>
      <c r="AW1855" s="14" t="s">
        <v>34</v>
      </c>
      <c r="AX1855" s="14" t="s">
        <v>72</v>
      </c>
      <c r="AY1855" s="261" t="s">
        <v>178</v>
      </c>
    </row>
    <row r="1856" s="14" customFormat="1">
      <c r="A1856" s="14"/>
      <c r="B1856" s="251"/>
      <c r="C1856" s="252"/>
      <c r="D1856" s="242" t="s">
        <v>372</v>
      </c>
      <c r="E1856" s="253" t="s">
        <v>21</v>
      </c>
      <c r="F1856" s="254" t="s">
        <v>2609</v>
      </c>
      <c r="G1856" s="252"/>
      <c r="H1856" s="255">
        <v>1.6699999999999999</v>
      </c>
      <c r="I1856" s="256"/>
      <c r="J1856" s="252"/>
      <c r="K1856" s="252"/>
      <c r="L1856" s="257"/>
      <c r="M1856" s="258"/>
      <c r="N1856" s="259"/>
      <c r="O1856" s="259"/>
      <c r="P1856" s="259"/>
      <c r="Q1856" s="259"/>
      <c r="R1856" s="259"/>
      <c r="S1856" s="259"/>
      <c r="T1856" s="260"/>
      <c r="U1856" s="14"/>
      <c r="V1856" s="14"/>
      <c r="W1856" s="14"/>
      <c r="X1856" s="14"/>
      <c r="Y1856" s="14"/>
      <c r="Z1856" s="14"/>
      <c r="AA1856" s="14"/>
      <c r="AB1856" s="14"/>
      <c r="AC1856" s="14"/>
      <c r="AD1856" s="14"/>
      <c r="AE1856" s="14"/>
      <c r="AT1856" s="261" t="s">
        <v>372</v>
      </c>
      <c r="AU1856" s="261" t="s">
        <v>81</v>
      </c>
      <c r="AV1856" s="14" t="s">
        <v>81</v>
      </c>
      <c r="AW1856" s="14" t="s">
        <v>34</v>
      </c>
      <c r="AX1856" s="14" t="s">
        <v>72</v>
      </c>
      <c r="AY1856" s="261" t="s">
        <v>178</v>
      </c>
    </row>
    <row r="1857" s="14" customFormat="1">
      <c r="A1857" s="14"/>
      <c r="B1857" s="251"/>
      <c r="C1857" s="252"/>
      <c r="D1857" s="242" t="s">
        <v>372</v>
      </c>
      <c r="E1857" s="253" t="s">
        <v>21</v>
      </c>
      <c r="F1857" s="254" t="s">
        <v>2610</v>
      </c>
      <c r="G1857" s="252"/>
      <c r="H1857" s="255">
        <v>26.329999999999998</v>
      </c>
      <c r="I1857" s="256"/>
      <c r="J1857" s="252"/>
      <c r="K1857" s="252"/>
      <c r="L1857" s="257"/>
      <c r="M1857" s="258"/>
      <c r="N1857" s="259"/>
      <c r="O1857" s="259"/>
      <c r="P1857" s="259"/>
      <c r="Q1857" s="259"/>
      <c r="R1857" s="259"/>
      <c r="S1857" s="259"/>
      <c r="T1857" s="260"/>
      <c r="U1857" s="14"/>
      <c r="V1857" s="14"/>
      <c r="W1857" s="14"/>
      <c r="X1857" s="14"/>
      <c r="Y1857" s="14"/>
      <c r="Z1857" s="14"/>
      <c r="AA1857" s="14"/>
      <c r="AB1857" s="14"/>
      <c r="AC1857" s="14"/>
      <c r="AD1857" s="14"/>
      <c r="AE1857" s="14"/>
      <c r="AT1857" s="261" t="s">
        <v>372</v>
      </c>
      <c r="AU1857" s="261" t="s">
        <v>81</v>
      </c>
      <c r="AV1857" s="14" t="s">
        <v>81</v>
      </c>
      <c r="AW1857" s="14" t="s">
        <v>34</v>
      </c>
      <c r="AX1857" s="14" t="s">
        <v>72</v>
      </c>
      <c r="AY1857" s="261" t="s">
        <v>178</v>
      </c>
    </row>
    <row r="1858" s="15" customFormat="1">
      <c r="A1858" s="15"/>
      <c r="B1858" s="262"/>
      <c r="C1858" s="263"/>
      <c r="D1858" s="242" t="s">
        <v>372</v>
      </c>
      <c r="E1858" s="264" t="s">
        <v>21</v>
      </c>
      <c r="F1858" s="265" t="s">
        <v>399</v>
      </c>
      <c r="G1858" s="263"/>
      <c r="H1858" s="266">
        <v>84.829999999999998</v>
      </c>
      <c r="I1858" s="267"/>
      <c r="J1858" s="263"/>
      <c r="K1858" s="263"/>
      <c r="L1858" s="268"/>
      <c r="M1858" s="269"/>
      <c r="N1858" s="270"/>
      <c r="O1858" s="270"/>
      <c r="P1858" s="270"/>
      <c r="Q1858" s="270"/>
      <c r="R1858" s="270"/>
      <c r="S1858" s="270"/>
      <c r="T1858" s="271"/>
      <c r="U1858" s="15"/>
      <c r="V1858" s="15"/>
      <c r="W1858" s="15"/>
      <c r="X1858" s="15"/>
      <c r="Y1858" s="15"/>
      <c r="Z1858" s="15"/>
      <c r="AA1858" s="15"/>
      <c r="AB1858" s="15"/>
      <c r="AC1858" s="15"/>
      <c r="AD1858" s="15"/>
      <c r="AE1858" s="15"/>
      <c r="AT1858" s="272" t="s">
        <v>372</v>
      </c>
      <c r="AU1858" s="272" t="s">
        <v>81</v>
      </c>
      <c r="AV1858" s="15" t="s">
        <v>97</v>
      </c>
      <c r="AW1858" s="15" t="s">
        <v>34</v>
      </c>
      <c r="AX1858" s="15" t="s">
        <v>79</v>
      </c>
      <c r="AY1858" s="272" t="s">
        <v>178</v>
      </c>
    </row>
    <row r="1859" s="2" customFormat="1" ht="24.15" customHeight="1">
      <c r="A1859" s="41"/>
      <c r="B1859" s="42"/>
      <c r="C1859" s="284" t="s">
        <v>2611</v>
      </c>
      <c r="D1859" s="284" t="s">
        <v>543</v>
      </c>
      <c r="E1859" s="285" t="s">
        <v>2612</v>
      </c>
      <c r="F1859" s="286" t="s">
        <v>2613</v>
      </c>
      <c r="G1859" s="287" t="s">
        <v>384</v>
      </c>
      <c r="H1859" s="288">
        <v>101.79600000000001</v>
      </c>
      <c r="I1859" s="289"/>
      <c r="J1859" s="290">
        <f>ROUND(I1859*H1859,2)</f>
        <v>0</v>
      </c>
      <c r="K1859" s="286" t="s">
        <v>393</v>
      </c>
      <c r="L1859" s="291"/>
      <c r="M1859" s="292" t="s">
        <v>21</v>
      </c>
      <c r="N1859" s="293" t="s">
        <v>43</v>
      </c>
      <c r="O1859" s="87"/>
      <c r="P1859" s="223">
        <f>O1859*H1859</f>
        <v>0</v>
      </c>
      <c r="Q1859" s="223">
        <v>0.019199999999999998</v>
      </c>
      <c r="R1859" s="223">
        <f>Q1859*H1859</f>
        <v>1.9544831999999999</v>
      </c>
      <c r="S1859" s="223">
        <v>0</v>
      </c>
      <c r="T1859" s="224">
        <f>S1859*H1859</f>
        <v>0</v>
      </c>
      <c r="U1859" s="41"/>
      <c r="V1859" s="41"/>
      <c r="W1859" s="41"/>
      <c r="X1859" s="41"/>
      <c r="Y1859" s="41"/>
      <c r="Z1859" s="41"/>
      <c r="AA1859" s="41"/>
      <c r="AB1859" s="41"/>
      <c r="AC1859" s="41"/>
      <c r="AD1859" s="41"/>
      <c r="AE1859" s="41"/>
      <c r="AR1859" s="225" t="s">
        <v>306</v>
      </c>
      <c r="AT1859" s="225" t="s">
        <v>543</v>
      </c>
      <c r="AU1859" s="225" t="s">
        <v>81</v>
      </c>
      <c r="AY1859" s="20" t="s">
        <v>178</v>
      </c>
      <c r="BE1859" s="226">
        <f>IF(N1859="základní",J1859,0)</f>
        <v>0</v>
      </c>
      <c r="BF1859" s="226">
        <f>IF(N1859="snížená",J1859,0)</f>
        <v>0</v>
      </c>
      <c r="BG1859" s="226">
        <f>IF(N1859="zákl. přenesená",J1859,0)</f>
        <v>0</v>
      </c>
      <c r="BH1859" s="226">
        <f>IF(N1859="sníž. přenesená",J1859,0)</f>
        <v>0</v>
      </c>
      <c r="BI1859" s="226">
        <f>IF(N1859="nulová",J1859,0)</f>
        <v>0</v>
      </c>
      <c r="BJ1859" s="20" t="s">
        <v>79</v>
      </c>
      <c r="BK1859" s="226">
        <f>ROUND(I1859*H1859,2)</f>
        <v>0</v>
      </c>
      <c r="BL1859" s="20" t="s">
        <v>242</v>
      </c>
      <c r="BM1859" s="225" t="s">
        <v>2614</v>
      </c>
    </row>
    <row r="1860" s="13" customFormat="1">
      <c r="A1860" s="13"/>
      <c r="B1860" s="240"/>
      <c r="C1860" s="241"/>
      <c r="D1860" s="242" t="s">
        <v>372</v>
      </c>
      <c r="E1860" s="243" t="s">
        <v>21</v>
      </c>
      <c r="F1860" s="244" t="s">
        <v>2615</v>
      </c>
      <c r="G1860" s="241"/>
      <c r="H1860" s="243" t="s">
        <v>21</v>
      </c>
      <c r="I1860" s="245"/>
      <c r="J1860" s="241"/>
      <c r="K1860" s="241"/>
      <c r="L1860" s="246"/>
      <c r="M1860" s="247"/>
      <c r="N1860" s="248"/>
      <c r="O1860" s="248"/>
      <c r="P1860" s="248"/>
      <c r="Q1860" s="248"/>
      <c r="R1860" s="248"/>
      <c r="S1860" s="248"/>
      <c r="T1860" s="249"/>
      <c r="U1860" s="13"/>
      <c r="V1860" s="13"/>
      <c r="W1860" s="13"/>
      <c r="X1860" s="13"/>
      <c r="Y1860" s="13"/>
      <c r="Z1860" s="13"/>
      <c r="AA1860" s="13"/>
      <c r="AB1860" s="13"/>
      <c r="AC1860" s="13"/>
      <c r="AD1860" s="13"/>
      <c r="AE1860" s="13"/>
      <c r="AT1860" s="250" t="s">
        <v>372</v>
      </c>
      <c r="AU1860" s="250" t="s">
        <v>81</v>
      </c>
      <c r="AV1860" s="13" t="s">
        <v>79</v>
      </c>
      <c r="AW1860" s="13" t="s">
        <v>34</v>
      </c>
      <c r="AX1860" s="13" t="s">
        <v>72</v>
      </c>
      <c r="AY1860" s="250" t="s">
        <v>178</v>
      </c>
    </row>
    <row r="1861" s="14" customFormat="1">
      <c r="A1861" s="14"/>
      <c r="B1861" s="251"/>
      <c r="C1861" s="252"/>
      <c r="D1861" s="242" t="s">
        <v>372</v>
      </c>
      <c r="E1861" s="253" t="s">
        <v>21</v>
      </c>
      <c r="F1861" s="254" t="s">
        <v>2616</v>
      </c>
      <c r="G1861" s="252"/>
      <c r="H1861" s="255">
        <v>84.829999999999998</v>
      </c>
      <c r="I1861" s="256"/>
      <c r="J1861" s="252"/>
      <c r="K1861" s="252"/>
      <c r="L1861" s="257"/>
      <c r="M1861" s="258"/>
      <c r="N1861" s="259"/>
      <c r="O1861" s="259"/>
      <c r="P1861" s="259"/>
      <c r="Q1861" s="259"/>
      <c r="R1861" s="259"/>
      <c r="S1861" s="259"/>
      <c r="T1861" s="260"/>
      <c r="U1861" s="14"/>
      <c r="V1861" s="14"/>
      <c r="W1861" s="14"/>
      <c r="X1861" s="14"/>
      <c r="Y1861" s="14"/>
      <c r="Z1861" s="14"/>
      <c r="AA1861" s="14"/>
      <c r="AB1861" s="14"/>
      <c r="AC1861" s="14"/>
      <c r="AD1861" s="14"/>
      <c r="AE1861" s="14"/>
      <c r="AT1861" s="261" t="s">
        <v>372</v>
      </c>
      <c r="AU1861" s="261" t="s">
        <v>81</v>
      </c>
      <c r="AV1861" s="14" t="s">
        <v>81</v>
      </c>
      <c r="AW1861" s="14" t="s">
        <v>34</v>
      </c>
      <c r="AX1861" s="14" t="s">
        <v>72</v>
      </c>
      <c r="AY1861" s="261" t="s">
        <v>178</v>
      </c>
    </row>
    <row r="1862" s="14" customFormat="1">
      <c r="A1862" s="14"/>
      <c r="B1862" s="251"/>
      <c r="C1862" s="252"/>
      <c r="D1862" s="242" t="s">
        <v>372</v>
      </c>
      <c r="E1862" s="253" t="s">
        <v>21</v>
      </c>
      <c r="F1862" s="254" t="s">
        <v>2617</v>
      </c>
      <c r="G1862" s="252"/>
      <c r="H1862" s="255">
        <v>101.79600000000001</v>
      </c>
      <c r="I1862" s="256"/>
      <c r="J1862" s="252"/>
      <c r="K1862" s="252"/>
      <c r="L1862" s="257"/>
      <c r="M1862" s="258"/>
      <c r="N1862" s="259"/>
      <c r="O1862" s="259"/>
      <c r="P1862" s="259"/>
      <c r="Q1862" s="259"/>
      <c r="R1862" s="259"/>
      <c r="S1862" s="259"/>
      <c r="T1862" s="260"/>
      <c r="U1862" s="14"/>
      <c r="V1862" s="14"/>
      <c r="W1862" s="14"/>
      <c r="X1862" s="14"/>
      <c r="Y1862" s="14"/>
      <c r="Z1862" s="14"/>
      <c r="AA1862" s="14"/>
      <c r="AB1862" s="14"/>
      <c r="AC1862" s="14"/>
      <c r="AD1862" s="14"/>
      <c r="AE1862" s="14"/>
      <c r="AT1862" s="261" t="s">
        <v>372</v>
      </c>
      <c r="AU1862" s="261" t="s">
        <v>81</v>
      </c>
      <c r="AV1862" s="14" t="s">
        <v>81</v>
      </c>
      <c r="AW1862" s="14" t="s">
        <v>34</v>
      </c>
      <c r="AX1862" s="14" t="s">
        <v>79</v>
      </c>
      <c r="AY1862" s="261" t="s">
        <v>178</v>
      </c>
    </row>
    <row r="1863" s="2" customFormat="1" ht="37.8" customHeight="1">
      <c r="A1863" s="41"/>
      <c r="B1863" s="42"/>
      <c r="C1863" s="214" t="s">
        <v>2618</v>
      </c>
      <c r="D1863" s="214" t="s">
        <v>179</v>
      </c>
      <c r="E1863" s="215" t="s">
        <v>2619</v>
      </c>
      <c r="F1863" s="216" t="s">
        <v>2620</v>
      </c>
      <c r="G1863" s="217" t="s">
        <v>384</v>
      </c>
      <c r="H1863" s="218">
        <v>48.975000000000001</v>
      </c>
      <c r="I1863" s="219"/>
      <c r="J1863" s="220">
        <f>ROUND(I1863*H1863,2)</f>
        <v>0</v>
      </c>
      <c r="K1863" s="216" t="s">
        <v>393</v>
      </c>
      <c r="L1863" s="47"/>
      <c r="M1863" s="221" t="s">
        <v>21</v>
      </c>
      <c r="N1863" s="222" t="s">
        <v>43</v>
      </c>
      <c r="O1863" s="87"/>
      <c r="P1863" s="223">
        <f>O1863*H1863</f>
        <v>0</v>
      </c>
      <c r="Q1863" s="223">
        <v>0.0089999999999999993</v>
      </c>
      <c r="R1863" s="223">
        <f>Q1863*H1863</f>
        <v>0.44077499999999997</v>
      </c>
      <c r="S1863" s="223">
        <v>0</v>
      </c>
      <c r="T1863" s="224">
        <f>S1863*H1863</f>
        <v>0</v>
      </c>
      <c r="U1863" s="41"/>
      <c r="V1863" s="41"/>
      <c r="W1863" s="41"/>
      <c r="X1863" s="41"/>
      <c r="Y1863" s="41"/>
      <c r="Z1863" s="41"/>
      <c r="AA1863" s="41"/>
      <c r="AB1863" s="41"/>
      <c r="AC1863" s="41"/>
      <c r="AD1863" s="41"/>
      <c r="AE1863" s="41"/>
      <c r="AR1863" s="225" t="s">
        <v>242</v>
      </c>
      <c r="AT1863" s="225" t="s">
        <v>179</v>
      </c>
      <c r="AU1863" s="225" t="s">
        <v>81</v>
      </c>
      <c r="AY1863" s="20" t="s">
        <v>178</v>
      </c>
      <c r="BE1863" s="226">
        <f>IF(N1863="základní",J1863,0)</f>
        <v>0</v>
      </c>
      <c r="BF1863" s="226">
        <f>IF(N1863="snížená",J1863,0)</f>
        <v>0</v>
      </c>
      <c r="BG1863" s="226">
        <f>IF(N1863="zákl. přenesená",J1863,0)</f>
        <v>0</v>
      </c>
      <c r="BH1863" s="226">
        <f>IF(N1863="sníž. přenesená",J1863,0)</f>
        <v>0</v>
      </c>
      <c r="BI1863" s="226">
        <f>IF(N1863="nulová",J1863,0)</f>
        <v>0</v>
      </c>
      <c r="BJ1863" s="20" t="s">
        <v>79</v>
      </c>
      <c r="BK1863" s="226">
        <f>ROUND(I1863*H1863,2)</f>
        <v>0</v>
      </c>
      <c r="BL1863" s="20" t="s">
        <v>242</v>
      </c>
      <c r="BM1863" s="225" t="s">
        <v>2621</v>
      </c>
    </row>
    <row r="1864" s="13" customFormat="1">
      <c r="A1864" s="13"/>
      <c r="B1864" s="240"/>
      <c r="C1864" s="241"/>
      <c r="D1864" s="242" t="s">
        <v>372</v>
      </c>
      <c r="E1864" s="243" t="s">
        <v>21</v>
      </c>
      <c r="F1864" s="244" t="s">
        <v>2595</v>
      </c>
      <c r="G1864" s="241"/>
      <c r="H1864" s="243" t="s">
        <v>21</v>
      </c>
      <c r="I1864" s="245"/>
      <c r="J1864" s="241"/>
      <c r="K1864" s="241"/>
      <c r="L1864" s="246"/>
      <c r="M1864" s="247"/>
      <c r="N1864" s="248"/>
      <c r="O1864" s="248"/>
      <c r="P1864" s="248"/>
      <c r="Q1864" s="248"/>
      <c r="R1864" s="248"/>
      <c r="S1864" s="248"/>
      <c r="T1864" s="249"/>
      <c r="U1864" s="13"/>
      <c r="V1864" s="13"/>
      <c r="W1864" s="13"/>
      <c r="X1864" s="13"/>
      <c r="Y1864" s="13"/>
      <c r="Z1864" s="13"/>
      <c r="AA1864" s="13"/>
      <c r="AB1864" s="13"/>
      <c r="AC1864" s="13"/>
      <c r="AD1864" s="13"/>
      <c r="AE1864" s="13"/>
      <c r="AT1864" s="250" t="s">
        <v>372</v>
      </c>
      <c r="AU1864" s="250" t="s">
        <v>81</v>
      </c>
      <c r="AV1864" s="13" t="s">
        <v>79</v>
      </c>
      <c r="AW1864" s="13" t="s">
        <v>34</v>
      </c>
      <c r="AX1864" s="13" t="s">
        <v>72</v>
      </c>
      <c r="AY1864" s="250" t="s">
        <v>178</v>
      </c>
    </row>
    <row r="1865" s="13" customFormat="1">
      <c r="A1865" s="13"/>
      <c r="B1865" s="240"/>
      <c r="C1865" s="241"/>
      <c r="D1865" s="242" t="s">
        <v>372</v>
      </c>
      <c r="E1865" s="243" t="s">
        <v>21</v>
      </c>
      <c r="F1865" s="244" t="s">
        <v>2596</v>
      </c>
      <c r="G1865" s="241"/>
      <c r="H1865" s="243" t="s">
        <v>21</v>
      </c>
      <c r="I1865" s="245"/>
      <c r="J1865" s="241"/>
      <c r="K1865" s="241"/>
      <c r="L1865" s="246"/>
      <c r="M1865" s="247"/>
      <c r="N1865" s="248"/>
      <c r="O1865" s="248"/>
      <c r="P1865" s="248"/>
      <c r="Q1865" s="248"/>
      <c r="R1865" s="248"/>
      <c r="S1865" s="248"/>
      <c r="T1865" s="249"/>
      <c r="U1865" s="13"/>
      <c r="V1865" s="13"/>
      <c r="W1865" s="13"/>
      <c r="X1865" s="13"/>
      <c r="Y1865" s="13"/>
      <c r="Z1865" s="13"/>
      <c r="AA1865" s="13"/>
      <c r="AB1865" s="13"/>
      <c r="AC1865" s="13"/>
      <c r="AD1865" s="13"/>
      <c r="AE1865" s="13"/>
      <c r="AT1865" s="250" t="s">
        <v>372</v>
      </c>
      <c r="AU1865" s="250" t="s">
        <v>81</v>
      </c>
      <c r="AV1865" s="13" t="s">
        <v>79</v>
      </c>
      <c r="AW1865" s="13" t="s">
        <v>34</v>
      </c>
      <c r="AX1865" s="13" t="s">
        <v>72</v>
      </c>
      <c r="AY1865" s="250" t="s">
        <v>178</v>
      </c>
    </row>
    <row r="1866" s="13" customFormat="1">
      <c r="A1866" s="13"/>
      <c r="B1866" s="240"/>
      <c r="C1866" s="241"/>
      <c r="D1866" s="242" t="s">
        <v>372</v>
      </c>
      <c r="E1866" s="243" t="s">
        <v>21</v>
      </c>
      <c r="F1866" s="244" t="s">
        <v>2598</v>
      </c>
      <c r="G1866" s="241"/>
      <c r="H1866" s="243" t="s">
        <v>21</v>
      </c>
      <c r="I1866" s="245"/>
      <c r="J1866" s="241"/>
      <c r="K1866" s="241"/>
      <c r="L1866" s="246"/>
      <c r="M1866" s="247"/>
      <c r="N1866" s="248"/>
      <c r="O1866" s="248"/>
      <c r="P1866" s="248"/>
      <c r="Q1866" s="248"/>
      <c r="R1866" s="248"/>
      <c r="S1866" s="248"/>
      <c r="T1866" s="249"/>
      <c r="U1866" s="13"/>
      <c r="V1866" s="13"/>
      <c r="W1866" s="13"/>
      <c r="X1866" s="13"/>
      <c r="Y1866" s="13"/>
      <c r="Z1866" s="13"/>
      <c r="AA1866" s="13"/>
      <c r="AB1866" s="13"/>
      <c r="AC1866" s="13"/>
      <c r="AD1866" s="13"/>
      <c r="AE1866" s="13"/>
      <c r="AT1866" s="250" t="s">
        <v>372</v>
      </c>
      <c r="AU1866" s="250" t="s">
        <v>81</v>
      </c>
      <c r="AV1866" s="13" t="s">
        <v>79</v>
      </c>
      <c r="AW1866" s="13" t="s">
        <v>34</v>
      </c>
      <c r="AX1866" s="13" t="s">
        <v>72</v>
      </c>
      <c r="AY1866" s="250" t="s">
        <v>178</v>
      </c>
    </row>
    <row r="1867" s="13" customFormat="1">
      <c r="A1867" s="13"/>
      <c r="B1867" s="240"/>
      <c r="C1867" s="241"/>
      <c r="D1867" s="242" t="s">
        <v>372</v>
      </c>
      <c r="E1867" s="243" t="s">
        <v>21</v>
      </c>
      <c r="F1867" s="244" t="s">
        <v>2622</v>
      </c>
      <c r="G1867" s="241"/>
      <c r="H1867" s="243" t="s">
        <v>21</v>
      </c>
      <c r="I1867" s="245"/>
      <c r="J1867" s="241"/>
      <c r="K1867" s="241"/>
      <c r="L1867" s="246"/>
      <c r="M1867" s="247"/>
      <c r="N1867" s="248"/>
      <c r="O1867" s="248"/>
      <c r="P1867" s="248"/>
      <c r="Q1867" s="248"/>
      <c r="R1867" s="248"/>
      <c r="S1867" s="248"/>
      <c r="T1867" s="249"/>
      <c r="U1867" s="13"/>
      <c r="V1867" s="13"/>
      <c r="W1867" s="13"/>
      <c r="X1867" s="13"/>
      <c r="Y1867" s="13"/>
      <c r="Z1867" s="13"/>
      <c r="AA1867" s="13"/>
      <c r="AB1867" s="13"/>
      <c r="AC1867" s="13"/>
      <c r="AD1867" s="13"/>
      <c r="AE1867" s="13"/>
      <c r="AT1867" s="250" t="s">
        <v>372</v>
      </c>
      <c r="AU1867" s="250" t="s">
        <v>81</v>
      </c>
      <c r="AV1867" s="13" t="s">
        <v>79</v>
      </c>
      <c r="AW1867" s="13" t="s">
        <v>34</v>
      </c>
      <c r="AX1867" s="13" t="s">
        <v>72</v>
      </c>
      <c r="AY1867" s="250" t="s">
        <v>178</v>
      </c>
    </row>
    <row r="1868" s="13" customFormat="1">
      <c r="A1868" s="13"/>
      <c r="B1868" s="240"/>
      <c r="C1868" s="241"/>
      <c r="D1868" s="242" t="s">
        <v>372</v>
      </c>
      <c r="E1868" s="243" t="s">
        <v>21</v>
      </c>
      <c r="F1868" s="244" t="s">
        <v>2623</v>
      </c>
      <c r="G1868" s="241"/>
      <c r="H1868" s="243" t="s">
        <v>21</v>
      </c>
      <c r="I1868" s="245"/>
      <c r="J1868" s="241"/>
      <c r="K1868" s="241"/>
      <c r="L1868" s="246"/>
      <c r="M1868" s="247"/>
      <c r="N1868" s="248"/>
      <c r="O1868" s="248"/>
      <c r="P1868" s="248"/>
      <c r="Q1868" s="248"/>
      <c r="R1868" s="248"/>
      <c r="S1868" s="248"/>
      <c r="T1868" s="249"/>
      <c r="U1868" s="13"/>
      <c r="V1868" s="13"/>
      <c r="W1868" s="13"/>
      <c r="X1868" s="13"/>
      <c r="Y1868" s="13"/>
      <c r="Z1868" s="13"/>
      <c r="AA1868" s="13"/>
      <c r="AB1868" s="13"/>
      <c r="AC1868" s="13"/>
      <c r="AD1868" s="13"/>
      <c r="AE1868" s="13"/>
      <c r="AT1868" s="250" t="s">
        <v>372</v>
      </c>
      <c r="AU1868" s="250" t="s">
        <v>81</v>
      </c>
      <c r="AV1868" s="13" t="s">
        <v>79</v>
      </c>
      <c r="AW1868" s="13" t="s">
        <v>34</v>
      </c>
      <c r="AX1868" s="13" t="s">
        <v>72</v>
      </c>
      <c r="AY1868" s="250" t="s">
        <v>178</v>
      </c>
    </row>
    <row r="1869" s="14" customFormat="1">
      <c r="A1869" s="14"/>
      <c r="B1869" s="251"/>
      <c r="C1869" s="252"/>
      <c r="D1869" s="242" t="s">
        <v>372</v>
      </c>
      <c r="E1869" s="253" t="s">
        <v>21</v>
      </c>
      <c r="F1869" s="254" t="s">
        <v>2624</v>
      </c>
      <c r="G1869" s="252"/>
      <c r="H1869" s="255">
        <v>1.3049999999999999</v>
      </c>
      <c r="I1869" s="256"/>
      <c r="J1869" s="252"/>
      <c r="K1869" s="252"/>
      <c r="L1869" s="257"/>
      <c r="M1869" s="258"/>
      <c r="N1869" s="259"/>
      <c r="O1869" s="259"/>
      <c r="P1869" s="259"/>
      <c r="Q1869" s="259"/>
      <c r="R1869" s="259"/>
      <c r="S1869" s="259"/>
      <c r="T1869" s="260"/>
      <c r="U1869" s="14"/>
      <c r="V1869" s="14"/>
      <c r="W1869" s="14"/>
      <c r="X1869" s="14"/>
      <c r="Y1869" s="14"/>
      <c r="Z1869" s="14"/>
      <c r="AA1869" s="14"/>
      <c r="AB1869" s="14"/>
      <c r="AC1869" s="14"/>
      <c r="AD1869" s="14"/>
      <c r="AE1869" s="14"/>
      <c r="AT1869" s="261" t="s">
        <v>372</v>
      </c>
      <c r="AU1869" s="261" t="s">
        <v>81</v>
      </c>
      <c r="AV1869" s="14" t="s">
        <v>81</v>
      </c>
      <c r="AW1869" s="14" t="s">
        <v>34</v>
      </c>
      <c r="AX1869" s="14" t="s">
        <v>72</v>
      </c>
      <c r="AY1869" s="261" t="s">
        <v>178</v>
      </c>
    </row>
    <row r="1870" s="14" customFormat="1">
      <c r="A1870" s="14"/>
      <c r="B1870" s="251"/>
      <c r="C1870" s="252"/>
      <c r="D1870" s="242" t="s">
        <v>372</v>
      </c>
      <c r="E1870" s="253" t="s">
        <v>21</v>
      </c>
      <c r="F1870" s="254" t="s">
        <v>2625</v>
      </c>
      <c r="G1870" s="252"/>
      <c r="H1870" s="255">
        <v>1.3500000000000001</v>
      </c>
      <c r="I1870" s="256"/>
      <c r="J1870" s="252"/>
      <c r="K1870" s="252"/>
      <c r="L1870" s="257"/>
      <c r="M1870" s="258"/>
      <c r="N1870" s="259"/>
      <c r="O1870" s="259"/>
      <c r="P1870" s="259"/>
      <c r="Q1870" s="259"/>
      <c r="R1870" s="259"/>
      <c r="S1870" s="259"/>
      <c r="T1870" s="260"/>
      <c r="U1870" s="14"/>
      <c r="V1870" s="14"/>
      <c r="W1870" s="14"/>
      <c r="X1870" s="14"/>
      <c r="Y1870" s="14"/>
      <c r="Z1870" s="14"/>
      <c r="AA1870" s="14"/>
      <c r="AB1870" s="14"/>
      <c r="AC1870" s="14"/>
      <c r="AD1870" s="14"/>
      <c r="AE1870" s="14"/>
      <c r="AT1870" s="261" t="s">
        <v>372</v>
      </c>
      <c r="AU1870" s="261" t="s">
        <v>81</v>
      </c>
      <c r="AV1870" s="14" t="s">
        <v>81</v>
      </c>
      <c r="AW1870" s="14" t="s">
        <v>34</v>
      </c>
      <c r="AX1870" s="14" t="s">
        <v>72</v>
      </c>
      <c r="AY1870" s="261" t="s">
        <v>178</v>
      </c>
    </row>
    <row r="1871" s="14" customFormat="1">
      <c r="A1871" s="14"/>
      <c r="B1871" s="251"/>
      <c r="C1871" s="252"/>
      <c r="D1871" s="242" t="s">
        <v>372</v>
      </c>
      <c r="E1871" s="253" t="s">
        <v>21</v>
      </c>
      <c r="F1871" s="254" t="s">
        <v>2626</v>
      </c>
      <c r="G1871" s="252"/>
      <c r="H1871" s="255">
        <v>2.4500000000000002</v>
      </c>
      <c r="I1871" s="256"/>
      <c r="J1871" s="252"/>
      <c r="K1871" s="252"/>
      <c r="L1871" s="257"/>
      <c r="M1871" s="258"/>
      <c r="N1871" s="259"/>
      <c r="O1871" s="259"/>
      <c r="P1871" s="259"/>
      <c r="Q1871" s="259"/>
      <c r="R1871" s="259"/>
      <c r="S1871" s="259"/>
      <c r="T1871" s="260"/>
      <c r="U1871" s="14"/>
      <c r="V1871" s="14"/>
      <c r="W1871" s="14"/>
      <c r="X1871" s="14"/>
      <c r="Y1871" s="14"/>
      <c r="Z1871" s="14"/>
      <c r="AA1871" s="14"/>
      <c r="AB1871" s="14"/>
      <c r="AC1871" s="14"/>
      <c r="AD1871" s="14"/>
      <c r="AE1871" s="14"/>
      <c r="AT1871" s="261" t="s">
        <v>372</v>
      </c>
      <c r="AU1871" s="261" t="s">
        <v>81</v>
      </c>
      <c r="AV1871" s="14" t="s">
        <v>81</v>
      </c>
      <c r="AW1871" s="14" t="s">
        <v>34</v>
      </c>
      <c r="AX1871" s="14" t="s">
        <v>72</v>
      </c>
      <c r="AY1871" s="261" t="s">
        <v>178</v>
      </c>
    </row>
    <row r="1872" s="14" customFormat="1">
      <c r="A1872" s="14"/>
      <c r="B1872" s="251"/>
      <c r="C1872" s="252"/>
      <c r="D1872" s="242" t="s">
        <v>372</v>
      </c>
      <c r="E1872" s="253" t="s">
        <v>21</v>
      </c>
      <c r="F1872" s="254" t="s">
        <v>2627</v>
      </c>
      <c r="G1872" s="252"/>
      <c r="H1872" s="255">
        <v>15.779999999999999</v>
      </c>
      <c r="I1872" s="256"/>
      <c r="J1872" s="252"/>
      <c r="K1872" s="252"/>
      <c r="L1872" s="257"/>
      <c r="M1872" s="258"/>
      <c r="N1872" s="259"/>
      <c r="O1872" s="259"/>
      <c r="P1872" s="259"/>
      <c r="Q1872" s="259"/>
      <c r="R1872" s="259"/>
      <c r="S1872" s="259"/>
      <c r="T1872" s="260"/>
      <c r="U1872" s="14"/>
      <c r="V1872" s="14"/>
      <c r="W1872" s="14"/>
      <c r="X1872" s="14"/>
      <c r="Y1872" s="14"/>
      <c r="Z1872" s="14"/>
      <c r="AA1872" s="14"/>
      <c r="AB1872" s="14"/>
      <c r="AC1872" s="14"/>
      <c r="AD1872" s="14"/>
      <c r="AE1872" s="14"/>
      <c r="AT1872" s="261" t="s">
        <v>372</v>
      </c>
      <c r="AU1872" s="261" t="s">
        <v>81</v>
      </c>
      <c r="AV1872" s="14" t="s">
        <v>81</v>
      </c>
      <c r="AW1872" s="14" t="s">
        <v>34</v>
      </c>
      <c r="AX1872" s="14" t="s">
        <v>72</v>
      </c>
      <c r="AY1872" s="261" t="s">
        <v>178</v>
      </c>
    </row>
    <row r="1873" s="14" customFormat="1">
      <c r="A1873" s="14"/>
      <c r="B1873" s="251"/>
      <c r="C1873" s="252"/>
      <c r="D1873" s="242" t="s">
        <v>372</v>
      </c>
      <c r="E1873" s="253" t="s">
        <v>21</v>
      </c>
      <c r="F1873" s="254" t="s">
        <v>2628</v>
      </c>
      <c r="G1873" s="252"/>
      <c r="H1873" s="255">
        <v>28.09</v>
      </c>
      <c r="I1873" s="256"/>
      <c r="J1873" s="252"/>
      <c r="K1873" s="252"/>
      <c r="L1873" s="257"/>
      <c r="M1873" s="258"/>
      <c r="N1873" s="259"/>
      <c r="O1873" s="259"/>
      <c r="P1873" s="259"/>
      <c r="Q1873" s="259"/>
      <c r="R1873" s="259"/>
      <c r="S1873" s="259"/>
      <c r="T1873" s="260"/>
      <c r="U1873" s="14"/>
      <c r="V1873" s="14"/>
      <c r="W1873" s="14"/>
      <c r="X1873" s="14"/>
      <c r="Y1873" s="14"/>
      <c r="Z1873" s="14"/>
      <c r="AA1873" s="14"/>
      <c r="AB1873" s="14"/>
      <c r="AC1873" s="14"/>
      <c r="AD1873" s="14"/>
      <c r="AE1873" s="14"/>
      <c r="AT1873" s="261" t="s">
        <v>372</v>
      </c>
      <c r="AU1873" s="261" t="s">
        <v>81</v>
      </c>
      <c r="AV1873" s="14" t="s">
        <v>81</v>
      </c>
      <c r="AW1873" s="14" t="s">
        <v>34</v>
      </c>
      <c r="AX1873" s="14" t="s">
        <v>72</v>
      </c>
      <c r="AY1873" s="261" t="s">
        <v>178</v>
      </c>
    </row>
    <row r="1874" s="15" customFormat="1">
      <c r="A1874" s="15"/>
      <c r="B1874" s="262"/>
      <c r="C1874" s="263"/>
      <c r="D1874" s="242" t="s">
        <v>372</v>
      </c>
      <c r="E1874" s="264" t="s">
        <v>21</v>
      </c>
      <c r="F1874" s="265" t="s">
        <v>399</v>
      </c>
      <c r="G1874" s="263"/>
      <c r="H1874" s="266">
        <v>48.975000000000001</v>
      </c>
      <c r="I1874" s="267"/>
      <c r="J1874" s="263"/>
      <c r="K1874" s="263"/>
      <c r="L1874" s="268"/>
      <c r="M1874" s="269"/>
      <c r="N1874" s="270"/>
      <c r="O1874" s="270"/>
      <c r="P1874" s="270"/>
      <c r="Q1874" s="270"/>
      <c r="R1874" s="270"/>
      <c r="S1874" s="270"/>
      <c r="T1874" s="271"/>
      <c r="U1874" s="15"/>
      <c r="V1874" s="15"/>
      <c r="W1874" s="15"/>
      <c r="X1874" s="15"/>
      <c r="Y1874" s="15"/>
      <c r="Z1874" s="15"/>
      <c r="AA1874" s="15"/>
      <c r="AB1874" s="15"/>
      <c r="AC1874" s="15"/>
      <c r="AD1874" s="15"/>
      <c r="AE1874" s="15"/>
      <c r="AT1874" s="272" t="s">
        <v>372</v>
      </c>
      <c r="AU1874" s="272" t="s">
        <v>81</v>
      </c>
      <c r="AV1874" s="15" t="s">
        <v>97</v>
      </c>
      <c r="AW1874" s="15" t="s">
        <v>34</v>
      </c>
      <c r="AX1874" s="15" t="s">
        <v>79</v>
      </c>
      <c r="AY1874" s="272" t="s">
        <v>178</v>
      </c>
    </row>
    <row r="1875" s="2" customFormat="1" ht="33" customHeight="1">
      <c r="A1875" s="41"/>
      <c r="B1875" s="42"/>
      <c r="C1875" s="284" t="s">
        <v>2629</v>
      </c>
      <c r="D1875" s="284" t="s">
        <v>543</v>
      </c>
      <c r="E1875" s="285" t="s">
        <v>2630</v>
      </c>
      <c r="F1875" s="286" t="s">
        <v>2631</v>
      </c>
      <c r="G1875" s="287" t="s">
        <v>384</v>
      </c>
      <c r="H1875" s="288">
        <v>61.219000000000001</v>
      </c>
      <c r="I1875" s="289"/>
      <c r="J1875" s="290">
        <f>ROUND(I1875*H1875,2)</f>
        <v>0</v>
      </c>
      <c r="K1875" s="286" t="s">
        <v>393</v>
      </c>
      <c r="L1875" s="291"/>
      <c r="M1875" s="292" t="s">
        <v>21</v>
      </c>
      <c r="N1875" s="293" t="s">
        <v>43</v>
      </c>
      <c r="O1875" s="87"/>
      <c r="P1875" s="223">
        <f>O1875*H1875</f>
        <v>0</v>
      </c>
      <c r="Q1875" s="223">
        <v>0.019199999999999998</v>
      </c>
      <c r="R1875" s="223">
        <f>Q1875*H1875</f>
        <v>1.1754047999999999</v>
      </c>
      <c r="S1875" s="223">
        <v>0</v>
      </c>
      <c r="T1875" s="224">
        <f>S1875*H1875</f>
        <v>0</v>
      </c>
      <c r="U1875" s="41"/>
      <c r="V1875" s="41"/>
      <c r="W1875" s="41"/>
      <c r="X1875" s="41"/>
      <c r="Y1875" s="41"/>
      <c r="Z1875" s="41"/>
      <c r="AA1875" s="41"/>
      <c r="AB1875" s="41"/>
      <c r="AC1875" s="41"/>
      <c r="AD1875" s="41"/>
      <c r="AE1875" s="41"/>
      <c r="AR1875" s="225" t="s">
        <v>306</v>
      </c>
      <c r="AT1875" s="225" t="s">
        <v>543</v>
      </c>
      <c r="AU1875" s="225" t="s">
        <v>81</v>
      </c>
      <c r="AY1875" s="20" t="s">
        <v>178</v>
      </c>
      <c r="BE1875" s="226">
        <f>IF(N1875="základní",J1875,0)</f>
        <v>0</v>
      </c>
      <c r="BF1875" s="226">
        <f>IF(N1875="snížená",J1875,0)</f>
        <v>0</v>
      </c>
      <c r="BG1875" s="226">
        <f>IF(N1875="zákl. přenesená",J1875,0)</f>
        <v>0</v>
      </c>
      <c r="BH1875" s="226">
        <f>IF(N1875="sníž. přenesená",J1875,0)</f>
        <v>0</v>
      </c>
      <c r="BI1875" s="226">
        <f>IF(N1875="nulová",J1875,0)</f>
        <v>0</v>
      </c>
      <c r="BJ1875" s="20" t="s">
        <v>79</v>
      </c>
      <c r="BK1875" s="226">
        <f>ROUND(I1875*H1875,2)</f>
        <v>0</v>
      </c>
      <c r="BL1875" s="20" t="s">
        <v>242</v>
      </c>
      <c r="BM1875" s="225" t="s">
        <v>2632</v>
      </c>
    </row>
    <row r="1876" s="13" customFormat="1">
      <c r="A1876" s="13"/>
      <c r="B1876" s="240"/>
      <c r="C1876" s="241"/>
      <c r="D1876" s="242" t="s">
        <v>372</v>
      </c>
      <c r="E1876" s="243" t="s">
        <v>21</v>
      </c>
      <c r="F1876" s="244" t="s">
        <v>2615</v>
      </c>
      <c r="G1876" s="241"/>
      <c r="H1876" s="243" t="s">
        <v>21</v>
      </c>
      <c r="I1876" s="245"/>
      <c r="J1876" s="241"/>
      <c r="K1876" s="241"/>
      <c r="L1876" s="246"/>
      <c r="M1876" s="247"/>
      <c r="N1876" s="248"/>
      <c r="O1876" s="248"/>
      <c r="P1876" s="248"/>
      <c r="Q1876" s="248"/>
      <c r="R1876" s="248"/>
      <c r="S1876" s="248"/>
      <c r="T1876" s="249"/>
      <c r="U1876" s="13"/>
      <c r="V1876" s="13"/>
      <c r="W1876" s="13"/>
      <c r="X1876" s="13"/>
      <c r="Y1876" s="13"/>
      <c r="Z1876" s="13"/>
      <c r="AA1876" s="13"/>
      <c r="AB1876" s="13"/>
      <c r="AC1876" s="13"/>
      <c r="AD1876" s="13"/>
      <c r="AE1876" s="13"/>
      <c r="AT1876" s="250" t="s">
        <v>372</v>
      </c>
      <c r="AU1876" s="250" t="s">
        <v>81</v>
      </c>
      <c r="AV1876" s="13" t="s">
        <v>79</v>
      </c>
      <c r="AW1876" s="13" t="s">
        <v>34</v>
      </c>
      <c r="AX1876" s="13" t="s">
        <v>72</v>
      </c>
      <c r="AY1876" s="250" t="s">
        <v>178</v>
      </c>
    </row>
    <row r="1877" s="14" customFormat="1">
      <c r="A1877" s="14"/>
      <c r="B1877" s="251"/>
      <c r="C1877" s="252"/>
      <c r="D1877" s="242" t="s">
        <v>372</v>
      </c>
      <c r="E1877" s="253" t="s">
        <v>21</v>
      </c>
      <c r="F1877" s="254" t="s">
        <v>2633</v>
      </c>
      <c r="G1877" s="252"/>
      <c r="H1877" s="255">
        <v>48.975000000000001</v>
      </c>
      <c r="I1877" s="256"/>
      <c r="J1877" s="252"/>
      <c r="K1877" s="252"/>
      <c r="L1877" s="257"/>
      <c r="M1877" s="258"/>
      <c r="N1877" s="259"/>
      <c r="O1877" s="259"/>
      <c r="P1877" s="259"/>
      <c r="Q1877" s="259"/>
      <c r="R1877" s="259"/>
      <c r="S1877" s="259"/>
      <c r="T1877" s="260"/>
      <c r="U1877" s="14"/>
      <c r="V1877" s="14"/>
      <c r="W1877" s="14"/>
      <c r="X1877" s="14"/>
      <c r="Y1877" s="14"/>
      <c r="Z1877" s="14"/>
      <c r="AA1877" s="14"/>
      <c r="AB1877" s="14"/>
      <c r="AC1877" s="14"/>
      <c r="AD1877" s="14"/>
      <c r="AE1877" s="14"/>
      <c r="AT1877" s="261" t="s">
        <v>372</v>
      </c>
      <c r="AU1877" s="261" t="s">
        <v>81</v>
      </c>
      <c r="AV1877" s="14" t="s">
        <v>81</v>
      </c>
      <c r="AW1877" s="14" t="s">
        <v>34</v>
      </c>
      <c r="AX1877" s="14" t="s">
        <v>72</v>
      </c>
      <c r="AY1877" s="261" t="s">
        <v>178</v>
      </c>
    </row>
    <row r="1878" s="14" customFormat="1">
      <c r="A1878" s="14"/>
      <c r="B1878" s="251"/>
      <c r="C1878" s="252"/>
      <c r="D1878" s="242" t="s">
        <v>372</v>
      </c>
      <c r="E1878" s="253" t="s">
        <v>21</v>
      </c>
      <c r="F1878" s="254" t="s">
        <v>2634</v>
      </c>
      <c r="G1878" s="252"/>
      <c r="H1878" s="255">
        <v>61.219000000000001</v>
      </c>
      <c r="I1878" s="256"/>
      <c r="J1878" s="252"/>
      <c r="K1878" s="252"/>
      <c r="L1878" s="257"/>
      <c r="M1878" s="258"/>
      <c r="N1878" s="259"/>
      <c r="O1878" s="259"/>
      <c r="P1878" s="259"/>
      <c r="Q1878" s="259"/>
      <c r="R1878" s="259"/>
      <c r="S1878" s="259"/>
      <c r="T1878" s="260"/>
      <c r="U1878" s="14"/>
      <c r="V1878" s="14"/>
      <c r="W1878" s="14"/>
      <c r="X1878" s="14"/>
      <c r="Y1878" s="14"/>
      <c r="Z1878" s="14"/>
      <c r="AA1878" s="14"/>
      <c r="AB1878" s="14"/>
      <c r="AC1878" s="14"/>
      <c r="AD1878" s="14"/>
      <c r="AE1878" s="14"/>
      <c r="AT1878" s="261" t="s">
        <v>372</v>
      </c>
      <c r="AU1878" s="261" t="s">
        <v>81</v>
      </c>
      <c r="AV1878" s="14" t="s">
        <v>81</v>
      </c>
      <c r="AW1878" s="14" t="s">
        <v>34</v>
      </c>
      <c r="AX1878" s="14" t="s">
        <v>79</v>
      </c>
      <c r="AY1878" s="261" t="s">
        <v>178</v>
      </c>
    </row>
    <row r="1879" s="2" customFormat="1" ht="24.15" customHeight="1">
      <c r="A1879" s="41"/>
      <c r="B1879" s="42"/>
      <c r="C1879" s="214" t="s">
        <v>2635</v>
      </c>
      <c r="D1879" s="214" t="s">
        <v>179</v>
      </c>
      <c r="E1879" s="215" t="s">
        <v>2636</v>
      </c>
      <c r="F1879" s="216" t="s">
        <v>2637</v>
      </c>
      <c r="G1879" s="217" t="s">
        <v>384</v>
      </c>
      <c r="H1879" s="218">
        <v>174.22</v>
      </c>
      <c r="I1879" s="219"/>
      <c r="J1879" s="220">
        <f>ROUND(I1879*H1879,2)</f>
        <v>0</v>
      </c>
      <c r="K1879" s="216" t="s">
        <v>393</v>
      </c>
      <c r="L1879" s="47"/>
      <c r="M1879" s="221" t="s">
        <v>21</v>
      </c>
      <c r="N1879" s="222" t="s">
        <v>43</v>
      </c>
      <c r="O1879" s="87"/>
      <c r="P1879" s="223">
        <f>O1879*H1879</f>
        <v>0</v>
      </c>
      <c r="Q1879" s="223">
        <v>0.0028</v>
      </c>
      <c r="R1879" s="223">
        <f>Q1879*H1879</f>
        <v>0.48781599999999997</v>
      </c>
      <c r="S1879" s="223">
        <v>0</v>
      </c>
      <c r="T1879" s="224">
        <f>S1879*H1879</f>
        <v>0</v>
      </c>
      <c r="U1879" s="41"/>
      <c r="V1879" s="41"/>
      <c r="W1879" s="41"/>
      <c r="X1879" s="41"/>
      <c r="Y1879" s="41"/>
      <c r="Z1879" s="41"/>
      <c r="AA1879" s="41"/>
      <c r="AB1879" s="41"/>
      <c r="AC1879" s="41"/>
      <c r="AD1879" s="41"/>
      <c r="AE1879" s="41"/>
      <c r="AR1879" s="225" t="s">
        <v>242</v>
      </c>
      <c r="AT1879" s="225" t="s">
        <v>179</v>
      </c>
      <c r="AU1879" s="225" t="s">
        <v>81</v>
      </c>
      <c r="AY1879" s="20" t="s">
        <v>178</v>
      </c>
      <c r="BE1879" s="226">
        <f>IF(N1879="základní",J1879,0)</f>
        <v>0</v>
      </c>
      <c r="BF1879" s="226">
        <f>IF(N1879="snížená",J1879,0)</f>
        <v>0</v>
      </c>
      <c r="BG1879" s="226">
        <f>IF(N1879="zákl. přenesená",J1879,0)</f>
        <v>0</v>
      </c>
      <c r="BH1879" s="226">
        <f>IF(N1879="sníž. přenesená",J1879,0)</f>
        <v>0</v>
      </c>
      <c r="BI1879" s="226">
        <f>IF(N1879="nulová",J1879,0)</f>
        <v>0</v>
      </c>
      <c r="BJ1879" s="20" t="s">
        <v>79</v>
      </c>
      <c r="BK1879" s="226">
        <f>ROUND(I1879*H1879,2)</f>
        <v>0</v>
      </c>
      <c r="BL1879" s="20" t="s">
        <v>242</v>
      </c>
      <c r="BM1879" s="225" t="s">
        <v>2638</v>
      </c>
    </row>
    <row r="1880" s="13" customFormat="1">
      <c r="A1880" s="13"/>
      <c r="B1880" s="240"/>
      <c r="C1880" s="241"/>
      <c r="D1880" s="242" t="s">
        <v>372</v>
      </c>
      <c r="E1880" s="243" t="s">
        <v>21</v>
      </c>
      <c r="F1880" s="244" t="s">
        <v>2595</v>
      </c>
      <c r="G1880" s="241"/>
      <c r="H1880" s="243" t="s">
        <v>21</v>
      </c>
      <c r="I1880" s="245"/>
      <c r="J1880" s="241"/>
      <c r="K1880" s="241"/>
      <c r="L1880" s="246"/>
      <c r="M1880" s="247"/>
      <c r="N1880" s="248"/>
      <c r="O1880" s="248"/>
      <c r="P1880" s="248"/>
      <c r="Q1880" s="248"/>
      <c r="R1880" s="248"/>
      <c r="S1880" s="248"/>
      <c r="T1880" s="249"/>
      <c r="U1880" s="13"/>
      <c r="V1880" s="13"/>
      <c r="W1880" s="13"/>
      <c r="X1880" s="13"/>
      <c r="Y1880" s="13"/>
      <c r="Z1880" s="13"/>
      <c r="AA1880" s="13"/>
      <c r="AB1880" s="13"/>
      <c r="AC1880" s="13"/>
      <c r="AD1880" s="13"/>
      <c r="AE1880" s="13"/>
      <c r="AT1880" s="250" t="s">
        <v>372</v>
      </c>
      <c r="AU1880" s="250" t="s">
        <v>81</v>
      </c>
      <c r="AV1880" s="13" t="s">
        <v>79</v>
      </c>
      <c r="AW1880" s="13" t="s">
        <v>34</v>
      </c>
      <c r="AX1880" s="13" t="s">
        <v>72</v>
      </c>
      <c r="AY1880" s="250" t="s">
        <v>178</v>
      </c>
    </row>
    <row r="1881" s="13" customFormat="1">
      <c r="A1881" s="13"/>
      <c r="B1881" s="240"/>
      <c r="C1881" s="241"/>
      <c r="D1881" s="242" t="s">
        <v>372</v>
      </c>
      <c r="E1881" s="243" t="s">
        <v>21</v>
      </c>
      <c r="F1881" s="244" t="s">
        <v>2639</v>
      </c>
      <c r="G1881" s="241"/>
      <c r="H1881" s="243" t="s">
        <v>21</v>
      </c>
      <c r="I1881" s="245"/>
      <c r="J1881" s="241"/>
      <c r="K1881" s="241"/>
      <c r="L1881" s="246"/>
      <c r="M1881" s="247"/>
      <c r="N1881" s="248"/>
      <c r="O1881" s="248"/>
      <c r="P1881" s="248"/>
      <c r="Q1881" s="248"/>
      <c r="R1881" s="248"/>
      <c r="S1881" s="248"/>
      <c r="T1881" s="249"/>
      <c r="U1881" s="13"/>
      <c r="V1881" s="13"/>
      <c r="W1881" s="13"/>
      <c r="X1881" s="13"/>
      <c r="Y1881" s="13"/>
      <c r="Z1881" s="13"/>
      <c r="AA1881" s="13"/>
      <c r="AB1881" s="13"/>
      <c r="AC1881" s="13"/>
      <c r="AD1881" s="13"/>
      <c r="AE1881" s="13"/>
      <c r="AT1881" s="250" t="s">
        <v>372</v>
      </c>
      <c r="AU1881" s="250" t="s">
        <v>81</v>
      </c>
      <c r="AV1881" s="13" t="s">
        <v>79</v>
      </c>
      <c r="AW1881" s="13" t="s">
        <v>34</v>
      </c>
      <c r="AX1881" s="13" t="s">
        <v>72</v>
      </c>
      <c r="AY1881" s="250" t="s">
        <v>178</v>
      </c>
    </row>
    <row r="1882" s="13" customFormat="1">
      <c r="A1882" s="13"/>
      <c r="B1882" s="240"/>
      <c r="C1882" s="241"/>
      <c r="D1882" s="242" t="s">
        <v>372</v>
      </c>
      <c r="E1882" s="243" t="s">
        <v>21</v>
      </c>
      <c r="F1882" s="244" t="s">
        <v>2598</v>
      </c>
      <c r="G1882" s="241"/>
      <c r="H1882" s="243" t="s">
        <v>21</v>
      </c>
      <c r="I1882" s="245"/>
      <c r="J1882" s="241"/>
      <c r="K1882" s="241"/>
      <c r="L1882" s="246"/>
      <c r="M1882" s="247"/>
      <c r="N1882" s="248"/>
      <c r="O1882" s="248"/>
      <c r="P1882" s="248"/>
      <c r="Q1882" s="248"/>
      <c r="R1882" s="248"/>
      <c r="S1882" s="248"/>
      <c r="T1882" s="249"/>
      <c r="U1882" s="13"/>
      <c r="V1882" s="13"/>
      <c r="W1882" s="13"/>
      <c r="X1882" s="13"/>
      <c r="Y1882" s="13"/>
      <c r="Z1882" s="13"/>
      <c r="AA1882" s="13"/>
      <c r="AB1882" s="13"/>
      <c r="AC1882" s="13"/>
      <c r="AD1882" s="13"/>
      <c r="AE1882" s="13"/>
      <c r="AT1882" s="250" t="s">
        <v>372</v>
      </c>
      <c r="AU1882" s="250" t="s">
        <v>81</v>
      </c>
      <c r="AV1882" s="13" t="s">
        <v>79</v>
      </c>
      <c r="AW1882" s="13" t="s">
        <v>34</v>
      </c>
      <c r="AX1882" s="13" t="s">
        <v>72</v>
      </c>
      <c r="AY1882" s="250" t="s">
        <v>178</v>
      </c>
    </row>
    <row r="1883" s="13" customFormat="1">
      <c r="A1883" s="13"/>
      <c r="B1883" s="240"/>
      <c r="C1883" s="241"/>
      <c r="D1883" s="242" t="s">
        <v>372</v>
      </c>
      <c r="E1883" s="243" t="s">
        <v>21</v>
      </c>
      <c r="F1883" s="244" t="s">
        <v>2640</v>
      </c>
      <c r="G1883" s="241"/>
      <c r="H1883" s="243" t="s">
        <v>21</v>
      </c>
      <c r="I1883" s="245"/>
      <c r="J1883" s="241"/>
      <c r="K1883" s="241"/>
      <c r="L1883" s="246"/>
      <c r="M1883" s="247"/>
      <c r="N1883" s="248"/>
      <c r="O1883" s="248"/>
      <c r="P1883" s="248"/>
      <c r="Q1883" s="248"/>
      <c r="R1883" s="248"/>
      <c r="S1883" s="248"/>
      <c r="T1883" s="249"/>
      <c r="U1883" s="13"/>
      <c r="V1883" s="13"/>
      <c r="W1883" s="13"/>
      <c r="X1883" s="13"/>
      <c r="Y1883" s="13"/>
      <c r="Z1883" s="13"/>
      <c r="AA1883" s="13"/>
      <c r="AB1883" s="13"/>
      <c r="AC1883" s="13"/>
      <c r="AD1883" s="13"/>
      <c r="AE1883" s="13"/>
      <c r="AT1883" s="250" t="s">
        <v>372</v>
      </c>
      <c r="AU1883" s="250" t="s">
        <v>81</v>
      </c>
      <c r="AV1883" s="13" t="s">
        <v>79</v>
      </c>
      <c r="AW1883" s="13" t="s">
        <v>34</v>
      </c>
      <c r="AX1883" s="13" t="s">
        <v>72</v>
      </c>
      <c r="AY1883" s="250" t="s">
        <v>178</v>
      </c>
    </row>
    <row r="1884" s="14" customFormat="1">
      <c r="A1884" s="14"/>
      <c r="B1884" s="251"/>
      <c r="C1884" s="252"/>
      <c r="D1884" s="242" t="s">
        <v>372</v>
      </c>
      <c r="E1884" s="253" t="s">
        <v>21</v>
      </c>
      <c r="F1884" s="254" t="s">
        <v>2641</v>
      </c>
      <c r="G1884" s="252"/>
      <c r="H1884" s="255">
        <v>82.870000000000005</v>
      </c>
      <c r="I1884" s="256"/>
      <c r="J1884" s="252"/>
      <c r="K1884" s="252"/>
      <c r="L1884" s="257"/>
      <c r="M1884" s="258"/>
      <c r="N1884" s="259"/>
      <c r="O1884" s="259"/>
      <c r="P1884" s="259"/>
      <c r="Q1884" s="259"/>
      <c r="R1884" s="259"/>
      <c r="S1884" s="259"/>
      <c r="T1884" s="260"/>
      <c r="U1884" s="14"/>
      <c r="V1884" s="14"/>
      <c r="W1884" s="14"/>
      <c r="X1884" s="14"/>
      <c r="Y1884" s="14"/>
      <c r="Z1884" s="14"/>
      <c r="AA1884" s="14"/>
      <c r="AB1884" s="14"/>
      <c r="AC1884" s="14"/>
      <c r="AD1884" s="14"/>
      <c r="AE1884" s="14"/>
      <c r="AT1884" s="261" t="s">
        <v>372</v>
      </c>
      <c r="AU1884" s="261" t="s">
        <v>81</v>
      </c>
      <c r="AV1884" s="14" t="s">
        <v>81</v>
      </c>
      <c r="AW1884" s="14" t="s">
        <v>34</v>
      </c>
      <c r="AX1884" s="14" t="s">
        <v>72</v>
      </c>
      <c r="AY1884" s="261" t="s">
        <v>178</v>
      </c>
    </row>
    <row r="1885" s="14" customFormat="1">
      <c r="A1885" s="14"/>
      <c r="B1885" s="251"/>
      <c r="C1885" s="252"/>
      <c r="D1885" s="242" t="s">
        <v>372</v>
      </c>
      <c r="E1885" s="253" t="s">
        <v>21</v>
      </c>
      <c r="F1885" s="254" t="s">
        <v>2642</v>
      </c>
      <c r="G1885" s="252"/>
      <c r="H1885" s="255">
        <v>5.29</v>
      </c>
      <c r="I1885" s="256"/>
      <c r="J1885" s="252"/>
      <c r="K1885" s="252"/>
      <c r="L1885" s="257"/>
      <c r="M1885" s="258"/>
      <c r="N1885" s="259"/>
      <c r="O1885" s="259"/>
      <c r="P1885" s="259"/>
      <c r="Q1885" s="259"/>
      <c r="R1885" s="259"/>
      <c r="S1885" s="259"/>
      <c r="T1885" s="260"/>
      <c r="U1885" s="14"/>
      <c r="V1885" s="14"/>
      <c r="W1885" s="14"/>
      <c r="X1885" s="14"/>
      <c r="Y1885" s="14"/>
      <c r="Z1885" s="14"/>
      <c r="AA1885" s="14"/>
      <c r="AB1885" s="14"/>
      <c r="AC1885" s="14"/>
      <c r="AD1885" s="14"/>
      <c r="AE1885" s="14"/>
      <c r="AT1885" s="261" t="s">
        <v>372</v>
      </c>
      <c r="AU1885" s="261" t="s">
        <v>81</v>
      </c>
      <c r="AV1885" s="14" t="s">
        <v>81</v>
      </c>
      <c r="AW1885" s="14" t="s">
        <v>34</v>
      </c>
      <c r="AX1885" s="14" t="s">
        <v>72</v>
      </c>
      <c r="AY1885" s="261" t="s">
        <v>178</v>
      </c>
    </row>
    <row r="1886" s="14" customFormat="1">
      <c r="A1886" s="14"/>
      <c r="B1886" s="251"/>
      <c r="C1886" s="252"/>
      <c r="D1886" s="242" t="s">
        <v>372</v>
      </c>
      <c r="E1886" s="253" t="s">
        <v>21</v>
      </c>
      <c r="F1886" s="254" t="s">
        <v>2643</v>
      </c>
      <c r="G1886" s="252"/>
      <c r="H1886" s="255">
        <v>5.29</v>
      </c>
      <c r="I1886" s="256"/>
      <c r="J1886" s="252"/>
      <c r="K1886" s="252"/>
      <c r="L1886" s="257"/>
      <c r="M1886" s="258"/>
      <c r="N1886" s="259"/>
      <c r="O1886" s="259"/>
      <c r="P1886" s="259"/>
      <c r="Q1886" s="259"/>
      <c r="R1886" s="259"/>
      <c r="S1886" s="259"/>
      <c r="T1886" s="260"/>
      <c r="U1886" s="14"/>
      <c r="V1886" s="14"/>
      <c r="W1886" s="14"/>
      <c r="X1886" s="14"/>
      <c r="Y1886" s="14"/>
      <c r="Z1886" s="14"/>
      <c r="AA1886" s="14"/>
      <c r="AB1886" s="14"/>
      <c r="AC1886" s="14"/>
      <c r="AD1886" s="14"/>
      <c r="AE1886" s="14"/>
      <c r="AT1886" s="261" t="s">
        <v>372</v>
      </c>
      <c r="AU1886" s="261" t="s">
        <v>81</v>
      </c>
      <c r="AV1886" s="14" t="s">
        <v>81</v>
      </c>
      <c r="AW1886" s="14" t="s">
        <v>34</v>
      </c>
      <c r="AX1886" s="14" t="s">
        <v>72</v>
      </c>
      <c r="AY1886" s="261" t="s">
        <v>178</v>
      </c>
    </row>
    <row r="1887" s="14" customFormat="1">
      <c r="A1887" s="14"/>
      <c r="B1887" s="251"/>
      <c r="C1887" s="252"/>
      <c r="D1887" s="242" t="s">
        <v>372</v>
      </c>
      <c r="E1887" s="253" t="s">
        <v>21</v>
      </c>
      <c r="F1887" s="254" t="s">
        <v>2644</v>
      </c>
      <c r="G1887" s="252"/>
      <c r="H1887" s="255">
        <v>5.29</v>
      </c>
      <c r="I1887" s="256"/>
      <c r="J1887" s="252"/>
      <c r="K1887" s="252"/>
      <c r="L1887" s="257"/>
      <c r="M1887" s="258"/>
      <c r="N1887" s="259"/>
      <c r="O1887" s="259"/>
      <c r="P1887" s="259"/>
      <c r="Q1887" s="259"/>
      <c r="R1887" s="259"/>
      <c r="S1887" s="259"/>
      <c r="T1887" s="260"/>
      <c r="U1887" s="14"/>
      <c r="V1887" s="14"/>
      <c r="W1887" s="14"/>
      <c r="X1887" s="14"/>
      <c r="Y1887" s="14"/>
      <c r="Z1887" s="14"/>
      <c r="AA1887" s="14"/>
      <c r="AB1887" s="14"/>
      <c r="AC1887" s="14"/>
      <c r="AD1887" s="14"/>
      <c r="AE1887" s="14"/>
      <c r="AT1887" s="261" t="s">
        <v>372</v>
      </c>
      <c r="AU1887" s="261" t="s">
        <v>81</v>
      </c>
      <c r="AV1887" s="14" t="s">
        <v>81</v>
      </c>
      <c r="AW1887" s="14" t="s">
        <v>34</v>
      </c>
      <c r="AX1887" s="14" t="s">
        <v>72</v>
      </c>
      <c r="AY1887" s="261" t="s">
        <v>178</v>
      </c>
    </row>
    <row r="1888" s="14" customFormat="1">
      <c r="A1888" s="14"/>
      <c r="B1888" s="251"/>
      <c r="C1888" s="252"/>
      <c r="D1888" s="242" t="s">
        <v>372</v>
      </c>
      <c r="E1888" s="253" t="s">
        <v>21</v>
      </c>
      <c r="F1888" s="254" t="s">
        <v>2645</v>
      </c>
      <c r="G1888" s="252"/>
      <c r="H1888" s="255">
        <v>5.29</v>
      </c>
      <c r="I1888" s="256"/>
      <c r="J1888" s="252"/>
      <c r="K1888" s="252"/>
      <c r="L1888" s="257"/>
      <c r="M1888" s="258"/>
      <c r="N1888" s="259"/>
      <c r="O1888" s="259"/>
      <c r="P1888" s="259"/>
      <c r="Q1888" s="259"/>
      <c r="R1888" s="259"/>
      <c r="S1888" s="259"/>
      <c r="T1888" s="260"/>
      <c r="U1888" s="14"/>
      <c r="V1888" s="14"/>
      <c r="W1888" s="14"/>
      <c r="X1888" s="14"/>
      <c r="Y1888" s="14"/>
      <c r="Z1888" s="14"/>
      <c r="AA1888" s="14"/>
      <c r="AB1888" s="14"/>
      <c r="AC1888" s="14"/>
      <c r="AD1888" s="14"/>
      <c r="AE1888" s="14"/>
      <c r="AT1888" s="261" t="s">
        <v>372</v>
      </c>
      <c r="AU1888" s="261" t="s">
        <v>81</v>
      </c>
      <c r="AV1888" s="14" t="s">
        <v>81</v>
      </c>
      <c r="AW1888" s="14" t="s">
        <v>34</v>
      </c>
      <c r="AX1888" s="14" t="s">
        <v>72</v>
      </c>
      <c r="AY1888" s="261" t="s">
        <v>178</v>
      </c>
    </row>
    <row r="1889" s="14" customFormat="1">
      <c r="A1889" s="14"/>
      <c r="B1889" s="251"/>
      <c r="C1889" s="252"/>
      <c r="D1889" s="242" t="s">
        <v>372</v>
      </c>
      <c r="E1889" s="253" t="s">
        <v>21</v>
      </c>
      <c r="F1889" s="254" t="s">
        <v>2646</v>
      </c>
      <c r="G1889" s="252"/>
      <c r="H1889" s="255">
        <v>3.6299999999999999</v>
      </c>
      <c r="I1889" s="256"/>
      <c r="J1889" s="252"/>
      <c r="K1889" s="252"/>
      <c r="L1889" s="257"/>
      <c r="M1889" s="258"/>
      <c r="N1889" s="259"/>
      <c r="O1889" s="259"/>
      <c r="P1889" s="259"/>
      <c r="Q1889" s="259"/>
      <c r="R1889" s="259"/>
      <c r="S1889" s="259"/>
      <c r="T1889" s="260"/>
      <c r="U1889" s="14"/>
      <c r="V1889" s="14"/>
      <c r="W1889" s="14"/>
      <c r="X1889" s="14"/>
      <c r="Y1889" s="14"/>
      <c r="Z1889" s="14"/>
      <c r="AA1889" s="14"/>
      <c r="AB1889" s="14"/>
      <c r="AC1889" s="14"/>
      <c r="AD1889" s="14"/>
      <c r="AE1889" s="14"/>
      <c r="AT1889" s="261" t="s">
        <v>372</v>
      </c>
      <c r="AU1889" s="261" t="s">
        <v>81</v>
      </c>
      <c r="AV1889" s="14" t="s">
        <v>81</v>
      </c>
      <c r="AW1889" s="14" t="s">
        <v>34</v>
      </c>
      <c r="AX1889" s="14" t="s">
        <v>72</v>
      </c>
      <c r="AY1889" s="261" t="s">
        <v>178</v>
      </c>
    </row>
    <row r="1890" s="14" customFormat="1">
      <c r="A1890" s="14"/>
      <c r="B1890" s="251"/>
      <c r="C1890" s="252"/>
      <c r="D1890" s="242" t="s">
        <v>372</v>
      </c>
      <c r="E1890" s="253" t="s">
        <v>21</v>
      </c>
      <c r="F1890" s="254" t="s">
        <v>2647</v>
      </c>
      <c r="G1890" s="252"/>
      <c r="H1890" s="255">
        <v>4.7300000000000004</v>
      </c>
      <c r="I1890" s="256"/>
      <c r="J1890" s="252"/>
      <c r="K1890" s="252"/>
      <c r="L1890" s="257"/>
      <c r="M1890" s="258"/>
      <c r="N1890" s="259"/>
      <c r="O1890" s="259"/>
      <c r="P1890" s="259"/>
      <c r="Q1890" s="259"/>
      <c r="R1890" s="259"/>
      <c r="S1890" s="259"/>
      <c r="T1890" s="260"/>
      <c r="U1890" s="14"/>
      <c r="V1890" s="14"/>
      <c r="W1890" s="14"/>
      <c r="X1890" s="14"/>
      <c r="Y1890" s="14"/>
      <c r="Z1890" s="14"/>
      <c r="AA1890" s="14"/>
      <c r="AB1890" s="14"/>
      <c r="AC1890" s="14"/>
      <c r="AD1890" s="14"/>
      <c r="AE1890" s="14"/>
      <c r="AT1890" s="261" t="s">
        <v>372</v>
      </c>
      <c r="AU1890" s="261" t="s">
        <v>81</v>
      </c>
      <c r="AV1890" s="14" t="s">
        <v>81</v>
      </c>
      <c r="AW1890" s="14" t="s">
        <v>34</v>
      </c>
      <c r="AX1890" s="14" t="s">
        <v>72</v>
      </c>
      <c r="AY1890" s="261" t="s">
        <v>178</v>
      </c>
    </row>
    <row r="1891" s="14" customFormat="1">
      <c r="A1891" s="14"/>
      <c r="B1891" s="251"/>
      <c r="C1891" s="252"/>
      <c r="D1891" s="242" t="s">
        <v>372</v>
      </c>
      <c r="E1891" s="253" t="s">
        <v>21</v>
      </c>
      <c r="F1891" s="254" t="s">
        <v>2648</v>
      </c>
      <c r="G1891" s="252"/>
      <c r="H1891" s="255">
        <v>6.2400000000000002</v>
      </c>
      <c r="I1891" s="256"/>
      <c r="J1891" s="252"/>
      <c r="K1891" s="252"/>
      <c r="L1891" s="257"/>
      <c r="M1891" s="258"/>
      <c r="N1891" s="259"/>
      <c r="O1891" s="259"/>
      <c r="P1891" s="259"/>
      <c r="Q1891" s="259"/>
      <c r="R1891" s="259"/>
      <c r="S1891" s="259"/>
      <c r="T1891" s="260"/>
      <c r="U1891" s="14"/>
      <c r="V1891" s="14"/>
      <c r="W1891" s="14"/>
      <c r="X1891" s="14"/>
      <c r="Y1891" s="14"/>
      <c r="Z1891" s="14"/>
      <c r="AA1891" s="14"/>
      <c r="AB1891" s="14"/>
      <c r="AC1891" s="14"/>
      <c r="AD1891" s="14"/>
      <c r="AE1891" s="14"/>
      <c r="AT1891" s="261" t="s">
        <v>372</v>
      </c>
      <c r="AU1891" s="261" t="s">
        <v>81</v>
      </c>
      <c r="AV1891" s="14" t="s">
        <v>81</v>
      </c>
      <c r="AW1891" s="14" t="s">
        <v>34</v>
      </c>
      <c r="AX1891" s="14" t="s">
        <v>72</v>
      </c>
      <c r="AY1891" s="261" t="s">
        <v>178</v>
      </c>
    </row>
    <row r="1892" s="16" customFormat="1">
      <c r="A1892" s="16"/>
      <c r="B1892" s="273"/>
      <c r="C1892" s="274"/>
      <c r="D1892" s="242" t="s">
        <v>372</v>
      </c>
      <c r="E1892" s="275" t="s">
        <v>21</v>
      </c>
      <c r="F1892" s="276" t="s">
        <v>407</v>
      </c>
      <c r="G1892" s="274"/>
      <c r="H1892" s="277">
        <v>118.63000000000002</v>
      </c>
      <c r="I1892" s="278"/>
      <c r="J1892" s="274"/>
      <c r="K1892" s="274"/>
      <c r="L1892" s="279"/>
      <c r="M1892" s="280"/>
      <c r="N1892" s="281"/>
      <c r="O1892" s="281"/>
      <c r="P1892" s="281"/>
      <c r="Q1892" s="281"/>
      <c r="R1892" s="281"/>
      <c r="S1892" s="281"/>
      <c r="T1892" s="282"/>
      <c r="U1892" s="16"/>
      <c r="V1892" s="16"/>
      <c r="W1892" s="16"/>
      <c r="X1892" s="16"/>
      <c r="Y1892" s="16"/>
      <c r="Z1892" s="16"/>
      <c r="AA1892" s="16"/>
      <c r="AB1892" s="16"/>
      <c r="AC1892" s="16"/>
      <c r="AD1892" s="16"/>
      <c r="AE1892" s="16"/>
      <c r="AT1892" s="283" t="s">
        <v>372</v>
      </c>
      <c r="AU1892" s="283" t="s">
        <v>81</v>
      </c>
      <c r="AV1892" s="16" t="s">
        <v>95</v>
      </c>
      <c r="AW1892" s="16" t="s">
        <v>34</v>
      </c>
      <c r="AX1892" s="16" t="s">
        <v>72</v>
      </c>
      <c r="AY1892" s="283" t="s">
        <v>178</v>
      </c>
    </row>
    <row r="1893" s="13" customFormat="1">
      <c r="A1893" s="13"/>
      <c r="B1893" s="240"/>
      <c r="C1893" s="241"/>
      <c r="D1893" s="242" t="s">
        <v>372</v>
      </c>
      <c r="E1893" s="243" t="s">
        <v>21</v>
      </c>
      <c r="F1893" s="244" t="s">
        <v>770</v>
      </c>
      <c r="G1893" s="241"/>
      <c r="H1893" s="243" t="s">
        <v>21</v>
      </c>
      <c r="I1893" s="245"/>
      <c r="J1893" s="241"/>
      <c r="K1893" s="241"/>
      <c r="L1893" s="246"/>
      <c r="M1893" s="247"/>
      <c r="N1893" s="248"/>
      <c r="O1893" s="248"/>
      <c r="P1893" s="248"/>
      <c r="Q1893" s="248"/>
      <c r="R1893" s="248"/>
      <c r="S1893" s="248"/>
      <c r="T1893" s="249"/>
      <c r="U1893" s="13"/>
      <c r="V1893" s="13"/>
      <c r="W1893" s="13"/>
      <c r="X1893" s="13"/>
      <c r="Y1893" s="13"/>
      <c r="Z1893" s="13"/>
      <c r="AA1893" s="13"/>
      <c r="AB1893" s="13"/>
      <c r="AC1893" s="13"/>
      <c r="AD1893" s="13"/>
      <c r="AE1893" s="13"/>
      <c r="AT1893" s="250" t="s">
        <v>372</v>
      </c>
      <c r="AU1893" s="250" t="s">
        <v>81</v>
      </c>
      <c r="AV1893" s="13" t="s">
        <v>79</v>
      </c>
      <c r="AW1893" s="13" t="s">
        <v>34</v>
      </c>
      <c r="AX1893" s="13" t="s">
        <v>72</v>
      </c>
      <c r="AY1893" s="250" t="s">
        <v>178</v>
      </c>
    </row>
    <row r="1894" s="14" customFormat="1">
      <c r="A1894" s="14"/>
      <c r="B1894" s="251"/>
      <c r="C1894" s="252"/>
      <c r="D1894" s="242" t="s">
        <v>372</v>
      </c>
      <c r="E1894" s="253" t="s">
        <v>21</v>
      </c>
      <c r="F1894" s="254" t="s">
        <v>2649</v>
      </c>
      <c r="G1894" s="252"/>
      <c r="H1894" s="255">
        <v>23.66</v>
      </c>
      <c r="I1894" s="256"/>
      <c r="J1894" s="252"/>
      <c r="K1894" s="252"/>
      <c r="L1894" s="257"/>
      <c r="M1894" s="258"/>
      <c r="N1894" s="259"/>
      <c r="O1894" s="259"/>
      <c r="P1894" s="259"/>
      <c r="Q1894" s="259"/>
      <c r="R1894" s="259"/>
      <c r="S1894" s="259"/>
      <c r="T1894" s="260"/>
      <c r="U1894" s="14"/>
      <c r="V1894" s="14"/>
      <c r="W1894" s="14"/>
      <c r="X1894" s="14"/>
      <c r="Y1894" s="14"/>
      <c r="Z1894" s="14"/>
      <c r="AA1894" s="14"/>
      <c r="AB1894" s="14"/>
      <c r="AC1894" s="14"/>
      <c r="AD1894" s="14"/>
      <c r="AE1894" s="14"/>
      <c r="AT1894" s="261" t="s">
        <v>372</v>
      </c>
      <c r="AU1894" s="261" t="s">
        <v>81</v>
      </c>
      <c r="AV1894" s="14" t="s">
        <v>81</v>
      </c>
      <c r="AW1894" s="14" t="s">
        <v>34</v>
      </c>
      <c r="AX1894" s="14" t="s">
        <v>72</v>
      </c>
      <c r="AY1894" s="261" t="s">
        <v>178</v>
      </c>
    </row>
    <row r="1895" s="14" customFormat="1">
      <c r="A1895" s="14"/>
      <c r="B1895" s="251"/>
      <c r="C1895" s="252"/>
      <c r="D1895" s="242" t="s">
        <v>372</v>
      </c>
      <c r="E1895" s="253" t="s">
        <v>21</v>
      </c>
      <c r="F1895" s="254" t="s">
        <v>2650</v>
      </c>
      <c r="G1895" s="252"/>
      <c r="H1895" s="255">
        <v>16.550000000000001</v>
      </c>
      <c r="I1895" s="256"/>
      <c r="J1895" s="252"/>
      <c r="K1895" s="252"/>
      <c r="L1895" s="257"/>
      <c r="M1895" s="258"/>
      <c r="N1895" s="259"/>
      <c r="O1895" s="259"/>
      <c r="P1895" s="259"/>
      <c r="Q1895" s="259"/>
      <c r="R1895" s="259"/>
      <c r="S1895" s="259"/>
      <c r="T1895" s="260"/>
      <c r="U1895" s="14"/>
      <c r="V1895" s="14"/>
      <c r="W1895" s="14"/>
      <c r="X1895" s="14"/>
      <c r="Y1895" s="14"/>
      <c r="Z1895" s="14"/>
      <c r="AA1895" s="14"/>
      <c r="AB1895" s="14"/>
      <c r="AC1895" s="14"/>
      <c r="AD1895" s="14"/>
      <c r="AE1895" s="14"/>
      <c r="AT1895" s="261" t="s">
        <v>372</v>
      </c>
      <c r="AU1895" s="261" t="s">
        <v>81</v>
      </c>
      <c r="AV1895" s="14" t="s">
        <v>81</v>
      </c>
      <c r="AW1895" s="14" t="s">
        <v>34</v>
      </c>
      <c r="AX1895" s="14" t="s">
        <v>72</v>
      </c>
      <c r="AY1895" s="261" t="s">
        <v>178</v>
      </c>
    </row>
    <row r="1896" s="14" customFormat="1">
      <c r="A1896" s="14"/>
      <c r="B1896" s="251"/>
      <c r="C1896" s="252"/>
      <c r="D1896" s="242" t="s">
        <v>372</v>
      </c>
      <c r="E1896" s="253" t="s">
        <v>21</v>
      </c>
      <c r="F1896" s="254" t="s">
        <v>2651</v>
      </c>
      <c r="G1896" s="252"/>
      <c r="H1896" s="255">
        <v>15.380000000000001</v>
      </c>
      <c r="I1896" s="256"/>
      <c r="J1896" s="252"/>
      <c r="K1896" s="252"/>
      <c r="L1896" s="257"/>
      <c r="M1896" s="258"/>
      <c r="N1896" s="259"/>
      <c r="O1896" s="259"/>
      <c r="P1896" s="259"/>
      <c r="Q1896" s="259"/>
      <c r="R1896" s="259"/>
      <c r="S1896" s="259"/>
      <c r="T1896" s="260"/>
      <c r="U1896" s="14"/>
      <c r="V1896" s="14"/>
      <c r="W1896" s="14"/>
      <c r="X1896" s="14"/>
      <c r="Y1896" s="14"/>
      <c r="Z1896" s="14"/>
      <c r="AA1896" s="14"/>
      <c r="AB1896" s="14"/>
      <c r="AC1896" s="14"/>
      <c r="AD1896" s="14"/>
      <c r="AE1896" s="14"/>
      <c r="AT1896" s="261" t="s">
        <v>372</v>
      </c>
      <c r="AU1896" s="261" t="s">
        <v>81</v>
      </c>
      <c r="AV1896" s="14" t="s">
        <v>81</v>
      </c>
      <c r="AW1896" s="14" t="s">
        <v>34</v>
      </c>
      <c r="AX1896" s="14" t="s">
        <v>72</v>
      </c>
      <c r="AY1896" s="261" t="s">
        <v>178</v>
      </c>
    </row>
    <row r="1897" s="16" customFormat="1">
      <c r="A1897" s="16"/>
      <c r="B1897" s="273"/>
      <c r="C1897" s="274"/>
      <c r="D1897" s="242" t="s">
        <v>372</v>
      </c>
      <c r="E1897" s="275" t="s">
        <v>21</v>
      </c>
      <c r="F1897" s="276" t="s">
        <v>407</v>
      </c>
      <c r="G1897" s="274"/>
      <c r="H1897" s="277">
        <v>55.590000000000003</v>
      </c>
      <c r="I1897" s="278"/>
      <c r="J1897" s="274"/>
      <c r="K1897" s="274"/>
      <c r="L1897" s="279"/>
      <c r="M1897" s="280"/>
      <c r="N1897" s="281"/>
      <c r="O1897" s="281"/>
      <c r="P1897" s="281"/>
      <c r="Q1897" s="281"/>
      <c r="R1897" s="281"/>
      <c r="S1897" s="281"/>
      <c r="T1897" s="282"/>
      <c r="U1897" s="16"/>
      <c r="V1897" s="16"/>
      <c r="W1897" s="16"/>
      <c r="X1897" s="16"/>
      <c r="Y1897" s="16"/>
      <c r="Z1897" s="16"/>
      <c r="AA1897" s="16"/>
      <c r="AB1897" s="16"/>
      <c r="AC1897" s="16"/>
      <c r="AD1897" s="16"/>
      <c r="AE1897" s="16"/>
      <c r="AT1897" s="283" t="s">
        <v>372</v>
      </c>
      <c r="AU1897" s="283" t="s">
        <v>81</v>
      </c>
      <c r="AV1897" s="16" t="s">
        <v>95</v>
      </c>
      <c r="AW1897" s="16" t="s">
        <v>34</v>
      </c>
      <c r="AX1897" s="16" t="s">
        <v>72</v>
      </c>
      <c r="AY1897" s="283" t="s">
        <v>178</v>
      </c>
    </row>
    <row r="1898" s="15" customFormat="1">
      <c r="A1898" s="15"/>
      <c r="B1898" s="262"/>
      <c r="C1898" s="263"/>
      <c r="D1898" s="242" t="s">
        <v>372</v>
      </c>
      <c r="E1898" s="264" t="s">
        <v>21</v>
      </c>
      <c r="F1898" s="265" t="s">
        <v>399</v>
      </c>
      <c r="G1898" s="263"/>
      <c r="H1898" s="266">
        <v>174.22000000000003</v>
      </c>
      <c r="I1898" s="267"/>
      <c r="J1898" s="263"/>
      <c r="K1898" s="263"/>
      <c r="L1898" s="268"/>
      <c r="M1898" s="269"/>
      <c r="N1898" s="270"/>
      <c r="O1898" s="270"/>
      <c r="P1898" s="270"/>
      <c r="Q1898" s="270"/>
      <c r="R1898" s="270"/>
      <c r="S1898" s="270"/>
      <c r="T1898" s="271"/>
      <c r="U1898" s="15"/>
      <c r="V1898" s="15"/>
      <c r="W1898" s="15"/>
      <c r="X1898" s="15"/>
      <c r="Y1898" s="15"/>
      <c r="Z1898" s="15"/>
      <c r="AA1898" s="15"/>
      <c r="AB1898" s="15"/>
      <c r="AC1898" s="15"/>
      <c r="AD1898" s="15"/>
      <c r="AE1898" s="15"/>
      <c r="AT1898" s="272" t="s">
        <v>372</v>
      </c>
      <c r="AU1898" s="272" t="s">
        <v>81</v>
      </c>
      <c r="AV1898" s="15" t="s">
        <v>97</v>
      </c>
      <c r="AW1898" s="15" t="s">
        <v>34</v>
      </c>
      <c r="AX1898" s="15" t="s">
        <v>79</v>
      </c>
      <c r="AY1898" s="272" t="s">
        <v>178</v>
      </c>
    </row>
    <row r="1899" s="2" customFormat="1" ht="44.25" customHeight="1">
      <c r="A1899" s="41"/>
      <c r="B1899" s="42"/>
      <c r="C1899" s="284" t="s">
        <v>2652</v>
      </c>
      <c r="D1899" s="284" t="s">
        <v>543</v>
      </c>
      <c r="E1899" s="285" t="s">
        <v>2653</v>
      </c>
      <c r="F1899" s="286" t="s">
        <v>2654</v>
      </c>
      <c r="G1899" s="287" t="s">
        <v>384</v>
      </c>
      <c r="H1899" s="288">
        <v>200.35300000000001</v>
      </c>
      <c r="I1899" s="289"/>
      <c r="J1899" s="290">
        <f>ROUND(I1899*H1899,2)</f>
        <v>0</v>
      </c>
      <c r="K1899" s="286" t="s">
        <v>393</v>
      </c>
      <c r="L1899" s="291"/>
      <c r="M1899" s="292" t="s">
        <v>21</v>
      </c>
      <c r="N1899" s="293" t="s">
        <v>43</v>
      </c>
      <c r="O1899" s="87"/>
      <c r="P1899" s="223">
        <f>O1899*H1899</f>
        <v>0</v>
      </c>
      <c r="Q1899" s="223">
        <v>0.00116</v>
      </c>
      <c r="R1899" s="223">
        <f>Q1899*H1899</f>
        <v>0.23240948</v>
      </c>
      <c r="S1899" s="223">
        <v>0</v>
      </c>
      <c r="T1899" s="224">
        <f>S1899*H1899</f>
        <v>0</v>
      </c>
      <c r="U1899" s="41"/>
      <c r="V1899" s="41"/>
      <c r="W1899" s="41"/>
      <c r="X1899" s="41"/>
      <c r="Y1899" s="41"/>
      <c r="Z1899" s="41"/>
      <c r="AA1899" s="41"/>
      <c r="AB1899" s="41"/>
      <c r="AC1899" s="41"/>
      <c r="AD1899" s="41"/>
      <c r="AE1899" s="41"/>
      <c r="AR1899" s="225" t="s">
        <v>306</v>
      </c>
      <c r="AT1899" s="225" t="s">
        <v>543</v>
      </c>
      <c r="AU1899" s="225" t="s">
        <v>81</v>
      </c>
      <c r="AY1899" s="20" t="s">
        <v>178</v>
      </c>
      <c r="BE1899" s="226">
        <f>IF(N1899="základní",J1899,0)</f>
        <v>0</v>
      </c>
      <c r="BF1899" s="226">
        <f>IF(N1899="snížená",J1899,0)</f>
        <v>0</v>
      </c>
      <c r="BG1899" s="226">
        <f>IF(N1899="zákl. přenesená",J1899,0)</f>
        <v>0</v>
      </c>
      <c r="BH1899" s="226">
        <f>IF(N1899="sníž. přenesená",J1899,0)</f>
        <v>0</v>
      </c>
      <c r="BI1899" s="226">
        <f>IF(N1899="nulová",J1899,0)</f>
        <v>0</v>
      </c>
      <c r="BJ1899" s="20" t="s">
        <v>79</v>
      </c>
      <c r="BK1899" s="226">
        <f>ROUND(I1899*H1899,2)</f>
        <v>0</v>
      </c>
      <c r="BL1899" s="20" t="s">
        <v>242</v>
      </c>
      <c r="BM1899" s="225" t="s">
        <v>2655</v>
      </c>
    </row>
    <row r="1900" s="13" customFormat="1">
      <c r="A1900" s="13"/>
      <c r="B1900" s="240"/>
      <c r="C1900" s="241"/>
      <c r="D1900" s="242" t="s">
        <v>372</v>
      </c>
      <c r="E1900" s="243" t="s">
        <v>21</v>
      </c>
      <c r="F1900" s="244" t="s">
        <v>2615</v>
      </c>
      <c r="G1900" s="241"/>
      <c r="H1900" s="243" t="s">
        <v>21</v>
      </c>
      <c r="I1900" s="245"/>
      <c r="J1900" s="241"/>
      <c r="K1900" s="241"/>
      <c r="L1900" s="246"/>
      <c r="M1900" s="247"/>
      <c r="N1900" s="248"/>
      <c r="O1900" s="248"/>
      <c r="P1900" s="248"/>
      <c r="Q1900" s="248"/>
      <c r="R1900" s="248"/>
      <c r="S1900" s="248"/>
      <c r="T1900" s="249"/>
      <c r="U1900" s="13"/>
      <c r="V1900" s="13"/>
      <c r="W1900" s="13"/>
      <c r="X1900" s="13"/>
      <c r="Y1900" s="13"/>
      <c r="Z1900" s="13"/>
      <c r="AA1900" s="13"/>
      <c r="AB1900" s="13"/>
      <c r="AC1900" s="13"/>
      <c r="AD1900" s="13"/>
      <c r="AE1900" s="13"/>
      <c r="AT1900" s="250" t="s">
        <v>372</v>
      </c>
      <c r="AU1900" s="250" t="s">
        <v>81</v>
      </c>
      <c r="AV1900" s="13" t="s">
        <v>79</v>
      </c>
      <c r="AW1900" s="13" t="s">
        <v>34</v>
      </c>
      <c r="AX1900" s="13" t="s">
        <v>72</v>
      </c>
      <c r="AY1900" s="250" t="s">
        <v>178</v>
      </c>
    </row>
    <row r="1901" s="13" customFormat="1">
      <c r="A1901" s="13"/>
      <c r="B1901" s="240"/>
      <c r="C1901" s="241"/>
      <c r="D1901" s="242" t="s">
        <v>372</v>
      </c>
      <c r="E1901" s="243" t="s">
        <v>21</v>
      </c>
      <c r="F1901" s="244" t="s">
        <v>708</v>
      </c>
      <c r="G1901" s="241"/>
      <c r="H1901" s="243" t="s">
        <v>21</v>
      </c>
      <c r="I1901" s="245"/>
      <c r="J1901" s="241"/>
      <c r="K1901" s="241"/>
      <c r="L1901" s="246"/>
      <c r="M1901" s="247"/>
      <c r="N1901" s="248"/>
      <c r="O1901" s="248"/>
      <c r="P1901" s="248"/>
      <c r="Q1901" s="248"/>
      <c r="R1901" s="248"/>
      <c r="S1901" s="248"/>
      <c r="T1901" s="249"/>
      <c r="U1901" s="13"/>
      <c r="V1901" s="13"/>
      <c r="W1901" s="13"/>
      <c r="X1901" s="13"/>
      <c r="Y1901" s="13"/>
      <c r="Z1901" s="13"/>
      <c r="AA1901" s="13"/>
      <c r="AB1901" s="13"/>
      <c r="AC1901" s="13"/>
      <c r="AD1901" s="13"/>
      <c r="AE1901" s="13"/>
      <c r="AT1901" s="250" t="s">
        <v>372</v>
      </c>
      <c r="AU1901" s="250" t="s">
        <v>81</v>
      </c>
      <c r="AV1901" s="13" t="s">
        <v>79</v>
      </c>
      <c r="AW1901" s="13" t="s">
        <v>34</v>
      </c>
      <c r="AX1901" s="13" t="s">
        <v>72</v>
      </c>
      <c r="AY1901" s="250" t="s">
        <v>178</v>
      </c>
    </row>
    <row r="1902" s="14" customFormat="1">
      <c r="A1902" s="14"/>
      <c r="B1902" s="251"/>
      <c r="C1902" s="252"/>
      <c r="D1902" s="242" t="s">
        <v>372</v>
      </c>
      <c r="E1902" s="253" t="s">
        <v>21</v>
      </c>
      <c r="F1902" s="254" t="s">
        <v>2656</v>
      </c>
      <c r="G1902" s="252"/>
      <c r="H1902" s="255">
        <v>200.35300000000001</v>
      </c>
      <c r="I1902" s="256"/>
      <c r="J1902" s="252"/>
      <c r="K1902" s="252"/>
      <c r="L1902" s="257"/>
      <c r="M1902" s="258"/>
      <c r="N1902" s="259"/>
      <c r="O1902" s="259"/>
      <c r="P1902" s="259"/>
      <c r="Q1902" s="259"/>
      <c r="R1902" s="259"/>
      <c r="S1902" s="259"/>
      <c r="T1902" s="260"/>
      <c r="U1902" s="14"/>
      <c r="V1902" s="14"/>
      <c r="W1902" s="14"/>
      <c r="X1902" s="14"/>
      <c r="Y1902" s="14"/>
      <c r="Z1902" s="14"/>
      <c r="AA1902" s="14"/>
      <c r="AB1902" s="14"/>
      <c r="AC1902" s="14"/>
      <c r="AD1902" s="14"/>
      <c r="AE1902" s="14"/>
      <c r="AT1902" s="261" t="s">
        <v>372</v>
      </c>
      <c r="AU1902" s="261" t="s">
        <v>81</v>
      </c>
      <c r="AV1902" s="14" t="s">
        <v>81</v>
      </c>
      <c r="AW1902" s="14" t="s">
        <v>34</v>
      </c>
      <c r="AX1902" s="14" t="s">
        <v>79</v>
      </c>
      <c r="AY1902" s="261" t="s">
        <v>178</v>
      </c>
    </row>
    <row r="1903" s="2" customFormat="1" ht="49.05" customHeight="1">
      <c r="A1903" s="41"/>
      <c r="B1903" s="42"/>
      <c r="C1903" s="214" t="s">
        <v>2657</v>
      </c>
      <c r="D1903" s="214" t="s">
        <v>179</v>
      </c>
      <c r="E1903" s="215" t="s">
        <v>2658</v>
      </c>
      <c r="F1903" s="216" t="s">
        <v>2659</v>
      </c>
      <c r="G1903" s="217" t="s">
        <v>1686</v>
      </c>
      <c r="H1903" s="296"/>
      <c r="I1903" s="219"/>
      <c r="J1903" s="220">
        <f>ROUND(I1903*H1903,2)</f>
        <v>0</v>
      </c>
      <c r="K1903" s="216" t="s">
        <v>368</v>
      </c>
      <c r="L1903" s="47"/>
      <c r="M1903" s="221" t="s">
        <v>21</v>
      </c>
      <c r="N1903" s="222" t="s">
        <v>43</v>
      </c>
      <c r="O1903" s="87"/>
      <c r="P1903" s="223">
        <f>O1903*H1903</f>
        <v>0</v>
      </c>
      <c r="Q1903" s="223">
        <v>0</v>
      </c>
      <c r="R1903" s="223">
        <f>Q1903*H1903</f>
        <v>0</v>
      </c>
      <c r="S1903" s="223">
        <v>0</v>
      </c>
      <c r="T1903" s="224">
        <f>S1903*H1903</f>
        <v>0</v>
      </c>
      <c r="U1903" s="41"/>
      <c r="V1903" s="41"/>
      <c r="W1903" s="41"/>
      <c r="X1903" s="41"/>
      <c r="Y1903" s="41"/>
      <c r="Z1903" s="41"/>
      <c r="AA1903" s="41"/>
      <c r="AB1903" s="41"/>
      <c r="AC1903" s="41"/>
      <c r="AD1903" s="41"/>
      <c r="AE1903" s="41"/>
      <c r="AR1903" s="225" t="s">
        <v>242</v>
      </c>
      <c r="AT1903" s="225" t="s">
        <v>179</v>
      </c>
      <c r="AU1903" s="225" t="s">
        <v>81</v>
      </c>
      <c r="AY1903" s="20" t="s">
        <v>178</v>
      </c>
      <c r="BE1903" s="226">
        <f>IF(N1903="základní",J1903,0)</f>
        <v>0</v>
      </c>
      <c r="BF1903" s="226">
        <f>IF(N1903="snížená",J1903,0)</f>
        <v>0</v>
      </c>
      <c r="BG1903" s="226">
        <f>IF(N1903="zákl. přenesená",J1903,0)</f>
        <v>0</v>
      </c>
      <c r="BH1903" s="226">
        <f>IF(N1903="sníž. přenesená",J1903,0)</f>
        <v>0</v>
      </c>
      <c r="BI1903" s="226">
        <f>IF(N1903="nulová",J1903,0)</f>
        <v>0</v>
      </c>
      <c r="BJ1903" s="20" t="s">
        <v>79</v>
      </c>
      <c r="BK1903" s="226">
        <f>ROUND(I1903*H1903,2)</f>
        <v>0</v>
      </c>
      <c r="BL1903" s="20" t="s">
        <v>242</v>
      </c>
      <c r="BM1903" s="225" t="s">
        <v>2660</v>
      </c>
    </row>
    <row r="1904" s="2" customFormat="1">
      <c r="A1904" s="41"/>
      <c r="B1904" s="42"/>
      <c r="C1904" s="43"/>
      <c r="D1904" s="235" t="s">
        <v>370</v>
      </c>
      <c r="E1904" s="43"/>
      <c r="F1904" s="236" t="s">
        <v>2661</v>
      </c>
      <c r="G1904" s="43"/>
      <c r="H1904" s="43"/>
      <c r="I1904" s="237"/>
      <c r="J1904" s="43"/>
      <c r="K1904" s="43"/>
      <c r="L1904" s="47"/>
      <c r="M1904" s="238"/>
      <c r="N1904" s="239"/>
      <c r="O1904" s="87"/>
      <c r="P1904" s="87"/>
      <c r="Q1904" s="87"/>
      <c r="R1904" s="87"/>
      <c r="S1904" s="87"/>
      <c r="T1904" s="88"/>
      <c r="U1904" s="41"/>
      <c r="V1904" s="41"/>
      <c r="W1904" s="41"/>
      <c r="X1904" s="41"/>
      <c r="Y1904" s="41"/>
      <c r="Z1904" s="41"/>
      <c r="AA1904" s="41"/>
      <c r="AB1904" s="41"/>
      <c r="AC1904" s="41"/>
      <c r="AD1904" s="41"/>
      <c r="AE1904" s="41"/>
      <c r="AT1904" s="20" t="s">
        <v>370</v>
      </c>
      <c r="AU1904" s="20" t="s">
        <v>81</v>
      </c>
    </row>
    <row r="1905" s="12" customFormat="1" ht="22.8" customHeight="1">
      <c r="A1905" s="12"/>
      <c r="B1905" s="200"/>
      <c r="C1905" s="201"/>
      <c r="D1905" s="202" t="s">
        <v>71</v>
      </c>
      <c r="E1905" s="227" t="s">
        <v>2662</v>
      </c>
      <c r="F1905" s="227" t="s">
        <v>2663</v>
      </c>
      <c r="G1905" s="201"/>
      <c r="H1905" s="201"/>
      <c r="I1905" s="204"/>
      <c r="J1905" s="228">
        <f>BK1905</f>
        <v>0</v>
      </c>
      <c r="K1905" s="201"/>
      <c r="L1905" s="206"/>
      <c r="M1905" s="207"/>
      <c r="N1905" s="208"/>
      <c r="O1905" s="208"/>
      <c r="P1905" s="209">
        <f>SUM(P1906:P1988)</f>
        <v>0</v>
      </c>
      <c r="Q1905" s="208"/>
      <c r="R1905" s="209">
        <f>SUM(R1906:R1988)</f>
        <v>16.228558670000002</v>
      </c>
      <c r="S1905" s="208"/>
      <c r="T1905" s="210">
        <f>SUM(T1906:T1988)</f>
        <v>0</v>
      </c>
      <c r="U1905" s="12"/>
      <c r="V1905" s="12"/>
      <c r="W1905" s="12"/>
      <c r="X1905" s="12"/>
      <c r="Y1905" s="12"/>
      <c r="Z1905" s="12"/>
      <c r="AA1905" s="12"/>
      <c r="AB1905" s="12"/>
      <c r="AC1905" s="12"/>
      <c r="AD1905" s="12"/>
      <c r="AE1905" s="12"/>
      <c r="AR1905" s="211" t="s">
        <v>81</v>
      </c>
      <c r="AT1905" s="212" t="s">
        <v>71</v>
      </c>
      <c r="AU1905" s="212" t="s">
        <v>79</v>
      </c>
      <c r="AY1905" s="211" t="s">
        <v>178</v>
      </c>
      <c r="BK1905" s="213">
        <f>SUM(BK1906:BK1988)</f>
        <v>0</v>
      </c>
    </row>
    <row r="1906" s="2" customFormat="1" ht="24.15" customHeight="1">
      <c r="A1906" s="41"/>
      <c r="B1906" s="42"/>
      <c r="C1906" s="214" t="s">
        <v>2664</v>
      </c>
      <c r="D1906" s="214" t="s">
        <v>179</v>
      </c>
      <c r="E1906" s="215" t="s">
        <v>2665</v>
      </c>
      <c r="F1906" s="216" t="s">
        <v>2666</v>
      </c>
      <c r="G1906" s="217" t="s">
        <v>384</v>
      </c>
      <c r="H1906" s="218">
        <v>1026.1410000000001</v>
      </c>
      <c r="I1906" s="219"/>
      <c r="J1906" s="220">
        <f>ROUND(I1906*H1906,2)</f>
        <v>0</v>
      </c>
      <c r="K1906" s="216" t="s">
        <v>368</v>
      </c>
      <c r="L1906" s="47"/>
      <c r="M1906" s="221" t="s">
        <v>21</v>
      </c>
      <c r="N1906" s="222" t="s">
        <v>43</v>
      </c>
      <c r="O1906" s="87"/>
      <c r="P1906" s="223">
        <f>O1906*H1906</f>
        <v>0</v>
      </c>
      <c r="Q1906" s="223">
        <v>0.00029999999999999997</v>
      </c>
      <c r="R1906" s="223">
        <f>Q1906*H1906</f>
        <v>0.30784230000000001</v>
      </c>
      <c r="S1906" s="223">
        <v>0</v>
      </c>
      <c r="T1906" s="224">
        <f>S1906*H1906</f>
        <v>0</v>
      </c>
      <c r="U1906" s="41"/>
      <c r="V1906" s="41"/>
      <c r="W1906" s="41"/>
      <c r="X1906" s="41"/>
      <c r="Y1906" s="41"/>
      <c r="Z1906" s="41"/>
      <c r="AA1906" s="41"/>
      <c r="AB1906" s="41"/>
      <c r="AC1906" s="41"/>
      <c r="AD1906" s="41"/>
      <c r="AE1906" s="41"/>
      <c r="AR1906" s="225" t="s">
        <v>242</v>
      </c>
      <c r="AT1906" s="225" t="s">
        <v>179</v>
      </c>
      <c r="AU1906" s="225" t="s">
        <v>81</v>
      </c>
      <c r="AY1906" s="20" t="s">
        <v>178</v>
      </c>
      <c r="BE1906" s="226">
        <f>IF(N1906="základní",J1906,0)</f>
        <v>0</v>
      </c>
      <c r="BF1906" s="226">
        <f>IF(N1906="snížená",J1906,0)</f>
        <v>0</v>
      </c>
      <c r="BG1906" s="226">
        <f>IF(N1906="zákl. přenesená",J1906,0)</f>
        <v>0</v>
      </c>
      <c r="BH1906" s="226">
        <f>IF(N1906="sníž. přenesená",J1906,0)</f>
        <v>0</v>
      </c>
      <c r="BI1906" s="226">
        <f>IF(N1906="nulová",J1906,0)</f>
        <v>0</v>
      </c>
      <c r="BJ1906" s="20" t="s">
        <v>79</v>
      </c>
      <c r="BK1906" s="226">
        <f>ROUND(I1906*H1906,2)</f>
        <v>0</v>
      </c>
      <c r="BL1906" s="20" t="s">
        <v>242</v>
      </c>
      <c r="BM1906" s="225" t="s">
        <v>2667</v>
      </c>
    </row>
    <row r="1907" s="2" customFormat="1">
      <c r="A1907" s="41"/>
      <c r="B1907" s="42"/>
      <c r="C1907" s="43"/>
      <c r="D1907" s="235" t="s">
        <v>370</v>
      </c>
      <c r="E1907" s="43"/>
      <c r="F1907" s="236" t="s">
        <v>2668</v>
      </c>
      <c r="G1907" s="43"/>
      <c r="H1907" s="43"/>
      <c r="I1907" s="237"/>
      <c r="J1907" s="43"/>
      <c r="K1907" s="43"/>
      <c r="L1907" s="47"/>
      <c r="M1907" s="238"/>
      <c r="N1907" s="239"/>
      <c r="O1907" s="87"/>
      <c r="P1907" s="87"/>
      <c r="Q1907" s="87"/>
      <c r="R1907" s="87"/>
      <c r="S1907" s="87"/>
      <c r="T1907" s="88"/>
      <c r="U1907" s="41"/>
      <c r="V1907" s="41"/>
      <c r="W1907" s="41"/>
      <c r="X1907" s="41"/>
      <c r="Y1907" s="41"/>
      <c r="Z1907" s="41"/>
      <c r="AA1907" s="41"/>
      <c r="AB1907" s="41"/>
      <c r="AC1907" s="41"/>
      <c r="AD1907" s="41"/>
      <c r="AE1907" s="41"/>
      <c r="AT1907" s="20" t="s">
        <v>370</v>
      </c>
      <c r="AU1907" s="20" t="s">
        <v>81</v>
      </c>
    </row>
    <row r="1908" s="13" customFormat="1">
      <c r="A1908" s="13"/>
      <c r="B1908" s="240"/>
      <c r="C1908" s="241"/>
      <c r="D1908" s="242" t="s">
        <v>372</v>
      </c>
      <c r="E1908" s="243" t="s">
        <v>21</v>
      </c>
      <c r="F1908" s="244" t="s">
        <v>2596</v>
      </c>
      <c r="G1908" s="241"/>
      <c r="H1908" s="243" t="s">
        <v>21</v>
      </c>
      <c r="I1908" s="245"/>
      <c r="J1908" s="241"/>
      <c r="K1908" s="241"/>
      <c r="L1908" s="246"/>
      <c r="M1908" s="247"/>
      <c r="N1908" s="248"/>
      <c r="O1908" s="248"/>
      <c r="P1908" s="248"/>
      <c r="Q1908" s="248"/>
      <c r="R1908" s="248"/>
      <c r="S1908" s="248"/>
      <c r="T1908" s="249"/>
      <c r="U1908" s="13"/>
      <c r="V1908" s="13"/>
      <c r="W1908" s="13"/>
      <c r="X1908" s="13"/>
      <c r="Y1908" s="13"/>
      <c r="Z1908" s="13"/>
      <c r="AA1908" s="13"/>
      <c r="AB1908" s="13"/>
      <c r="AC1908" s="13"/>
      <c r="AD1908" s="13"/>
      <c r="AE1908" s="13"/>
      <c r="AT1908" s="250" t="s">
        <v>372</v>
      </c>
      <c r="AU1908" s="250" t="s">
        <v>81</v>
      </c>
      <c r="AV1908" s="13" t="s">
        <v>79</v>
      </c>
      <c r="AW1908" s="13" t="s">
        <v>34</v>
      </c>
      <c r="AX1908" s="13" t="s">
        <v>72</v>
      </c>
      <c r="AY1908" s="250" t="s">
        <v>178</v>
      </c>
    </row>
    <row r="1909" s="13" customFormat="1">
      <c r="A1909" s="13"/>
      <c r="B1909" s="240"/>
      <c r="C1909" s="241"/>
      <c r="D1909" s="242" t="s">
        <v>372</v>
      </c>
      <c r="E1909" s="243" t="s">
        <v>21</v>
      </c>
      <c r="F1909" s="244" t="s">
        <v>2598</v>
      </c>
      <c r="G1909" s="241"/>
      <c r="H1909" s="243" t="s">
        <v>21</v>
      </c>
      <c r="I1909" s="245"/>
      <c r="J1909" s="241"/>
      <c r="K1909" s="241"/>
      <c r="L1909" s="246"/>
      <c r="M1909" s="247"/>
      <c r="N1909" s="248"/>
      <c r="O1909" s="248"/>
      <c r="P1909" s="248"/>
      <c r="Q1909" s="248"/>
      <c r="R1909" s="248"/>
      <c r="S1909" s="248"/>
      <c r="T1909" s="249"/>
      <c r="U1909" s="13"/>
      <c r="V1909" s="13"/>
      <c r="W1909" s="13"/>
      <c r="X1909" s="13"/>
      <c r="Y1909" s="13"/>
      <c r="Z1909" s="13"/>
      <c r="AA1909" s="13"/>
      <c r="AB1909" s="13"/>
      <c r="AC1909" s="13"/>
      <c r="AD1909" s="13"/>
      <c r="AE1909" s="13"/>
      <c r="AT1909" s="250" t="s">
        <v>372</v>
      </c>
      <c r="AU1909" s="250" t="s">
        <v>81</v>
      </c>
      <c r="AV1909" s="13" t="s">
        <v>79</v>
      </c>
      <c r="AW1909" s="13" t="s">
        <v>34</v>
      </c>
      <c r="AX1909" s="13" t="s">
        <v>72</v>
      </c>
      <c r="AY1909" s="250" t="s">
        <v>178</v>
      </c>
    </row>
    <row r="1910" s="14" customFormat="1">
      <c r="A1910" s="14"/>
      <c r="B1910" s="251"/>
      <c r="C1910" s="252"/>
      <c r="D1910" s="242" t="s">
        <v>372</v>
      </c>
      <c r="E1910" s="253" t="s">
        <v>21</v>
      </c>
      <c r="F1910" s="254" t="s">
        <v>2669</v>
      </c>
      <c r="G1910" s="252"/>
      <c r="H1910" s="255">
        <v>1026.1410000000001</v>
      </c>
      <c r="I1910" s="256"/>
      <c r="J1910" s="252"/>
      <c r="K1910" s="252"/>
      <c r="L1910" s="257"/>
      <c r="M1910" s="258"/>
      <c r="N1910" s="259"/>
      <c r="O1910" s="259"/>
      <c r="P1910" s="259"/>
      <c r="Q1910" s="259"/>
      <c r="R1910" s="259"/>
      <c r="S1910" s="259"/>
      <c r="T1910" s="260"/>
      <c r="U1910" s="14"/>
      <c r="V1910" s="14"/>
      <c r="W1910" s="14"/>
      <c r="X1910" s="14"/>
      <c r="Y1910" s="14"/>
      <c r="Z1910" s="14"/>
      <c r="AA1910" s="14"/>
      <c r="AB1910" s="14"/>
      <c r="AC1910" s="14"/>
      <c r="AD1910" s="14"/>
      <c r="AE1910" s="14"/>
      <c r="AT1910" s="261" t="s">
        <v>372</v>
      </c>
      <c r="AU1910" s="261" t="s">
        <v>81</v>
      </c>
      <c r="AV1910" s="14" t="s">
        <v>81</v>
      </c>
      <c r="AW1910" s="14" t="s">
        <v>34</v>
      </c>
      <c r="AX1910" s="14" t="s">
        <v>79</v>
      </c>
      <c r="AY1910" s="261" t="s">
        <v>178</v>
      </c>
    </row>
    <row r="1911" s="2" customFormat="1" ht="33" customHeight="1">
      <c r="A1911" s="41"/>
      <c r="B1911" s="42"/>
      <c r="C1911" s="214" t="s">
        <v>2670</v>
      </c>
      <c r="D1911" s="214" t="s">
        <v>179</v>
      </c>
      <c r="E1911" s="215" t="s">
        <v>2671</v>
      </c>
      <c r="F1911" s="216" t="s">
        <v>2672</v>
      </c>
      <c r="G1911" s="217" t="s">
        <v>384</v>
      </c>
      <c r="H1911" s="218">
        <v>195.49700000000001</v>
      </c>
      <c r="I1911" s="219"/>
      <c r="J1911" s="220">
        <f>ROUND(I1911*H1911,2)</f>
        <v>0</v>
      </c>
      <c r="K1911" s="216" t="s">
        <v>368</v>
      </c>
      <c r="L1911" s="47"/>
      <c r="M1911" s="221" t="s">
        <v>21</v>
      </c>
      <c r="N1911" s="222" t="s">
        <v>43</v>
      </c>
      <c r="O1911" s="87"/>
      <c r="P1911" s="223">
        <f>O1911*H1911</f>
        <v>0</v>
      </c>
      <c r="Q1911" s="223">
        <v>0.0044999999999999997</v>
      </c>
      <c r="R1911" s="223">
        <f>Q1911*H1911</f>
        <v>0.87973650000000003</v>
      </c>
      <c r="S1911" s="223">
        <v>0</v>
      </c>
      <c r="T1911" s="224">
        <f>S1911*H1911</f>
        <v>0</v>
      </c>
      <c r="U1911" s="41"/>
      <c r="V1911" s="41"/>
      <c r="W1911" s="41"/>
      <c r="X1911" s="41"/>
      <c r="Y1911" s="41"/>
      <c r="Z1911" s="41"/>
      <c r="AA1911" s="41"/>
      <c r="AB1911" s="41"/>
      <c r="AC1911" s="41"/>
      <c r="AD1911" s="41"/>
      <c r="AE1911" s="41"/>
      <c r="AR1911" s="225" t="s">
        <v>242</v>
      </c>
      <c r="AT1911" s="225" t="s">
        <v>179</v>
      </c>
      <c r="AU1911" s="225" t="s">
        <v>81</v>
      </c>
      <c r="AY1911" s="20" t="s">
        <v>178</v>
      </c>
      <c r="BE1911" s="226">
        <f>IF(N1911="základní",J1911,0)</f>
        <v>0</v>
      </c>
      <c r="BF1911" s="226">
        <f>IF(N1911="snížená",J1911,0)</f>
        <v>0</v>
      </c>
      <c r="BG1911" s="226">
        <f>IF(N1911="zákl. přenesená",J1911,0)</f>
        <v>0</v>
      </c>
      <c r="BH1911" s="226">
        <f>IF(N1911="sníž. přenesená",J1911,0)</f>
        <v>0</v>
      </c>
      <c r="BI1911" s="226">
        <f>IF(N1911="nulová",J1911,0)</f>
        <v>0</v>
      </c>
      <c r="BJ1911" s="20" t="s">
        <v>79</v>
      </c>
      <c r="BK1911" s="226">
        <f>ROUND(I1911*H1911,2)</f>
        <v>0</v>
      </c>
      <c r="BL1911" s="20" t="s">
        <v>242</v>
      </c>
      <c r="BM1911" s="225" t="s">
        <v>2673</v>
      </c>
    </row>
    <row r="1912" s="2" customFormat="1">
      <c r="A1912" s="41"/>
      <c r="B1912" s="42"/>
      <c r="C1912" s="43"/>
      <c r="D1912" s="235" t="s">
        <v>370</v>
      </c>
      <c r="E1912" s="43"/>
      <c r="F1912" s="236" t="s">
        <v>2674</v>
      </c>
      <c r="G1912" s="43"/>
      <c r="H1912" s="43"/>
      <c r="I1912" s="237"/>
      <c r="J1912" s="43"/>
      <c r="K1912" s="43"/>
      <c r="L1912" s="47"/>
      <c r="M1912" s="238"/>
      <c r="N1912" s="239"/>
      <c r="O1912" s="87"/>
      <c r="P1912" s="87"/>
      <c r="Q1912" s="87"/>
      <c r="R1912" s="87"/>
      <c r="S1912" s="87"/>
      <c r="T1912" s="88"/>
      <c r="U1912" s="41"/>
      <c r="V1912" s="41"/>
      <c r="W1912" s="41"/>
      <c r="X1912" s="41"/>
      <c r="Y1912" s="41"/>
      <c r="Z1912" s="41"/>
      <c r="AA1912" s="41"/>
      <c r="AB1912" s="41"/>
      <c r="AC1912" s="41"/>
      <c r="AD1912" s="41"/>
      <c r="AE1912" s="41"/>
      <c r="AT1912" s="20" t="s">
        <v>370</v>
      </c>
      <c r="AU1912" s="20" t="s">
        <v>81</v>
      </c>
    </row>
    <row r="1913" s="13" customFormat="1">
      <c r="A1913" s="13"/>
      <c r="B1913" s="240"/>
      <c r="C1913" s="241"/>
      <c r="D1913" s="242" t="s">
        <v>372</v>
      </c>
      <c r="E1913" s="243" t="s">
        <v>21</v>
      </c>
      <c r="F1913" s="244" t="s">
        <v>2596</v>
      </c>
      <c r="G1913" s="241"/>
      <c r="H1913" s="243" t="s">
        <v>21</v>
      </c>
      <c r="I1913" s="245"/>
      <c r="J1913" s="241"/>
      <c r="K1913" s="241"/>
      <c r="L1913" s="246"/>
      <c r="M1913" s="247"/>
      <c r="N1913" s="248"/>
      <c r="O1913" s="248"/>
      <c r="P1913" s="248"/>
      <c r="Q1913" s="248"/>
      <c r="R1913" s="248"/>
      <c r="S1913" s="248"/>
      <c r="T1913" s="249"/>
      <c r="U1913" s="13"/>
      <c r="V1913" s="13"/>
      <c r="W1913" s="13"/>
      <c r="X1913" s="13"/>
      <c r="Y1913" s="13"/>
      <c r="Z1913" s="13"/>
      <c r="AA1913" s="13"/>
      <c r="AB1913" s="13"/>
      <c r="AC1913" s="13"/>
      <c r="AD1913" s="13"/>
      <c r="AE1913" s="13"/>
      <c r="AT1913" s="250" t="s">
        <v>372</v>
      </c>
      <c r="AU1913" s="250" t="s">
        <v>81</v>
      </c>
      <c r="AV1913" s="13" t="s">
        <v>79</v>
      </c>
      <c r="AW1913" s="13" t="s">
        <v>34</v>
      </c>
      <c r="AX1913" s="13" t="s">
        <v>72</v>
      </c>
      <c r="AY1913" s="250" t="s">
        <v>178</v>
      </c>
    </row>
    <row r="1914" s="13" customFormat="1">
      <c r="A1914" s="13"/>
      <c r="B1914" s="240"/>
      <c r="C1914" s="241"/>
      <c r="D1914" s="242" t="s">
        <v>372</v>
      </c>
      <c r="E1914" s="243" t="s">
        <v>21</v>
      </c>
      <c r="F1914" s="244" t="s">
        <v>2598</v>
      </c>
      <c r="G1914" s="241"/>
      <c r="H1914" s="243" t="s">
        <v>21</v>
      </c>
      <c r="I1914" s="245"/>
      <c r="J1914" s="241"/>
      <c r="K1914" s="241"/>
      <c r="L1914" s="246"/>
      <c r="M1914" s="247"/>
      <c r="N1914" s="248"/>
      <c r="O1914" s="248"/>
      <c r="P1914" s="248"/>
      <c r="Q1914" s="248"/>
      <c r="R1914" s="248"/>
      <c r="S1914" s="248"/>
      <c r="T1914" s="249"/>
      <c r="U1914" s="13"/>
      <c r="V1914" s="13"/>
      <c r="W1914" s="13"/>
      <c r="X1914" s="13"/>
      <c r="Y1914" s="13"/>
      <c r="Z1914" s="13"/>
      <c r="AA1914" s="13"/>
      <c r="AB1914" s="13"/>
      <c r="AC1914" s="13"/>
      <c r="AD1914" s="13"/>
      <c r="AE1914" s="13"/>
      <c r="AT1914" s="250" t="s">
        <v>372</v>
      </c>
      <c r="AU1914" s="250" t="s">
        <v>81</v>
      </c>
      <c r="AV1914" s="13" t="s">
        <v>79</v>
      </c>
      <c r="AW1914" s="13" t="s">
        <v>34</v>
      </c>
      <c r="AX1914" s="13" t="s">
        <v>72</v>
      </c>
      <c r="AY1914" s="250" t="s">
        <v>178</v>
      </c>
    </row>
    <row r="1915" s="13" customFormat="1">
      <c r="A1915" s="13"/>
      <c r="B1915" s="240"/>
      <c r="C1915" s="241"/>
      <c r="D1915" s="242" t="s">
        <v>372</v>
      </c>
      <c r="E1915" s="243" t="s">
        <v>21</v>
      </c>
      <c r="F1915" s="244" t="s">
        <v>936</v>
      </c>
      <c r="G1915" s="241"/>
      <c r="H1915" s="243" t="s">
        <v>21</v>
      </c>
      <c r="I1915" s="245"/>
      <c r="J1915" s="241"/>
      <c r="K1915" s="241"/>
      <c r="L1915" s="246"/>
      <c r="M1915" s="247"/>
      <c r="N1915" s="248"/>
      <c r="O1915" s="248"/>
      <c r="P1915" s="248"/>
      <c r="Q1915" s="248"/>
      <c r="R1915" s="248"/>
      <c r="S1915" s="248"/>
      <c r="T1915" s="249"/>
      <c r="U1915" s="13"/>
      <c r="V1915" s="13"/>
      <c r="W1915" s="13"/>
      <c r="X1915" s="13"/>
      <c r="Y1915" s="13"/>
      <c r="Z1915" s="13"/>
      <c r="AA1915" s="13"/>
      <c r="AB1915" s="13"/>
      <c r="AC1915" s="13"/>
      <c r="AD1915" s="13"/>
      <c r="AE1915" s="13"/>
      <c r="AT1915" s="250" t="s">
        <v>372</v>
      </c>
      <c r="AU1915" s="250" t="s">
        <v>81</v>
      </c>
      <c r="AV1915" s="13" t="s">
        <v>79</v>
      </c>
      <c r="AW1915" s="13" t="s">
        <v>34</v>
      </c>
      <c r="AX1915" s="13" t="s">
        <v>72</v>
      </c>
      <c r="AY1915" s="250" t="s">
        <v>178</v>
      </c>
    </row>
    <row r="1916" s="13" customFormat="1">
      <c r="A1916" s="13"/>
      <c r="B1916" s="240"/>
      <c r="C1916" s="241"/>
      <c r="D1916" s="242" t="s">
        <v>372</v>
      </c>
      <c r="E1916" s="243" t="s">
        <v>21</v>
      </c>
      <c r="F1916" s="244" t="s">
        <v>769</v>
      </c>
      <c r="G1916" s="241"/>
      <c r="H1916" s="243" t="s">
        <v>21</v>
      </c>
      <c r="I1916" s="245"/>
      <c r="J1916" s="241"/>
      <c r="K1916" s="241"/>
      <c r="L1916" s="246"/>
      <c r="M1916" s="247"/>
      <c r="N1916" s="248"/>
      <c r="O1916" s="248"/>
      <c r="P1916" s="248"/>
      <c r="Q1916" s="248"/>
      <c r="R1916" s="248"/>
      <c r="S1916" s="248"/>
      <c r="T1916" s="249"/>
      <c r="U1916" s="13"/>
      <c r="V1916" s="13"/>
      <c r="W1916" s="13"/>
      <c r="X1916" s="13"/>
      <c r="Y1916" s="13"/>
      <c r="Z1916" s="13"/>
      <c r="AA1916" s="13"/>
      <c r="AB1916" s="13"/>
      <c r="AC1916" s="13"/>
      <c r="AD1916" s="13"/>
      <c r="AE1916" s="13"/>
      <c r="AT1916" s="250" t="s">
        <v>372</v>
      </c>
      <c r="AU1916" s="250" t="s">
        <v>81</v>
      </c>
      <c r="AV1916" s="13" t="s">
        <v>79</v>
      </c>
      <c r="AW1916" s="13" t="s">
        <v>34</v>
      </c>
      <c r="AX1916" s="13" t="s">
        <v>72</v>
      </c>
      <c r="AY1916" s="250" t="s">
        <v>178</v>
      </c>
    </row>
    <row r="1917" s="14" customFormat="1">
      <c r="A1917" s="14"/>
      <c r="B1917" s="251"/>
      <c r="C1917" s="252"/>
      <c r="D1917" s="242" t="s">
        <v>372</v>
      </c>
      <c r="E1917" s="253" t="s">
        <v>21</v>
      </c>
      <c r="F1917" s="254" t="s">
        <v>828</v>
      </c>
      <c r="G1917" s="252"/>
      <c r="H1917" s="255">
        <v>52.393000000000001</v>
      </c>
      <c r="I1917" s="256"/>
      <c r="J1917" s="252"/>
      <c r="K1917" s="252"/>
      <c r="L1917" s="257"/>
      <c r="M1917" s="258"/>
      <c r="N1917" s="259"/>
      <c r="O1917" s="259"/>
      <c r="P1917" s="259"/>
      <c r="Q1917" s="259"/>
      <c r="R1917" s="259"/>
      <c r="S1917" s="259"/>
      <c r="T1917" s="260"/>
      <c r="U1917" s="14"/>
      <c r="V1917" s="14"/>
      <c r="W1917" s="14"/>
      <c r="X1917" s="14"/>
      <c r="Y1917" s="14"/>
      <c r="Z1917" s="14"/>
      <c r="AA1917" s="14"/>
      <c r="AB1917" s="14"/>
      <c r="AC1917" s="14"/>
      <c r="AD1917" s="14"/>
      <c r="AE1917" s="14"/>
      <c r="AT1917" s="261" t="s">
        <v>372</v>
      </c>
      <c r="AU1917" s="261" t="s">
        <v>81</v>
      </c>
      <c r="AV1917" s="14" t="s">
        <v>81</v>
      </c>
      <c r="AW1917" s="14" t="s">
        <v>34</v>
      </c>
      <c r="AX1917" s="14" t="s">
        <v>72</v>
      </c>
      <c r="AY1917" s="261" t="s">
        <v>178</v>
      </c>
    </row>
    <row r="1918" s="14" customFormat="1">
      <c r="A1918" s="14"/>
      <c r="B1918" s="251"/>
      <c r="C1918" s="252"/>
      <c r="D1918" s="242" t="s">
        <v>372</v>
      </c>
      <c r="E1918" s="253" t="s">
        <v>21</v>
      </c>
      <c r="F1918" s="254" t="s">
        <v>829</v>
      </c>
      <c r="G1918" s="252"/>
      <c r="H1918" s="255">
        <v>59.823</v>
      </c>
      <c r="I1918" s="256"/>
      <c r="J1918" s="252"/>
      <c r="K1918" s="252"/>
      <c r="L1918" s="257"/>
      <c r="M1918" s="258"/>
      <c r="N1918" s="259"/>
      <c r="O1918" s="259"/>
      <c r="P1918" s="259"/>
      <c r="Q1918" s="259"/>
      <c r="R1918" s="259"/>
      <c r="S1918" s="259"/>
      <c r="T1918" s="260"/>
      <c r="U1918" s="14"/>
      <c r="V1918" s="14"/>
      <c r="W1918" s="14"/>
      <c r="X1918" s="14"/>
      <c r="Y1918" s="14"/>
      <c r="Z1918" s="14"/>
      <c r="AA1918" s="14"/>
      <c r="AB1918" s="14"/>
      <c r="AC1918" s="14"/>
      <c r="AD1918" s="14"/>
      <c r="AE1918" s="14"/>
      <c r="AT1918" s="261" t="s">
        <v>372</v>
      </c>
      <c r="AU1918" s="261" t="s">
        <v>81</v>
      </c>
      <c r="AV1918" s="14" t="s">
        <v>81</v>
      </c>
      <c r="AW1918" s="14" t="s">
        <v>34</v>
      </c>
      <c r="AX1918" s="14" t="s">
        <v>72</v>
      </c>
      <c r="AY1918" s="261" t="s">
        <v>178</v>
      </c>
    </row>
    <row r="1919" s="14" customFormat="1">
      <c r="A1919" s="14"/>
      <c r="B1919" s="251"/>
      <c r="C1919" s="252"/>
      <c r="D1919" s="242" t="s">
        <v>372</v>
      </c>
      <c r="E1919" s="253" t="s">
        <v>21</v>
      </c>
      <c r="F1919" s="254" t="s">
        <v>830</v>
      </c>
      <c r="G1919" s="252"/>
      <c r="H1919" s="255">
        <v>16.454000000000001</v>
      </c>
      <c r="I1919" s="256"/>
      <c r="J1919" s="252"/>
      <c r="K1919" s="252"/>
      <c r="L1919" s="257"/>
      <c r="M1919" s="258"/>
      <c r="N1919" s="259"/>
      <c r="O1919" s="259"/>
      <c r="P1919" s="259"/>
      <c r="Q1919" s="259"/>
      <c r="R1919" s="259"/>
      <c r="S1919" s="259"/>
      <c r="T1919" s="260"/>
      <c r="U1919" s="14"/>
      <c r="V1919" s="14"/>
      <c r="W1919" s="14"/>
      <c r="X1919" s="14"/>
      <c r="Y1919" s="14"/>
      <c r="Z1919" s="14"/>
      <c r="AA1919" s="14"/>
      <c r="AB1919" s="14"/>
      <c r="AC1919" s="14"/>
      <c r="AD1919" s="14"/>
      <c r="AE1919" s="14"/>
      <c r="AT1919" s="261" t="s">
        <v>372</v>
      </c>
      <c r="AU1919" s="261" t="s">
        <v>81</v>
      </c>
      <c r="AV1919" s="14" t="s">
        <v>81</v>
      </c>
      <c r="AW1919" s="14" t="s">
        <v>34</v>
      </c>
      <c r="AX1919" s="14" t="s">
        <v>72</v>
      </c>
      <c r="AY1919" s="261" t="s">
        <v>178</v>
      </c>
    </row>
    <row r="1920" s="14" customFormat="1">
      <c r="A1920" s="14"/>
      <c r="B1920" s="251"/>
      <c r="C1920" s="252"/>
      <c r="D1920" s="242" t="s">
        <v>372</v>
      </c>
      <c r="E1920" s="253" t="s">
        <v>21</v>
      </c>
      <c r="F1920" s="254" t="s">
        <v>831</v>
      </c>
      <c r="G1920" s="252"/>
      <c r="H1920" s="255">
        <v>45.841999999999999</v>
      </c>
      <c r="I1920" s="256"/>
      <c r="J1920" s="252"/>
      <c r="K1920" s="252"/>
      <c r="L1920" s="257"/>
      <c r="M1920" s="258"/>
      <c r="N1920" s="259"/>
      <c r="O1920" s="259"/>
      <c r="P1920" s="259"/>
      <c r="Q1920" s="259"/>
      <c r="R1920" s="259"/>
      <c r="S1920" s="259"/>
      <c r="T1920" s="260"/>
      <c r="U1920" s="14"/>
      <c r="V1920" s="14"/>
      <c r="W1920" s="14"/>
      <c r="X1920" s="14"/>
      <c r="Y1920" s="14"/>
      <c r="Z1920" s="14"/>
      <c r="AA1920" s="14"/>
      <c r="AB1920" s="14"/>
      <c r="AC1920" s="14"/>
      <c r="AD1920" s="14"/>
      <c r="AE1920" s="14"/>
      <c r="AT1920" s="261" t="s">
        <v>372</v>
      </c>
      <c r="AU1920" s="261" t="s">
        <v>81</v>
      </c>
      <c r="AV1920" s="14" t="s">
        <v>81</v>
      </c>
      <c r="AW1920" s="14" t="s">
        <v>34</v>
      </c>
      <c r="AX1920" s="14" t="s">
        <v>72</v>
      </c>
      <c r="AY1920" s="261" t="s">
        <v>178</v>
      </c>
    </row>
    <row r="1921" s="14" customFormat="1">
      <c r="A1921" s="14"/>
      <c r="B1921" s="251"/>
      <c r="C1921" s="252"/>
      <c r="D1921" s="242" t="s">
        <v>372</v>
      </c>
      <c r="E1921" s="253" t="s">
        <v>21</v>
      </c>
      <c r="F1921" s="254" t="s">
        <v>832</v>
      </c>
      <c r="G1921" s="252"/>
      <c r="H1921" s="255">
        <v>-9.6709999999999994</v>
      </c>
      <c r="I1921" s="256"/>
      <c r="J1921" s="252"/>
      <c r="K1921" s="252"/>
      <c r="L1921" s="257"/>
      <c r="M1921" s="258"/>
      <c r="N1921" s="259"/>
      <c r="O1921" s="259"/>
      <c r="P1921" s="259"/>
      <c r="Q1921" s="259"/>
      <c r="R1921" s="259"/>
      <c r="S1921" s="259"/>
      <c r="T1921" s="260"/>
      <c r="U1921" s="14"/>
      <c r="V1921" s="14"/>
      <c r="W1921" s="14"/>
      <c r="X1921" s="14"/>
      <c r="Y1921" s="14"/>
      <c r="Z1921" s="14"/>
      <c r="AA1921" s="14"/>
      <c r="AB1921" s="14"/>
      <c r="AC1921" s="14"/>
      <c r="AD1921" s="14"/>
      <c r="AE1921" s="14"/>
      <c r="AT1921" s="261" t="s">
        <v>372</v>
      </c>
      <c r="AU1921" s="261" t="s">
        <v>81</v>
      </c>
      <c r="AV1921" s="14" t="s">
        <v>81</v>
      </c>
      <c r="AW1921" s="14" t="s">
        <v>34</v>
      </c>
      <c r="AX1921" s="14" t="s">
        <v>72</v>
      </c>
      <c r="AY1921" s="261" t="s">
        <v>178</v>
      </c>
    </row>
    <row r="1922" s="14" customFormat="1">
      <c r="A1922" s="14"/>
      <c r="B1922" s="251"/>
      <c r="C1922" s="252"/>
      <c r="D1922" s="242" t="s">
        <v>372</v>
      </c>
      <c r="E1922" s="253" t="s">
        <v>21</v>
      </c>
      <c r="F1922" s="254" t="s">
        <v>833</v>
      </c>
      <c r="G1922" s="252"/>
      <c r="H1922" s="255">
        <v>30.655999999999999</v>
      </c>
      <c r="I1922" s="256"/>
      <c r="J1922" s="252"/>
      <c r="K1922" s="252"/>
      <c r="L1922" s="257"/>
      <c r="M1922" s="258"/>
      <c r="N1922" s="259"/>
      <c r="O1922" s="259"/>
      <c r="P1922" s="259"/>
      <c r="Q1922" s="259"/>
      <c r="R1922" s="259"/>
      <c r="S1922" s="259"/>
      <c r="T1922" s="260"/>
      <c r="U1922" s="14"/>
      <c r="V1922" s="14"/>
      <c r="W1922" s="14"/>
      <c r="X1922" s="14"/>
      <c r="Y1922" s="14"/>
      <c r="Z1922" s="14"/>
      <c r="AA1922" s="14"/>
      <c r="AB1922" s="14"/>
      <c r="AC1922" s="14"/>
      <c r="AD1922" s="14"/>
      <c r="AE1922" s="14"/>
      <c r="AT1922" s="261" t="s">
        <v>372</v>
      </c>
      <c r="AU1922" s="261" t="s">
        <v>81</v>
      </c>
      <c r="AV1922" s="14" t="s">
        <v>81</v>
      </c>
      <c r="AW1922" s="14" t="s">
        <v>34</v>
      </c>
      <c r="AX1922" s="14" t="s">
        <v>72</v>
      </c>
      <c r="AY1922" s="261" t="s">
        <v>178</v>
      </c>
    </row>
    <row r="1923" s="15" customFormat="1">
      <c r="A1923" s="15"/>
      <c r="B1923" s="262"/>
      <c r="C1923" s="263"/>
      <c r="D1923" s="242" t="s">
        <v>372</v>
      </c>
      <c r="E1923" s="264" t="s">
        <v>21</v>
      </c>
      <c r="F1923" s="265" t="s">
        <v>399</v>
      </c>
      <c r="G1923" s="263"/>
      <c r="H1923" s="266">
        <v>195.49700000000001</v>
      </c>
      <c r="I1923" s="267"/>
      <c r="J1923" s="263"/>
      <c r="K1923" s="263"/>
      <c r="L1923" s="268"/>
      <c r="M1923" s="269"/>
      <c r="N1923" s="270"/>
      <c r="O1923" s="270"/>
      <c r="P1923" s="270"/>
      <c r="Q1923" s="270"/>
      <c r="R1923" s="270"/>
      <c r="S1923" s="270"/>
      <c r="T1923" s="271"/>
      <c r="U1923" s="15"/>
      <c r="V1923" s="15"/>
      <c r="W1923" s="15"/>
      <c r="X1923" s="15"/>
      <c r="Y1923" s="15"/>
      <c r="Z1923" s="15"/>
      <c r="AA1923" s="15"/>
      <c r="AB1923" s="15"/>
      <c r="AC1923" s="15"/>
      <c r="AD1923" s="15"/>
      <c r="AE1923" s="15"/>
      <c r="AT1923" s="272" t="s">
        <v>372</v>
      </c>
      <c r="AU1923" s="272" t="s">
        <v>81</v>
      </c>
      <c r="AV1923" s="15" t="s">
        <v>97</v>
      </c>
      <c r="AW1923" s="15" t="s">
        <v>34</v>
      </c>
      <c r="AX1923" s="15" t="s">
        <v>79</v>
      </c>
      <c r="AY1923" s="272" t="s">
        <v>178</v>
      </c>
    </row>
    <row r="1924" s="2" customFormat="1" ht="37.8" customHeight="1">
      <c r="A1924" s="41"/>
      <c r="B1924" s="42"/>
      <c r="C1924" s="214" t="s">
        <v>2675</v>
      </c>
      <c r="D1924" s="214" t="s">
        <v>179</v>
      </c>
      <c r="E1924" s="215" t="s">
        <v>2676</v>
      </c>
      <c r="F1924" s="216" t="s">
        <v>2677</v>
      </c>
      <c r="G1924" s="217" t="s">
        <v>384</v>
      </c>
      <c r="H1924" s="218">
        <v>284.16300000000001</v>
      </c>
      <c r="I1924" s="219"/>
      <c r="J1924" s="220">
        <f>ROUND(I1924*H1924,2)</f>
        <v>0</v>
      </c>
      <c r="K1924" s="216" t="s">
        <v>393</v>
      </c>
      <c r="L1924" s="47"/>
      <c r="M1924" s="221" t="s">
        <v>21</v>
      </c>
      <c r="N1924" s="222" t="s">
        <v>43</v>
      </c>
      <c r="O1924" s="87"/>
      <c r="P1924" s="223">
        <f>O1924*H1924</f>
        <v>0</v>
      </c>
      <c r="Q1924" s="223">
        <v>0.0053499999999999997</v>
      </c>
      <c r="R1924" s="223">
        <f>Q1924*H1924</f>
        <v>1.52027205</v>
      </c>
      <c r="S1924" s="223">
        <v>0</v>
      </c>
      <c r="T1924" s="224">
        <f>S1924*H1924</f>
        <v>0</v>
      </c>
      <c r="U1924" s="41"/>
      <c r="V1924" s="41"/>
      <c r="W1924" s="41"/>
      <c r="X1924" s="41"/>
      <c r="Y1924" s="41"/>
      <c r="Z1924" s="41"/>
      <c r="AA1924" s="41"/>
      <c r="AB1924" s="41"/>
      <c r="AC1924" s="41"/>
      <c r="AD1924" s="41"/>
      <c r="AE1924" s="41"/>
      <c r="AR1924" s="225" t="s">
        <v>242</v>
      </c>
      <c r="AT1924" s="225" t="s">
        <v>179</v>
      </c>
      <c r="AU1924" s="225" t="s">
        <v>81</v>
      </c>
      <c r="AY1924" s="20" t="s">
        <v>178</v>
      </c>
      <c r="BE1924" s="226">
        <f>IF(N1924="základní",J1924,0)</f>
        <v>0</v>
      </c>
      <c r="BF1924" s="226">
        <f>IF(N1924="snížená",J1924,0)</f>
        <v>0</v>
      </c>
      <c r="BG1924" s="226">
        <f>IF(N1924="zákl. přenesená",J1924,0)</f>
        <v>0</v>
      </c>
      <c r="BH1924" s="226">
        <f>IF(N1924="sníž. přenesená",J1924,0)</f>
        <v>0</v>
      </c>
      <c r="BI1924" s="226">
        <f>IF(N1924="nulová",J1924,0)</f>
        <v>0</v>
      </c>
      <c r="BJ1924" s="20" t="s">
        <v>79</v>
      </c>
      <c r="BK1924" s="226">
        <f>ROUND(I1924*H1924,2)</f>
        <v>0</v>
      </c>
      <c r="BL1924" s="20" t="s">
        <v>242</v>
      </c>
      <c r="BM1924" s="225" t="s">
        <v>2678</v>
      </c>
    </row>
    <row r="1925" s="13" customFormat="1">
      <c r="A1925" s="13"/>
      <c r="B1925" s="240"/>
      <c r="C1925" s="241"/>
      <c r="D1925" s="242" t="s">
        <v>372</v>
      </c>
      <c r="E1925" s="243" t="s">
        <v>21</v>
      </c>
      <c r="F1925" s="244" t="s">
        <v>2679</v>
      </c>
      <c r="G1925" s="241"/>
      <c r="H1925" s="243" t="s">
        <v>21</v>
      </c>
      <c r="I1925" s="245"/>
      <c r="J1925" s="241"/>
      <c r="K1925" s="241"/>
      <c r="L1925" s="246"/>
      <c r="M1925" s="247"/>
      <c r="N1925" s="248"/>
      <c r="O1925" s="248"/>
      <c r="P1925" s="248"/>
      <c r="Q1925" s="248"/>
      <c r="R1925" s="248"/>
      <c r="S1925" s="248"/>
      <c r="T1925" s="249"/>
      <c r="U1925" s="13"/>
      <c r="V1925" s="13"/>
      <c r="W1925" s="13"/>
      <c r="X1925" s="13"/>
      <c r="Y1925" s="13"/>
      <c r="Z1925" s="13"/>
      <c r="AA1925" s="13"/>
      <c r="AB1925" s="13"/>
      <c r="AC1925" s="13"/>
      <c r="AD1925" s="13"/>
      <c r="AE1925" s="13"/>
      <c r="AT1925" s="250" t="s">
        <v>372</v>
      </c>
      <c r="AU1925" s="250" t="s">
        <v>81</v>
      </c>
      <c r="AV1925" s="13" t="s">
        <v>79</v>
      </c>
      <c r="AW1925" s="13" t="s">
        <v>34</v>
      </c>
      <c r="AX1925" s="13" t="s">
        <v>72</v>
      </c>
      <c r="AY1925" s="250" t="s">
        <v>178</v>
      </c>
    </row>
    <row r="1926" s="13" customFormat="1">
      <c r="A1926" s="13"/>
      <c r="B1926" s="240"/>
      <c r="C1926" s="241"/>
      <c r="D1926" s="242" t="s">
        <v>372</v>
      </c>
      <c r="E1926" s="243" t="s">
        <v>21</v>
      </c>
      <c r="F1926" s="244" t="s">
        <v>2596</v>
      </c>
      <c r="G1926" s="241"/>
      <c r="H1926" s="243" t="s">
        <v>21</v>
      </c>
      <c r="I1926" s="245"/>
      <c r="J1926" s="241"/>
      <c r="K1926" s="241"/>
      <c r="L1926" s="246"/>
      <c r="M1926" s="247"/>
      <c r="N1926" s="248"/>
      <c r="O1926" s="248"/>
      <c r="P1926" s="248"/>
      <c r="Q1926" s="248"/>
      <c r="R1926" s="248"/>
      <c r="S1926" s="248"/>
      <c r="T1926" s="249"/>
      <c r="U1926" s="13"/>
      <c r="V1926" s="13"/>
      <c r="W1926" s="13"/>
      <c r="X1926" s="13"/>
      <c r="Y1926" s="13"/>
      <c r="Z1926" s="13"/>
      <c r="AA1926" s="13"/>
      <c r="AB1926" s="13"/>
      <c r="AC1926" s="13"/>
      <c r="AD1926" s="13"/>
      <c r="AE1926" s="13"/>
      <c r="AT1926" s="250" t="s">
        <v>372</v>
      </c>
      <c r="AU1926" s="250" t="s">
        <v>81</v>
      </c>
      <c r="AV1926" s="13" t="s">
        <v>79</v>
      </c>
      <c r="AW1926" s="13" t="s">
        <v>34</v>
      </c>
      <c r="AX1926" s="13" t="s">
        <v>72</v>
      </c>
      <c r="AY1926" s="250" t="s">
        <v>178</v>
      </c>
    </row>
    <row r="1927" s="13" customFormat="1">
      <c r="A1927" s="13"/>
      <c r="B1927" s="240"/>
      <c r="C1927" s="241"/>
      <c r="D1927" s="242" t="s">
        <v>372</v>
      </c>
      <c r="E1927" s="243" t="s">
        <v>21</v>
      </c>
      <c r="F1927" s="244" t="s">
        <v>2598</v>
      </c>
      <c r="G1927" s="241"/>
      <c r="H1927" s="243" t="s">
        <v>21</v>
      </c>
      <c r="I1927" s="245"/>
      <c r="J1927" s="241"/>
      <c r="K1927" s="241"/>
      <c r="L1927" s="246"/>
      <c r="M1927" s="247"/>
      <c r="N1927" s="248"/>
      <c r="O1927" s="248"/>
      <c r="P1927" s="248"/>
      <c r="Q1927" s="248"/>
      <c r="R1927" s="248"/>
      <c r="S1927" s="248"/>
      <c r="T1927" s="249"/>
      <c r="U1927" s="13"/>
      <c r="V1927" s="13"/>
      <c r="W1927" s="13"/>
      <c r="X1927" s="13"/>
      <c r="Y1927" s="13"/>
      <c r="Z1927" s="13"/>
      <c r="AA1927" s="13"/>
      <c r="AB1927" s="13"/>
      <c r="AC1927" s="13"/>
      <c r="AD1927" s="13"/>
      <c r="AE1927" s="13"/>
      <c r="AT1927" s="250" t="s">
        <v>372</v>
      </c>
      <c r="AU1927" s="250" t="s">
        <v>81</v>
      </c>
      <c r="AV1927" s="13" t="s">
        <v>79</v>
      </c>
      <c r="AW1927" s="13" t="s">
        <v>34</v>
      </c>
      <c r="AX1927" s="13" t="s">
        <v>72</v>
      </c>
      <c r="AY1927" s="250" t="s">
        <v>178</v>
      </c>
    </row>
    <row r="1928" s="13" customFormat="1">
      <c r="A1928" s="13"/>
      <c r="B1928" s="240"/>
      <c r="C1928" s="241"/>
      <c r="D1928" s="242" t="s">
        <v>372</v>
      </c>
      <c r="E1928" s="243" t="s">
        <v>21</v>
      </c>
      <c r="F1928" s="244" t="s">
        <v>674</v>
      </c>
      <c r="G1928" s="241"/>
      <c r="H1928" s="243" t="s">
        <v>21</v>
      </c>
      <c r="I1928" s="245"/>
      <c r="J1928" s="241"/>
      <c r="K1928" s="241"/>
      <c r="L1928" s="246"/>
      <c r="M1928" s="247"/>
      <c r="N1928" s="248"/>
      <c r="O1928" s="248"/>
      <c r="P1928" s="248"/>
      <c r="Q1928" s="248"/>
      <c r="R1928" s="248"/>
      <c r="S1928" s="248"/>
      <c r="T1928" s="249"/>
      <c r="U1928" s="13"/>
      <c r="V1928" s="13"/>
      <c r="W1928" s="13"/>
      <c r="X1928" s="13"/>
      <c r="Y1928" s="13"/>
      <c r="Z1928" s="13"/>
      <c r="AA1928" s="13"/>
      <c r="AB1928" s="13"/>
      <c r="AC1928" s="13"/>
      <c r="AD1928" s="13"/>
      <c r="AE1928" s="13"/>
      <c r="AT1928" s="250" t="s">
        <v>372</v>
      </c>
      <c r="AU1928" s="250" t="s">
        <v>81</v>
      </c>
      <c r="AV1928" s="13" t="s">
        <v>79</v>
      </c>
      <c r="AW1928" s="13" t="s">
        <v>34</v>
      </c>
      <c r="AX1928" s="13" t="s">
        <v>72</v>
      </c>
      <c r="AY1928" s="250" t="s">
        <v>178</v>
      </c>
    </row>
    <row r="1929" s="14" customFormat="1">
      <c r="A1929" s="14"/>
      <c r="B1929" s="251"/>
      <c r="C1929" s="252"/>
      <c r="D1929" s="242" t="s">
        <v>372</v>
      </c>
      <c r="E1929" s="253" t="s">
        <v>21</v>
      </c>
      <c r="F1929" s="254" t="s">
        <v>2680</v>
      </c>
      <c r="G1929" s="252"/>
      <c r="H1929" s="255">
        <v>50.659999999999997</v>
      </c>
      <c r="I1929" s="256"/>
      <c r="J1929" s="252"/>
      <c r="K1929" s="252"/>
      <c r="L1929" s="257"/>
      <c r="M1929" s="258"/>
      <c r="N1929" s="259"/>
      <c r="O1929" s="259"/>
      <c r="P1929" s="259"/>
      <c r="Q1929" s="259"/>
      <c r="R1929" s="259"/>
      <c r="S1929" s="259"/>
      <c r="T1929" s="260"/>
      <c r="U1929" s="14"/>
      <c r="V1929" s="14"/>
      <c r="W1929" s="14"/>
      <c r="X1929" s="14"/>
      <c r="Y1929" s="14"/>
      <c r="Z1929" s="14"/>
      <c r="AA1929" s="14"/>
      <c r="AB1929" s="14"/>
      <c r="AC1929" s="14"/>
      <c r="AD1929" s="14"/>
      <c r="AE1929" s="14"/>
      <c r="AT1929" s="261" t="s">
        <v>372</v>
      </c>
      <c r="AU1929" s="261" t="s">
        <v>81</v>
      </c>
      <c r="AV1929" s="14" t="s">
        <v>81</v>
      </c>
      <c r="AW1929" s="14" t="s">
        <v>34</v>
      </c>
      <c r="AX1929" s="14" t="s">
        <v>72</v>
      </c>
      <c r="AY1929" s="261" t="s">
        <v>178</v>
      </c>
    </row>
    <row r="1930" s="14" customFormat="1">
      <c r="A1930" s="14"/>
      <c r="B1930" s="251"/>
      <c r="C1930" s="252"/>
      <c r="D1930" s="242" t="s">
        <v>372</v>
      </c>
      <c r="E1930" s="253" t="s">
        <v>21</v>
      </c>
      <c r="F1930" s="254" t="s">
        <v>2681</v>
      </c>
      <c r="G1930" s="252"/>
      <c r="H1930" s="255">
        <v>53.039999999999999</v>
      </c>
      <c r="I1930" s="256"/>
      <c r="J1930" s="252"/>
      <c r="K1930" s="252"/>
      <c r="L1930" s="257"/>
      <c r="M1930" s="258"/>
      <c r="N1930" s="259"/>
      <c r="O1930" s="259"/>
      <c r="P1930" s="259"/>
      <c r="Q1930" s="259"/>
      <c r="R1930" s="259"/>
      <c r="S1930" s="259"/>
      <c r="T1930" s="260"/>
      <c r="U1930" s="14"/>
      <c r="V1930" s="14"/>
      <c r="W1930" s="14"/>
      <c r="X1930" s="14"/>
      <c r="Y1930" s="14"/>
      <c r="Z1930" s="14"/>
      <c r="AA1930" s="14"/>
      <c r="AB1930" s="14"/>
      <c r="AC1930" s="14"/>
      <c r="AD1930" s="14"/>
      <c r="AE1930" s="14"/>
      <c r="AT1930" s="261" t="s">
        <v>372</v>
      </c>
      <c r="AU1930" s="261" t="s">
        <v>81</v>
      </c>
      <c r="AV1930" s="14" t="s">
        <v>81</v>
      </c>
      <c r="AW1930" s="14" t="s">
        <v>34</v>
      </c>
      <c r="AX1930" s="14" t="s">
        <v>72</v>
      </c>
      <c r="AY1930" s="261" t="s">
        <v>178</v>
      </c>
    </row>
    <row r="1931" s="14" customFormat="1">
      <c r="A1931" s="14"/>
      <c r="B1931" s="251"/>
      <c r="C1931" s="252"/>
      <c r="D1931" s="242" t="s">
        <v>372</v>
      </c>
      <c r="E1931" s="253" t="s">
        <v>21</v>
      </c>
      <c r="F1931" s="254" t="s">
        <v>2682</v>
      </c>
      <c r="G1931" s="252"/>
      <c r="H1931" s="255">
        <v>13.26</v>
      </c>
      <c r="I1931" s="256"/>
      <c r="J1931" s="252"/>
      <c r="K1931" s="252"/>
      <c r="L1931" s="257"/>
      <c r="M1931" s="258"/>
      <c r="N1931" s="259"/>
      <c r="O1931" s="259"/>
      <c r="P1931" s="259"/>
      <c r="Q1931" s="259"/>
      <c r="R1931" s="259"/>
      <c r="S1931" s="259"/>
      <c r="T1931" s="260"/>
      <c r="U1931" s="14"/>
      <c r="V1931" s="14"/>
      <c r="W1931" s="14"/>
      <c r="X1931" s="14"/>
      <c r="Y1931" s="14"/>
      <c r="Z1931" s="14"/>
      <c r="AA1931" s="14"/>
      <c r="AB1931" s="14"/>
      <c r="AC1931" s="14"/>
      <c r="AD1931" s="14"/>
      <c r="AE1931" s="14"/>
      <c r="AT1931" s="261" t="s">
        <v>372</v>
      </c>
      <c r="AU1931" s="261" t="s">
        <v>81</v>
      </c>
      <c r="AV1931" s="14" t="s">
        <v>81</v>
      </c>
      <c r="AW1931" s="14" t="s">
        <v>34</v>
      </c>
      <c r="AX1931" s="14" t="s">
        <v>72</v>
      </c>
      <c r="AY1931" s="261" t="s">
        <v>178</v>
      </c>
    </row>
    <row r="1932" s="14" customFormat="1">
      <c r="A1932" s="14"/>
      <c r="B1932" s="251"/>
      <c r="C1932" s="252"/>
      <c r="D1932" s="242" t="s">
        <v>372</v>
      </c>
      <c r="E1932" s="253" t="s">
        <v>21</v>
      </c>
      <c r="F1932" s="254" t="s">
        <v>2683</v>
      </c>
      <c r="G1932" s="252"/>
      <c r="H1932" s="255">
        <v>14.1</v>
      </c>
      <c r="I1932" s="256"/>
      <c r="J1932" s="252"/>
      <c r="K1932" s="252"/>
      <c r="L1932" s="257"/>
      <c r="M1932" s="258"/>
      <c r="N1932" s="259"/>
      <c r="O1932" s="259"/>
      <c r="P1932" s="259"/>
      <c r="Q1932" s="259"/>
      <c r="R1932" s="259"/>
      <c r="S1932" s="259"/>
      <c r="T1932" s="260"/>
      <c r="U1932" s="14"/>
      <c r="V1932" s="14"/>
      <c r="W1932" s="14"/>
      <c r="X1932" s="14"/>
      <c r="Y1932" s="14"/>
      <c r="Z1932" s="14"/>
      <c r="AA1932" s="14"/>
      <c r="AB1932" s="14"/>
      <c r="AC1932" s="14"/>
      <c r="AD1932" s="14"/>
      <c r="AE1932" s="14"/>
      <c r="AT1932" s="261" t="s">
        <v>372</v>
      </c>
      <c r="AU1932" s="261" t="s">
        <v>81</v>
      </c>
      <c r="AV1932" s="14" t="s">
        <v>81</v>
      </c>
      <c r="AW1932" s="14" t="s">
        <v>34</v>
      </c>
      <c r="AX1932" s="14" t="s">
        <v>72</v>
      </c>
      <c r="AY1932" s="261" t="s">
        <v>178</v>
      </c>
    </row>
    <row r="1933" s="14" customFormat="1">
      <c r="A1933" s="14"/>
      <c r="B1933" s="251"/>
      <c r="C1933" s="252"/>
      <c r="D1933" s="242" t="s">
        <v>372</v>
      </c>
      <c r="E1933" s="253" t="s">
        <v>21</v>
      </c>
      <c r="F1933" s="254" t="s">
        <v>2684</v>
      </c>
      <c r="G1933" s="252"/>
      <c r="H1933" s="255">
        <v>14.16</v>
      </c>
      <c r="I1933" s="256"/>
      <c r="J1933" s="252"/>
      <c r="K1933" s="252"/>
      <c r="L1933" s="257"/>
      <c r="M1933" s="258"/>
      <c r="N1933" s="259"/>
      <c r="O1933" s="259"/>
      <c r="P1933" s="259"/>
      <c r="Q1933" s="259"/>
      <c r="R1933" s="259"/>
      <c r="S1933" s="259"/>
      <c r="T1933" s="260"/>
      <c r="U1933" s="14"/>
      <c r="V1933" s="14"/>
      <c r="W1933" s="14"/>
      <c r="X1933" s="14"/>
      <c r="Y1933" s="14"/>
      <c r="Z1933" s="14"/>
      <c r="AA1933" s="14"/>
      <c r="AB1933" s="14"/>
      <c r="AC1933" s="14"/>
      <c r="AD1933" s="14"/>
      <c r="AE1933" s="14"/>
      <c r="AT1933" s="261" t="s">
        <v>372</v>
      </c>
      <c r="AU1933" s="261" t="s">
        <v>81</v>
      </c>
      <c r="AV1933" s="14" t="s">
        <v>81</v>
      </c>
      <c r="AW1933" s="14" t="s">
        <v>34</v>
      </c>
      <c r="AX1933" s="14" t="s">
        <v>72</v>
      </c>
      <c r="AY1933" s="261" t="s">
        <v>178</v>
      </c>
    </row>
    <row r="1934" s="14" customFormat="1">
      <c r="A1934" s="14"/>
      <c r="B1934" s="251"/>
      <c r="C1934" s="252"/>
      <c r="D1934" s="242" t="s">
        <v>372</v>
      </c>
      <c r="E1934" s="253" t="s">
        <v>21</v>
      </c>
      <c r="F1934" s="254" t="s">
        <v>2685</v>
      </c>
      <c r="G1934" s="252"/>
      <c r="H1934" s="255">
        <v>17.472000000000001</v>
      </c>
      <c r="I1934" s="256"/>
      <c r="J1934" s="252"/>
      <c r="K1934" s="252"/>
      <c r="L1934" s="257"/>
      <c r="M1934" s="258"/>
      <c r="N1934" s="259"/>
      <c r="O1934" s="259"/>
      <c r="P1934" s="259"/>
      <c r="Q1934" s="259"/>
      <c r="R1934" s="259"/>
      <c r="S1934" s="259"/>
      <c r="T1934" s="260"/>
      <c r="U1934" s="14"/>
      <c r="V1934" s="14"/>
      <c r="W1934" s="14"/>
      <c r="X1934" s="14"/>
      <c r="Y1934" s="14"/>
      <c r="Z1934" s="14"/>
      <c r="AA1934" s="14"/>
      <c r="AB1934" s="14"/>
      <c r="AC1934" s="14"/>
      <c r="AD1934" s="14"/>
      <c r="AE1934" s="14"/>
      <c r="AT1934" s="261" t="s">
        <v>372</v>
      </c>
      <c r="AU1934" s="261" t="s">
        <v>81</v>
      </c>
      <c r="AV1934" s="14" t="s">
        <v>81</v>
      </c>
      <c r="AW1934" s="14" t="s">
        <v>34</v>
      </c>
      <c r="AX1934" s="14" t="s">
        <v>72</v>
      </c>
      <c r="AY1934" s="261" t="s">
        <v>178</v>
      </c>
    </row>
    <row r="1935" s="14" customFormat="1">
      <c r="A1935" s="14"/>
      <c r="B1935" s="251"/>
      <c r="C1935" s="252"/>
      <c r="D1935" s="242" t="s">
        <v>372</v>
      </c>
      <c r="E1935" s="253" t="s">
        <v>21</v>
      </c>
      <c r="F1935" s="254" t="s">
        <v>2686</v>
      </c>
      <c r="G1935" s="252"/>
      <c r="H1935" s="255">
        <v>42.816000000000002</v>
      </c>
      <c r="I1935" s="256"/>
      <c r="J1935" s="252"/>
      <c r="K1935" s="252"/>
      <c r="L1935" s="257"/>
      <c r="M1935" s="258"/>
      <c r="N1935" s="259"/>
      <c r="O1935" s="259"/>
      <c r="P1935" s="259"/>
      <c r="Q1935" s="259"/>
      <c r="R1935" s="259"/>
      <c r="S1935" s="259"/>
      <c r="T1935" s="260"/>
      <c r="U1935" s="14"/>
      <c r="V1935" s="14"/>
      <c r="W1935" s="14"/>
      <c r="X1935" s="14"/>
      <c r="Y1935" s="14"/>
      <c r="Z1935" s="14"/>
      <c r="AA1935" s="14"/>
      <c r="AB1935" s="14"/>
      <c r="AC1935" s="14"/>
      <c r="AD1935" s="14"/>
      <c r="AE1935" s="14"/>
      <c r="AT1935" s="261" t="s">
        <v>372</v>
      </c>
      <c r="AU1935" s="261" t="s">
        <v>81</v>
      </c>
      <c r="AV1935" s="14" t="s">
        <v>81</v>
      </c>
      <c r="AW1935" s="14" t="s">
        <v>34</v>
      </c>
      <c r="AX1935" s="14" t="s">
        <v>72</v>
      </c>
      <c r="AY1935" s="261" t="s">
        <v>178</v>
      </c>
    </row>
    <row r="1936" s="14" customFormat="1">
      <c r="A1936" s="14"/>
      <c r="B1936" s="251"/>
      <c r="C1936" s="252"/>
      <c r="D1936" s="242" t="s">
        <v>372</v>
      </c>
      <c r="E1936" s="253" t="s">
        <v>21</v>
      </c>
      <c r="F1936" s="254" t="s">
        <v>2687</v>
      </c>
      <c r="G1936" s="252"/>
      <c r="H1936" s="255">
        <v>15.9</v>
      </c>
      <c r="I1936" s="256"/>
      <c r="J1936" s="252"/>
      <c r="K1936" s="252"/>
      <c r="L1936" s="257"/>
      <c r="M1936" s="258"/>
      <c r="N1936" s="259"/>
      <c r="O1936" s="259"/>
      <c r="P1936" s="259"/>
      <c r="Q1936" s="259"/>
      <c r="R1936" s="259"/>
      <c r="S1936" s="259"/>
      <c r="T1936" s="260"/>
      <c r="U1936" s="14"/>
      <c r="V1936" s="14"/>
      <c r="W1936" s="14"/>
      <c r="X1936" s="14"/>
      <c r="Y1936" s="14"/>
      <c r="Z1936" s="14"/>
      <c r="AA1936" s="14"/>
      <c r="AB1936" s="14"/>
      <c r="AC1936" s="14"/>
      <c r="AD1936" s="14"/>
      <c r="AE1936" s="14"/>
      <c r="AT1936" s="261" t="s">
        <v>372</v>
      </c>
      <c r="AU1936" s="261" t="s">
        <v>81</v>
      </c>
      <c r="AV1936" s="14" t="s">
        <v>81</v>
      </c>
      <c r="AW1936" s="14" t="s">
        <v>34</v>
      </c>
      <c r="AX1936" s="14" t="s">
        <v>72</v>
      </c>
      <c r="AY1936" s="261" t="s">
        <v>178</v>
      </c>
    </row>
    <row r="1937" s="14" customFormat="1">
      <c r="A1937" s="14"/>
      <c r="B1937" s="251"/>
      <c r="C1937" s="252"/>
      <c r="D1937" s="242" t="s">
        <v>372</v>
      </c>
      <c r="E1937" s="253" t="s">
        <v>21</v>
      </c>
      <c r="F1937" s="254" t="s">
        <v>2688</v>
      </c>
      <c r="G1937" s="252"/>
      <c r="H1937" s="255">
        <v>14.4</v>
      </c>
      <c r="I1937" s="256"/>
      <c r="J1937" s="252"/>
      <c r="K1937" s="252"/>
      <c r="L1937" s="257"/>
      <c r="M1937" s="258"/>
      <c r="N1937" s="259"/>
      <c r="O1937" s="259"/>
      <c r="P1937" s="259"/>
      <c r="Q1937" s="259"/>
      <c r="R1937" s="259"/>
      <c r="S1937" s="259"/>
      <c r="T1937" s="260"/>
      <c r="U1937" s="14"/>
      <c r="V1937" s="14"/>
      <c r="W1937" s="14"/>
      <c r="X1937" s="14"/>
      <c r="Y1937" s="14"/>
      <c r="Z1937" s="14"/>
      <c r="AA1937" s="14"/>
      <c r="AB1937" s="14"/>
      <c r="AC1937" s="14"/>
      <c r="AD1937" s="14"/>
      <c r="AE1937" s="14"/>
      <c r="AT1937" s="261" t="s">
        <v>372</v>
      </c>
      <c r="AU1937" s="261" t="s">
        <v>81</v>
      </c>
      <c r="AV1937" s="14" t="s">
        <v>81</v>
      </c>
      <c r="AW1937" s="14" t="s">
        <v>34</v>
      </c>
      <c r="AX1937" s="14" t="s">
        <v>72</v>
      </c>
      <c r="AY1937" s="261" t="s">
        <v>178</v>
      </c>
    </row>
    <row r="1938" s="14" customFormat="1">
      <c r="A1938" s="14"/>
      <c r="B1938" s="251"/>
      <c r="C1938" s="252"/>
      <c r="D1938" s="242" t="s">
        <v>372</v>
      </c>
      <c r="E1938" s="253" t="s">
        <v>21</v>
      </c>
      <c r="F1938" s="254" t="s">
        <v>2689</v>
      </c>
      <c r="G1938" s="252"/>
      <c r="H1938" s="255">
        <v>15.9</v>
      </c>
      <c r="I1938" s="256"/>
      <c r="J1938" s="252"/>
      <c r="K1938" s="252"/>
      <c r="L1938" s="257"/>
      <c r="M1938" s="258"/>
      <c r="N1938" s="259"/>
      <c r="O1938" s="259"/>
      <c r="P1938" s="259"/>
      <c r="Q1938" s="259"/>
      <c r="R1938" s="259"/>
      <c r="S1938" s="259"/>
      <c r="T1938" s="260"/>
      <c r="U1938" s="14"/>
      <c r="V1938" s="14"/>
      <c r="W1938" s="14"/>
      <c r="X1938" s="14"/>
      <c r="Y1938" s="14"/>
      <c r="Z1938" s="14"/>
      <c r="AA1938" s="14"/>
      <c r="AB1938" s="14"/>
      <c r="AC1938" s="14"/>
      <c r="AD1938" s="14"/>
      <c r="AE1938" s="14"/>
      <c r="AT1938" s="261" t="s">
        <v>372</v>
      </c>
      <c r="AU1938" s="261" t="s">
        <v>81</v>
      </c>
      <c r="AV1938" s="14" t="s">
        <v>81</v>
      </c>
      <c r="AW1938" s="14" t="s">
        <v>34</v>
      </c>
      <c r="AX1938" s="14" t="s">
        <v>72</v>
      </c>
      <c r="AY1938" s="261" t="s">
        <v>178</v>
      </c>
    </row>
    <row r="1939" s="14" customFormat="1">
      <c r="A1939" s="14"/>
      <c r="B1939" s="251"/>
      <c r="C1939" s="252"/>
      <c r="D1939" s="242" t="s">
        <v>372</v>
      </c>
      <c r="E1939" s="253" t="s">
        <v>21</v>
      </c>
      <c r="F1939" s="254" t="s">
        <v>2690</v>
      </c>
      <c r="G1939" s="252"/>
      <c r="H1939" s="255">
        <v>15.390000000000001</v>
      </c>
      <c r="I1939" s="256"/>
      <c r="J1939" s="252"/>
      <c r="K1939" s="252"/>
      <c r="L1939" s="257"/>
      <c r="M1939" s="258"/>
      <c r="N1939" s="259"/>
      <c r="O1939" s="259"/>
      <c r="P1939" s="259"/>
      <c r="Q1939" s="259"/>
      <c r="R1939" s="259"/>
      <c r="S1939" s="259"/>
      <c r="T1939" s="260"/>
      <c r="U1939" s="14"/>
      <c r="V1939" s="14"/>
      <c r="W1939" s="14"/>
      <c r="X1939" s="14"/>
      <c r="Y1939" s="14"/>
      <c r="Z1939" s="14"/>
      <c r="AA1939" s="14"/>
      <c r="AB1939" s="14"/>
      <c r="AC1939" s="14"/>
      <c r="AD1939" s="14"/>
      <c r="AE1939" s="14"/>
      <c r="AT1939" s="261" t="s">
        <v>372</v>
      </c>
      <c r="AU1939" s="261" t="s">
        <v>81</v>
      </c>
      <c r="AV1939" s="14" t="s">
        <v>81</v>
      </c>
      <c r="AW1939" s="14" t="s">
        <v>34</v>
      </c>
      <c r="AX1939" s="14" t="s">
        <v>72</v>
      </c>
      <c r="AY1939" s="261" t="s">
        <v>178</v>
      </c>
    </row>
    <row r="1940" s="14" customFormat="1">
      <c r="A1940" s="14"/>
      <c r="B1940" s="251"/>
      <c r="C1940" s="252"/>
      <c r="D1940" s="242" t="s">
        <v>372</v>
      </c>
      <c r="E1940" s="253" t="s">
        <v>21</v>
      </c>
      <c r="F1940" s="254" t="s">
        <v>2691</v>
      </c>
      <c r="G1940" s="252"/>
      <c r="H1940" s="255">
        <v>87.480000000000004</v>
      </c>
      <c r="I1940" s="256"/>
      <c r="J1940" s="252"/>
      <c r="K1940" s="252"/>
      <c r="L1940" s="257"/>
      <c r="M1940" s="258"/>
      <c r="N1940" s="259"/>
      <c r="O1940" s="259"/>
      <c r="P1940" s="259"/>
      <c r="Q1940" s="259"/>
      <c r="R1940" s="259"/>
      <c r="S1940" s="259"/>
      <c r="T1940" s="260"/>
      <c r="U1940" s="14"/>
      <c r="V1940" s="14"/>
      <c r="W1940" s="14"/>
      <c r="X1940" s="14"/>
      <c r="Y1940" s="14"/>
      <c r="Z1940" s="14"/>
      <c r="AA1940" s="14"/>
      <c r="AB1940" s="14"/>
      <c r="AC1940" s="14"/>
      <c r="AD1940" s="14"/>
      <c r="AE1940" s="14"/>
      <c r="AT1940" s="261" t="s">
        <v>372</v>
      </c>
      <c r="AU1940" s="261" t="s">
        <v>81</v>
      </c>
      <c r="AV1940" s="14" t="s">
        <v>81</v>
      </c>
      <c r="AW1940" s="14" t="s">
        <v>34</v>
      </c>
      <c r="AX1940" s="14" t="s">
        <v>72</v>
      </c>
      <c r="AY1940" s="261" t="s">
        <v>178</v>
      </c>
    </row>
    <row r="1941" s="16" customFormat="1">
      <c r="A1941" s="16"/>
      <c r="B1941" s="273"/>
      <c r="C1941" s="274"/>
      <c r="D1941" s="242" t="s">
        <v>372</v>
      </c>
      <c r="E1941" s="275" t="s">
        <v>21</v>
      </c>
      <c r="F1941" s="276" t="s">
        <v>407</v>
      </c>
      <c r="G1941" s="274"/>
      <c r="H1941" s="277">
        <v>354.57799999999997</v>
      </c>
      <c r="I1941" s="278"/>
      <c r="J1941" s="274"/>
      <c r="K1941" s="274"/>
      <c r="L1941" s="279"/>
      <c r="M1941" s="280"/>
      <c r="N1941" s="281"/>
      <c r="O1941" s="281"/>
      <c r="P1941" s="281"/>
      <c r="Q1941" s="281"/>
      <c r="R1941" s="281"/>
      <c r="S1941" s="281"/>
      <c r="T1941" s="282"/>
      <c r="U1941" s="16"/>
      <c r="V1941" s="16"/>
      <c r="W1941" s="16"/>
      <c r="X1941" s="16"/>
      <c r="Y1941" s="16"/>
      <c r="Z1941" s="16"/>
      <c r="AA1941" s="16"/>
      <c r="AB1941" s="16"/>
      <c r="AC1941" s="16"/>
      <c r="AD1941" s="16"/>
      <c r="AE1941" s="16"/>
      <c r="AT1941" s="283" t="s">
        <v>372</v>
      </c>
      <c r="AU1941" s="283" t="s">
        <v>81</v>
      </c>
      <c r="AV1941" s="16" t="s">
        <v>95</v>
      </c>
      <c r="AW1941" s="16" t="s">
        <v>34</v>
      </c>
      <c r="AX1941" s="16" t="s">
        <v>72</v>
      </c>
      <c r="AY1941" s="283" t="s">
        <v>178</v>
      </c>
    </row>
    <row r="1942" s="13" customFormat="1">
      <c r="A1942" s="13"/>
      <c r="B1942" s="240"/>
      <c r="C1942" s="241"/>
      <c r="D1942" s="242" t="s">
        <v>372</v>
      </c>
      <c r="E1942" s="243" t="s">
        <v>21</v>
      </c>
      <c r="F1942" s="244" t="s">
        <v>983</v>
      </c>
      <c r="G1942" s="241"/>
      <c r="H1942" s="243" t="s">
        <v>21</v>
      </c>
      <c r="I1942" s="245"/>
      <c r="J1942" s="241"/>
      <c r="K1942" s="241"/>
      <c r="L1942" s="246"/>
      <c r="M1942" s="247"/>
      <c r="N1942" s="248"/>
      <c r="O1942" s="248"/>
      <c r="P1942" s="248"/>
      <c r="Q1942" s="248"/>
      <c r="R1942" s="248"/>
      <c r="S1942" s="248"/>
      <c r="T1942" s="249"/>
      <c r="U1942" s="13"/>
      <c r="V1942" s="13"/>
      <c r="W1942" s="13"/>
      <c r="X1942" s="13"/>
      <c r="Y1942" s="13"/>
      <c r="Z1942" s="13"/>
      <c r="AA1942" s="13"/>
      <c r="AB1942" s="13"/>
      <c r="AC1942" s="13"/>
      <c r="AD1942" s="13"/>
      <c r="AE1942" s="13"/>
      <c r="AT1942" s="250" t="s">
        <v>372</v>
      </c>
      <c r="AU1942" s="250" t="s">
        <v>81</v>
      </c>
      <c r="AV1942" s="13" t="s">
        <v>79</v>
      </c>
      <c r="AW1942" s="13" t="s">
        <v>34</v>
      </c>
      <c r="AX1942" s="13" t="s">
        <v>72</v>
      </c>
      <c r="AY1942" s="250" t="s">
        <v>178</v>
      </c>
    </row>
    <row r="1943" s="14" customFormat="1">
      <c r="A1943" s="14"/>
      <c r="B1943" s="251"/>
      <c r="C1943" s="252"/>
      <c r="D1943" s="242" t="s">
        <v>372</v>
      </c>
      <c r="E1943" s="253" t="s">
        <v>21</v>
      </c>
      <c r="F1943" s="254" t="s">
        <v>2692</v>
      </c>
      <c r="G1943" s="252"/>
      <c r="H1943" s="255">
        <v>2.2799999999999998</v>
      </c>
      <c r="I1943" s="256"/>
      <c r="J1943" s="252"/>
      <c r="K1943" s="252"/>
      <c r="L1943" s="257"/>
      <c r="M1943" s="258"/>
      <c r="N1943" s="259"/>
      <c r="O1943" s="259"/>
      <c r="P1943" s="259"/>
      <c r="Q1943" s="259"/>
      <c r="R1943" s="259"/>
      <c r="S1943" s="259"/>
      <c r="T1943" s="260"/>
      <c r="U1943" s="14"/>
      <c r="V1943" s="14"/>
      <c r="W1943" s="14"/>
      <c r="X1943" s="14"/>
      <c r="Y1943" s="14"/>
      <c r="Z1943" s="14"/>
      <c r="AA1943" s="14"/>
      <c r="AB1943" s="14"/>
      <c r="AC1943" s="14"/>
      <c r="AD1943" s="14"/>
      <c r="AE1943" s="14"/>
      <c r="AT1943" s="261" t="s">
        <v>372</v>
      </c>
      <c r="AU1943" s="261" t="s">
        <v>81</v>
      </c>
      <c r="AV1943" s="14" t="s">
        <v>81</v>
      </c>
      <c r="AW1943" s="14" t="s">
        <v>34</v>
      </c>
      <c r="AX1943" s="14" t="s">
        <v>72</v>
      </c>
      <c r="AY1943" s="261" t="s">
        <v>178</v>
      </c>
    </row>
    <row r="1944" s="14" customFormat="1">
      <c r="A1944" s="14"/>
      <c r="B1944" s="251"/>
      <c r="C1944" s="252"/>
      <c r="D1944" s="242" t="s">
        <v>372</v>
      </c>
      <c r="E1944" s="253" t="s">
        <v>21</v>
      </c>
      <c r="F1944" s="254" t="s">
        <v>2693</v>
      </c>
      <c r="G1944" s="252"/>
      <c r="H1944" s="255">
        <v>1.3500000000000001</v>
      </c>
      <c r="I1944" s="256"/>
      <c r="J1944" s="252"/>
      <c r="K1944" s="252"/>
      <c r="L1944" s="257"/>
      <c r="M1944" s="258"/>
      <c r="N1944" s="259"/>
      <c r="O1944" s="259"/>
      <c r="P1944" s="259"/>
      <c r="Q1944" s="259"/>
      <c r="R1944" s="259"/>
      <c r="S1944" s="259"/>
      <c r="T1944" s="260"/>
      <c r="U1944" s="14"/>
      <c r="V1944" s="14"/>
      <c r="W1944" s="14"/>
      <c r="X1944" s="14"/>
      <c r="Y1944" s="14"/>
      <c r="Z1944" s="14"/>
      <c r="AA1944" s="14"/>
      <c r="AB1944" s="14"/>
      <c r="AC1944" s="14"/>
      <c r="AD1944" s="14"/>
      <c r="AE1944" s="14"/>
      <c r="AT1944" s="261" t="s">
        <v>372</v>
      </c>
      <c r="AU1944" s="261" t="s">
        <v>81</v>
      </c>
      <c r="AV1944" s="14" t="s">
        <v>81</v>
      </c>
      <c r="AW1944" s="14" t="s">
        <v>34</v>
      </c>
      <c r="AX1944" s="14" t="s">
        <v>72</v>
      </c>
      <c r="AY1944" s="261" t="s">
        <v>178</v>
      </c>
    </row>
    <row r="1945" s="14" customFormat="1">
      <c r="A1945" s="14"/>
      <c r="B1945" s="251"/>
      <c r="C1945" s="252"/>
      <c r="D1945" s="242" t="s">
        <v>372</v>
      </c>
      <c r="E1945" s="253" t="s">
        <v>21</v>
      </c>
      <c r="F1945" s="254" t="s">
        <v>2694</v>
      </c>
      <c r="G1945" s="252"/>
      <c r="H1945" s="255">
        <v>1.6499999999999999</v>
      </c>
      <c r="I1945" s="256"/>
      <c r="J1945" s="252"/>
      <c r="K1945" s="252"/>
      <c r="L1945" s="257"/>
      <c r="M1945" s="258"/>
      <c r="N1945" s="259"/>
      <c r="O1945" s="259"/>
      <c r="P1945" s="259"/>
      <c r="Q1945" s="259"/>
      <c r="R1945" s="259"/>
      <c r="S1945" s="259"/>
      <c r="T1945" s="260"/>
      <c r="U1945" s="14"/>
      <c r="V1945" s="14"/>
      <c r="W1945" s="14"/>
      <c r="X1945" s="14"/>
      <c r="Y1945" s="14"/>
      <c r="Z1945" s="14"/>
      <c r="AA1945" s="14"/>
      <c r="AB1945" s="14"/>
      <c r="AC1945" s="14"/>
      <c r="AD1945" s="14"/>
      <c r="AE1945" s="14"/>
      <c r="AT1945" s="261" t="s">
        <v>372</v>
      </c>
      <c r="AU1945" s="261" t="s">
        <v>81</v>
      </c>
      <c r="AV1945" s="14" t="s">
        <v>81</v>
      </c>
      <c r="AW1945" s="14" t="s">
        <v>34</v>
      </c>
      <c r="AX1945" s="14" t="s">
        <v>72</v>
      </c>
      <c r="AY1945" s="261" t="s">
        <v>178</v>
      </c>
    </row>
    <row r="1946" s="14" customFormat="1">
      <c r="A1946" s="14"/>
      <c r="B1946" s="251"/>
      <c r="C1946" s="252"/>
      <c r="D1946" s="242" t="s">
        <v>372</v>
      </c>
      <c r="E1946" s="253" t="s">
        <v>21</v>
      </c>
      <c r="F1946" s="254" t="s">
        <v>987</v>
      </c>
      <c r="G1946" s="252"/>
      <c r="H1946" s="255">
        <v>8.7360000000000007</v>
      </c>
      <c r="I1946" s="256"/>
      <c r="J1946" s="252"/>
      <c r="K1946" s="252"/>
      <c r="L1946" s="257"/>
      <c r="M1946" s="258"/>
      <c r="N1946" s="259"/>
      <c r="O1946" s="259"/>
      <c r="P1946" s="259"/>
      <c r="Q1946" s="259"/>
      <c r="R1946" s="259"/>
      <c r="S1946" s="259"/>
      <c r="T1946" s="260"/>
      <c r="U1946" s="14"/>
      <c r="V1946" s="14"/>
      <c r="W1946" s="14"/>
      <c r="X1946" s="14"/>
      <c r="Y1946" s="14"/>
      <c r="Z1946" s="14"/>
      <c r="AA1946" s="14"/>
      <c r="AB1946" s="14"/>
      <c r="AC1946" s="14"/>
      <c r="AD1946" s="14"/>
      <c r="AE1946" s="14"/>
      <c r="AT1946" s="261" t="s">
        <v>372</v>
      </c>
      <c r="AU1946" s="261" t="s">
        <v>81</v>
      </c>
      <c r="AV1946" s="14" t="s">
        <v>81</v>
      </c>
      <c r="AW1946" s="14" t="s">
        <v>34</v>
      </c>
      <c r="AX1946" s="14" t="s">
        <v>72</v>
      </c>
      <c r="AY1946" s="261" t="s">
        <v>178</v>
      </c>
    </row>
    <row r="1947" s="14" customFormat="1">
      <c r="A1947" s="14"/>
      <c r="B1947" s="251"/>
      <c r="C1947" s="252"/>
      <c r="D1947" s="242" t="s">
        <v>372</v>
      </c>
      <c r="E1947" s="253" t="s">
        <v>21</v>
      </c>
      <c r="F1947" s="254" t="s">
        <v>2695</v>
      </c>
      <c r="G1947" s="252"/>
      <c r="H1947" s="255">
        <v>2.8500000000000001</v>
      </c>
      <c r="I1947" s="256"/>
      <c r="J1947" s="252"/>
      <c r="K1947" s="252"/>
      <c r="L1947" s="257"/>
      <c r="M1947" s="258"/>
      <c r="N1947" s="259"/>
      <c r="O1947" s="259"/>
      <c r="P1947" s="259"/>
      <c r="Q1947" s="259"/>
      <c r="R1947" s="259"/>
      <c r="S1947" s="259"/>
      <c r="T1947" s="260"/>
      <c r="U1947" s="14"/>
      <c r="V1947" s="14"/>
      <c r="W1947" s="14"/>
      <c r="X1947" s="14"/>
      <c r="Y1947" s="14"/>
      <c r="Z1947" s="14"/>
      <c r="AA1947" s="14"/>
      <c r="AB1947" s="14"/>
      <c r="AC1947" s="14"/>
      <c r="AD1947" s="14"/>
      <c r="AE1947" s="14"/>
      <c r="AT1947" s="261" t="s">
        <v>372</v>
      </c>
      <c r="AU1947" s="261" t="s">
        <v>81</v>
      </c>
      <c r="AV1947" s="14" t="s">
        <v>81</v>
      </c>
      <c r="AW1947" s="14" t="s">
        <v>34</v>
      </c>
      <c r="AX1947" s="14" t="s">
        <v>72</v>
      </c>
      <c r="AY1947" s="261" t="s">
        <v>178</v>
      </c>
    </row>
    <row r="1948" s="16" customFormat="1">
      <c r="A1948" s="16"/>
      <c r="B1948" s="273"/>
      <c r="C1948" s="274"/>
      <c r="D1948" s="242" t="s">
        <v>372</v>
      </c>
      <c r="E1948" s="275" t="s">
        <v>21</v>
      </c>
      <c r="F1948" s="276" t="s">
        <v>407</v>
      </c>
      <c r="G1948" s="274"/>
      <c r="H1948" s="277">
        <v>16.866</v>
      </c>
      <c r="I1948" s="278"/>
      <c r="J1948" s="274"/>
      <c r="K1948" s="274"/>
      <c r="L1948" s="279"/>
      <c r="M1948" s="280"/>
      <c r="N1948" s="281"/>
      <c r="O1948" s="281"/>
      <c r="P1948" s="281"/>
      <c r="Q1948" s="281"/>
      <c r="R1948" s="281"/>
      <c r="S1948" s="281"/>
      <c r="T1948" s="282"/>
      <c r="U1948" s="16"/>
      <c r="V1948" s="16"/>
      <c r="W1948" s="16"/>
      <c r="X1948" s="16"/>
      <c r="Y1948" s="16"/>
      <c r="Z1948" s="16"/>
      <c r="AA1948" s="16"/>
      <c r="AB1948" s="16"/>
      <c r="AC1948" s="16"/>
      <c r="AD1948" s="16"/>
      <c r="AE1948" s="16"/>
      <c r="AT1948" s="283" t="s">
        <v>372</v>
      </c>
      <c r="AU1948" s="283" t="s">
        <v>81</v>
      </c>
      <c r="AV1948" s="16" t="s">
        <v>95</v>
      </c>
      <c r="AW1948" s="16" t="s">
        <v>34</v>
      </c>
      <c r="AX1948" s="16" t="s">
        <v>72</v>
      </c>
      <c r="AY1948" s="283" t="s">
        <v>178</v>
      </c>
    </row>
    <row r="1949" s="13" customFormat="1">
      <c r="A1949" s="13"/>
      <c r="B1949" s="240"/>
      <c r="C1949" s="241"/>
      <c r="D1949" s="242" t="s">
        <v>372</v>
      </c>
      <c r="E1949" s="243" t="s">
        <v>21</v>
      </c>
      <c r="F1949" s="244" t="s">
        <v>994</v>
      </c>
      <c r="G1949" s="241"/>
      <c r="H1949" s="243" t="s">
        <v>21</v>
      </c>
      <c r="I1949" s="245"/>
      <c r="J1949" s="241"/>
      <c r="K1949" s="241"/>
      <c r="L1949" s="246"/>
      <c r="M1949" s="247"/>
      <c r="N1949" s="248"/>
      <c r="O1949" s="248"/>
      <c r="P1949" s="248"/>
      <c r="Q1949" s="248"/>
      <c r="R1949" s="248"/>
      <c r="S1949" s="248"/>
      <c r="T1949" s="249"/>
      <c r="U1949" s="13"/>
      <c r="V1949" s="13"/>
      <c r="W1949" s="13"/>
      <c r="X1949" s="13"/>
      <c r="Y1949" s="13"/>
      <c r="Z1949" s="13"/>
      <c r="AA1949" s="13"/>
      <c r="AB1949" s="13"/>
      <c r="AC1949" s="13"/>
      <c r="AD1949" s="13"/>
      <c r="AE1949" s="13"/>
      <c r="AT1949" s="250" t="s">
        <v>372</v>
      </c>
      <c r="AU1949" s="250" t="s">
        <v>81</v>
      </c>
      <c r="AV1949" s="13" t="s">
        <v>79</v>
      </c>
      <c r="AW1949" s="13" t="s">
        <v>34</v>
      </c>
      <c r="AX1949" s="13" t="s">
        <v>72</v>
      </c>
      <c r="AY1949" s="250" t="s">
        <v>178</v>
      </c>
    </row>
    <row r="1950" s="14" customFormat="1">
      <c r="A1950" s="14"/>
      <c r="B1950" s="251"/>
      <c r="C1950" s="252"/>
      <c r="D1950" s="242" t="s">
        <v>372</v>
      </c>
      <c r="E1950" s="253" t="s">
        <v>21</v>
      </c>
      <c r="F1950" s="254" t="s">
        <v>995</v>
      </c>
      <c r="G1950" s="252"/>
      <c r="H1950" s="255">
        <v>-7.7999999999999998</v>
      </c>
      <c r="I1950" s="256"/>
      <c r="J1950" s="252"/>
      <c r="K1950" s="252"/>
      <c r="L1950" s="257"/>
      <c r="M1950" s="258"/>
      <c r="N1950" s="259"/>
      <c r="O1950" s="259"/>
      <c r="P1950" s="259"/>
      <c r="Q1950" s="259"/>
      <c r="R1950" s="259"/>
      <c r="S1950" s="259"/>
      <c r="T1950" s="260"/>
      <c r="U1950" s="14"/>
      <c r="V1950" s="14"/>
      <c r="W1950" s="14"/>
      <c r="X1950" s="14"/>
      <c r="Y1950" s="14"/>
      <c r="Z1950" s="14"/>
      <c r="AA1950" s="14"/>
      <c r="AB1950" s="14"/>
      <c r="AC1950" s="14"/>
      <c r="AD1950" s="14"/>
      <c r="AE1950" s="14"/>
      <c r="AT1950" s="261" t="s">
        <v>372</v>
      </c>
      <c r="AU1950" s="261" t="s">
        <v>81</v>
      </c>
      <c r="AV1950" s="14" t="s">
        <v>81</v>
      </c>
      <c r="AW1950" s="14" t="s">
        <v>34</v>
      </c>
      <c r="AX1950" s="14" t="s">
        <v>72</v>
      </c>
      <c r="AY1950" s="261" t="s">
        <v>178</v>
      </c>
    </row>
    <row r="1951" s="14" customFormat="1">
      <c r="A1951" s="14"/>
      <c r="B1951" s="251"/>
      <c r="C1951" s="252"/>
      <c r="D1951" s="242" t="s">
        <v>372</v>
      </c>
      <c r="E1951" s="253" t="s">
        <v>21</v>
      </c>
      <c r="F1951" s="254" t="s">
        <v>2696</v>
      </c>
      <c r="G1951" s="252"/>
      <c r="H1951" s="255">
        <v>-9.5129999999999999</v>
      </c>
      <c r="I1951" s="256"/>
      <c r="J1951" s="252"/>
      <c r="K1951" s="252"/>
      <c r="L1951" s="257"/>
      <c r="M1951" s="258"/>
      <c r="N1951" s="259"/>
      <c r="O1951" s="259"/>
      <c r="P1951" s="259"/>
      <c r="Q1951" s="259"/>
      <c r="R1951" s="259"/>
      <c r="S1951" s="259"/>
      <c r="T1951" s="260"/>
      <c r="U1951" s="14"/>
      <c r="V1951" s="14"/>
      <c r="W1951" s="14"/>
      <c r="X1951" s="14"/>
      <c r="Y1951" s="14"/>
      <c r="Z1951" s="14"/>
      <c r="AA1951" s="14"/>
      <c r="AB1951" s="14"/>
      <c r="AC1951" s="14"/>
      <c r="AD1951" s="14"/>
      <c r="AE1951" s="14"/>
      <c r="AT1951" s="261" t="s">
        <v>372</v>
      </c>
      <c r="AU1951" s="261" t="s">
        <v>81</v>
      </c>
      <c r="AV1951" s="14" t="s">
        <v>81</v>
      </c>
      <c r="AW1951" s="14" t="s">
        <v>34</v>
      </c>
      <c r="AX1951" s="14" t="s">
        <v>72</v>
      </c>
      <c r="AY1951" s="261" t="s">
        <v>178</v>
      </c>
    </row>
    <row r="1952" s="14" customFormat="1">
      <c r="A1952" s="14"/>
      <c r="B1952" s="251"/>
      <c r="C1952" s="252"/>
      <c r="D1952" s="242" t="s">
        <v>372</v>
      </c>
      <c r="E1952" s="253" t="s">
        <v>21</v>
      </c>
      <c r="F1952" s="254" t="s">
        <v>997</v>
      </c>
      <c r="G1952" s="252"/>
      <c r="H1952" s="255">
        <v>-39.590000000000003</v>
      </c>
      <c r="I1952" s="256"/>
      <c r="J1952" s="252"/>
      <c r="K1952" s="252"/>
      <c r="L1952" s="257"/>
      <c r="M1952" s="258"/>
      <c r="N1952" s="259"/>
      <c r="O1952" s="259"/>
      <c r="P1952" s="259"/>
      <c r="Q1952" s="259"/>
      <c r="R1952" s="259"/>
      <c r="S1952" s="259"/>
      <c r="T1952" s="260"/>
      <c r="U1952" s="14"/>
      <c r="V1952" s="14"/>
      <c r="W1952" s="14"/>
      <c r="X1952" s="14"/>
      <c r="Y1952" s="14"/>
      <c r="Z1952" s="14"/>
      <c r="AA1952" s="14"/>
      <c r="AB1952" s="14"/>
      <c r="AC1952" s="14"/>
      <c r="AD1952" s="14"/>
      <c r="AE1952" s="14"/>
      <c r="AT1952" s="261" t="s">
        <v>372</v>
      </c>
      <c r="AU1952" s="261" t="s">
        <v>81</v>
      </c>
      <c r="AV1952" s="14" t="s">
        <v>81</v>
      </c>
      <c r="AW1952" s="14" t="s">
        <v>34</v>
      </c>
      <c r="AX1952" s="14" t="s">
        <v>72</v>
      </c>
      <c r="AY1952" s="261" t="s">
        <v>178</v>
      </c>
    </row>
    <row r="1953" s="14" customFormat="1">
      <c r="A1953" s="14"/>
      <c r="B1953" s="251"/>
      <c r="C1953" s="252"/>
      <c r="D1953" s="242" t="s">
        <v>372</v>
      </c>
      <c r="E1953" s="253" t="s">
        <v>21</v>
      </c>
      <c r="F1953" s="254" t="s">
        <v>998</v>
      </c>
      <c r="G1953" s="252"/>
      <c r="H1953" s="255">
        <v>-30.378</v>
      </c>
      <c r="I1953" s="256"/>
      <c r="J1953" s="252"/>
      <c r="K1953" s="252"/>
      <c r="L1953" s="257"/>
      <c r="M1953" s="258"/>
      <c r="N1953" s="259"/>
      <c r="O1953" s="259"/>
      <c r="P1953" s="259"/>
      <c r="Q1953" s="259"/>
      <c r="R1953" s="259"/>
      <c r="S1953" s="259"/>
      <c r="T1953" s="260"/>
      <c r="U1953" s="14"/>
      <c r="V1953" s="14"/>
      <c r="W1953" s="14"/>
      <c r="X1953" s="14"/>
      <c r="Y1953" s="14"/>
      <c r="Z1953" s="14"/>
      <c r="AA1953" s="14"/>
      <c r="AB1953" s="14"/>
      <c r="AC1953" s="14"/>
      <c r="AD1953" s="14"/>
      <c r="AE1953" s="14"/>
      <c r="AT1953" s="261" t="s">
        <v>372</v>
      </c>
      <c r="AU1953" s="261" t="s">
        <v>81</v>
      </c>
      <c r="AV1953" s="14" t="s">
        <v>81</v>
      </c>
      <c r="AW1953" s="14" t="s">
        <v>34</v>
      </c>
      <c r="AX1953" s="14" t="s">
        <v>72</v>
      </c>
      <c r="AY1953" s="261" t="s">
        <v>178</v>
      </c>
    </row>
    <row r="1954" s="16" customFormat="1">
      <c r="A1954" s="16"/>
      <c r="B1954" s="273"/>
      <c r="C1954" s="274"/>
      <c r="D1954" s="242" t="s">
        <v>372</v>
      </c>
      <c r="E1954" s="275" t="s">
        <v>21</v>
      </c>
      <c r="F1954" s="276" t="s">
        <v>407</v>
      </c>
      <c r="G1954" s="274"/>
      <c r="H1954" s="277">
        <v>-87.281000000000006</v>
      </c>
      <c r="I1954" s="278"/>
      <c r="J1954" s="274"/>
      <c r="K1954" s="274"/>
      <c r="L1954" s="279"/>
      <c r="M1954" s="280"/>
      <c r="N1954" s="281"/>
      <c r="O1954" s="281"/>
      <c r="P1954" s="281"/>
      <c r="Q1954" s="281"/>
      <c r="R1954" s="281"/>
      <c r="S1954" s="281"/>
      <c r="T1954" s="282"/>
      <c r="U1954" s="16"/>
      <c r="V1954" s="16"/>
      <c r="W1954" s="16"/>
      <c r="X1954" s="16"/>
      <c r="Y1954" s="16"/>
      <c r="Z1954" s="16"/>
      <c r="AA1954" s="16"/>
      <c r="AB1954" s="16"/>
      <c r="AC1954" s="16"/>
      <c r="AD1954" s="16"/>
      <c r="AE1954" s="16"/>
      <c r="AT1954" s="283" t="s">
        <v>372</v>
      </c>
      <c r="AU1954" s="283" t="s">
        <v>81</v>
      </c>
      <c r="AV1954" s="16" t="s">
        <v>95</v>
      </c>
      <c r="AW1954" s="16" t="s">
        <v>34</v>
      </c>
      <c r="AX1954" s="16" t="s">
        <v>72</v>
      </c>
      <c r="AY1954" s="283" t="s">
        <v>178</v>
      </c>
    </row>
    <row r="1955" s="15" customFormat="1">
      <c r="A1955" s="15"/>
      <c r="B1955" s="262"/>
      <c r="C1955" s="263"/>
      <c r="D1955" s="242" t="s">
        <v>372</v>
      </c>
      <c r="E1955" s="264" t="s">
        <v>21</v>
      </c>
      <c r="F1955" s="265" t="s">
        <v>399</v>
      </c>
      <c r="G1955" s="263"/>
      <c r="H1955" s="266">
        <v>284.16300000000001</v>
      </c>
      <c r="I1955" s="267"/>
      <c r="J1955" s="263"/>
      <c r="K1955" s="263"/>
      <c r="L1955" s="268"/>
      <c r="M1955" s="269"/>
      <c r="N1955" s="270"/>
      <c r="O1955" s="270"/>
      <c r="P1955" s="270"/>
      <c r="Q1955" s="270"/>
      <c r="R1955" s="270"/>
      <c r="S1955" s="270"/>
      <c r="T1955" s="271"/>
      <c r="U1955" s="15"/>
      <c r="V1955" s="15"/>
      <c r="W1955" s="15"/>
      <c r="X1955" s="15"/>
      <c r="Y1955" s="15"/>
      <c r="Z1955" s="15"/>
      <c r="AA1955" s="15"/>
      <c r="AB1955" s="15"/>
      <c r="AC1955" s="15"/>
      <c r="AD1955" s="15"/>
      <c r="AE1955" s="15"/>
      <c r="AT1955" s="272" t="s">
        <v>372</v>
      </c>
      <c r="AU1955" s="272" t="s">
        <v>81</v>
      </c>
      <c r="AV1955" s="15" t="s">
        <v>97</v>
      </c>
      <c r="AW1955" s="15" t="s">
        <v>34</v>
      </c>
      <c r="AX1955" s="15" t="s">
        <v>79</v>
      </c>
      <c r="AY1955" s="272" t="s">
        <v>178</v>
      </c>
    </row>
    <row r="1956" s="2" customFormat="1" ht="44.25" customHeight="1">
      <c r="A1956" s="41"/>
      <c r="B1956" s="42"/>
      <c r="C1956" s="284" t="s">
        <v>2697</v>
      </c>
      <c r="D1956" s="284" t="s">
        <v>543</v>
      </c>
      <c r="E1956" s="285" t="s">
        <v>2698</v>
      </c>
      <c r="F1956" s="286" t="s">
        <v>2699</v>
      </c>
      <c r="G1956" s="287" t="s">
        <v>384</v>
      </c>
      <c r="H1956" s="288">
        <v>326.78699999999998</v>
      </c>
      <c r="I1956" s="289"/>
      <c r="J1956" s="290">
        <f>ROUND(I1956*H1956,2)</f>
        <v>0</v>
      </c>
      <c r="K1956" s="286" t="s">
        <v>393</v>
      </c>
      <c r="L1956" s="291"/>
      <c r="M1956" s="292" t="s">
        <v>21</v>
      </c>
      <c r="N1956" s="293" t="s">
        <v>43</v>
      </c>
      <c r="O1956" s="87"/>
      <c r="P1956" s="223">
        <f>O1956*H1956</f>
        <v>0</v>
      </c>
      <c r="Q1956" s="223">
        <v>0.01806</v>
      </c>
      <c r="R1956" s="223">
        <f>Q1956*H1956</f>
        <v>5.9017732199999999</v>
      </c>
      <c r="S1956" s="223">
        <v>0</v>
      </c>
      <c r="T1956" s="224">
        <f>S1956*H1956</f>
        <v>0</v>
      </c>
      <c r="U1956" s="41"/>
      <c r="V1956" s="41"/>
      <c r="W1956" s="41"/>
      <c r="X1956" s="41"/>
      <c r="Y1956" s="41"/>
      <c r="Z1956" s="41"/>
      <c r="AA1956" s="41"/>
      <c r="AB1956" s="41"/>
      <c r="AC1956" s="41"/>
      <c r="AD1956" s="41"/>
      <c r="AE1956" s="41"/>
      <c r="AR1956" s="225" t="s">
        <v>306</v>
      </c>
      <c r="AT1956" s="225" t="s">
        <v>543</v>
      </c>
      <c r="AU1956" s="225" t="s">
        <v>81</v>
      </c>
      <c r="AY1956" s="20" t="s">
        <v>178</v>
      </c>
      <c r="BE1956" s="226">
        <f>IF(N1956="základní",J1956,0)</f>
        <v>0</v>
      </c>
      <c r="BF1956" s="226">
        <f>IF(N1956="snížená",J1956,0)</f>
        <v>0</v>
      </c>
      <c r="BG1956" s="226">
        <f>IF(N1956="zákl. přenesená",J1956,0)</f>
        <v>0</v>
      </c>
      <c r="BH1956" s="226">
        <f>IF(N1956="sníž. přenesená",J1956,0)</f>
        <v>0</v>
      </c>
      <c r="BI1956" s="226">
        <f>IF(N1956="nulová",J1956,0)</f>
        <v>0</v>
      </c>
      <c r="BJ1956" s="20" t="s">
        <v>79</v>
      </c>
      <c r="BK1956" s="226">
        <f>ROUND(I1956*H1956,2)</f>
        <v>0</v>
      </c>
      <c r="BL1956" s="20" t="s">
        <v>242</v>
      </c>
      <c r="BM1956" s="225" t="s">
        <v>2700</v>
      </c>
    </row>
    <row r="1957" s="13" customFormat="1">
      <c r="A1957" s="13"/>
      <c r="B1957" s="240"/>
      <c r="C1957" s="241"/>
      <c r="D1957" s="242" t="s">
        <v>372</v>
      </c>
      <c r="E1957" s="243" t="s">
        <v>21</v>
      </c>
      <c r="F1957" s="244" t="s">
        <v>2615</v>
      </c>
      <c r="G1957" s="241"/>
      <c r="H1957" s="243" t="s">
        <v>21</v>
      </c>
      <c r="I1957" s="245"/>
      <c r="J1957" s="241"/>
      <c r="K1957" s="241"/>
      <c r="L1957" s="246"/>
      <c r="M1957" s="247"/>
      <c r="N1957" s="248"/>
      <c r="O1957" s="248"/>
      <c r="P1957" s="248"/>
      <c r="Q1957" s="248"/>
      <c r="R1957" s="248"/>
      <c r="S1957" s="248"/>
      <c r="T1957" s="249"/>
      <c r="U1957" s="13"/>
      <c r="V1957" s="13"/>
      <c r="W1957" s="13"/>
      <c r="X1957" s="13"/>
      <c r="Y1957" s="13"/>
      <c r="Z1957" s="13"/>
      <c r="AA1957" s="13"/>
      <c r="AB1957" s="13"/>
      <c r="AC1957" s="13"/>
      <c r="AD1957" s="13"/>
      <c r="AE1957" s="13"/>
      <c r="AT1957" s="250" t="s">
        <v>372</v>
      </c>
      <c r="AU1957" s="250" t="s">
        <v>81</v>
      </c>
      <c r="AV1957" s="13" t="s">
        <v>79</v>
      </c>
      <c r="AW1957" s="13" t="s">
        <v>34</v>
      </c>
      <c r="AX1957" s="13" t="s">
        <v>72</v>
      </c>
      <c r="AY1957" s="250" t="s">
        <v>178</v>
      </c>
    </row>
    <row r="1958" s="14" customFormat="1">
      <c r="A1958" s="14"/>
      <c r="B1958" s="251"/>
      <c r="C1958" s="252"/>
      <c r="D1958" s="242" t="s">
        <v>372</v>
      </c>
      <c r="E1958" s="253" t="s">
        <v>21</v>
      </c>
      <c r="F1958" s="254" t="s">
        <v>2701</v>
      </c>
      <c r="G1958" s="252"/>
      <c r="H1958" s="255">
        <v>326.78699999999998</v>
      </c>
      <c r="I1958" s="256"/>
      <c r="J1958" s="252"/>
      <c r="K1958" s="252"/>
      <c r="L1958" s="257"/>
      <c r="M1958" s="258"/>
      <c r="N1958" s="259"/>
      <c r="O1958" s="259"/>
      <c r="P1958" s="259"/>
      <c r="Q1958" s="259"/>
      <c r="R1958" s="259"/>
      <c r="S1958" s="259"/>
      <c r="T1958" s="260"/>
      <c r="U1958" s="14"/>
      <c r="V1958" s="14"/>
      <c r="W1958" s="14"/>
      <c r="X1958" s="14"/>
      <c r="Y1958" s="14"/>
      <c r="Z1958" s="14"/>
      <c r="AA1958" s="14"/>
      <c r="AB1958" s="14"/>
      <c r="AC1958" s="14"/>
      <c r="AD1958" s="14"/>
      <c r="AE1958" s="14"/>
      <c r="AT1958" s="261" t="s">
        <v>372</v>
      </c>
      <c r="AU1958" s="261" t="s">
        <v>81</v>
      </c>
      <c r="AV1958" s="14" t="s">
        <v>81</v>
      </c>
      <c r="AW1958" s="14" t="s">
        <v>34</v>
      </c>
      <c r="AX1958" s="14" t="s">
        <v>79</v>
      </c>
      <c r="AY1958" s="261" t="s">
        <v>178</v>
      </c>
    </row>
    <row r="1959" s="2" customFormat="1" ht="44.25" customHeight="1">
      <c r="A1959" s="41"/>
      <c r="B1959" s="42"/>
      <c r="C1959" s="214" t="s">
        <v>2702</v>
      </c>
      <c r="D1959" s="214" t="s">
        <v>179</v>
      </c>
      <c r="E1959" s="215" t="s">
        <v>2703</v>
      </c>
      <c r="F1959" s="216" t="s">
        <v>2704</v>
      </c>
      <c r="G1959" s="217" t="s">
        <v>384</v>
      </c>
      <c r="H1959" s="218">
        <v>782.57799999999997</v>
      </c>
      <c r="I1959" s="219"/>
      <c r="J1959" s="220">
        <f>ROUND(I1959*H1959,2)</f>
        <v>0</v>
      </c>
      <c r="K1959" s="216" t="s">
        <v>393</v>
      </c>
      <c r="L1959" s="47"/>
      <c r="M1959" s="221" t="s">
        <v>21</v>
      </c>
      <c r="N1959" s="222" t="s">
        <v>43</v>
      </c>
      <c r="O1959" s="87"/>
      <c r="P1959" s="223">
        <f>O1959*H1959</f>
        <v>0</v>
      </c>
      <c r="Q1959" s="223">
        <v>0.0083999999999999995</v>
      </c>
      <c r="R1959" s="223">
        <f>Q1959*H1959</f>
        <v>6.5736551999999993</v>
      </c>
      <c r="S1959" s="223">
        <v>0</v>
      </c>
      <c r="T1959" s="224">
        <f>S1959*H1959</f>
        <v>0</v>
      </c>
      <c r="U1959" s="41"/>
      <c r="V1959" s="41"/>
      <c r="W1959" s="41"/>
      <c r="X1959" s="41"/>
      <c r="Y1959" s="41"/>
      <c r="Z1959" s="41"/>
      <c r="AA1959" s="41"/>
      <c r="AB1959" s="41"/>
      <c r="AC1959" s="41"/>
      <c r="AD1959" s="41"/>
      <c r="AE1959" s="41"/>
      <c r="AR1959" s="225" t="s">
        <v>242</v>
      </c>
      <c r="AT1959" s="225" t="s">
        <v>179</v>
      </c>
      <c r="AU1959" s="225" t="s">
        <v>81</v>
      </c>
      <c r="AY1959" s="20" t="s">
        <v>178</v>
      </c>
      <c r="BE1959" s="226">
        <f>IF(N1959="základní",J1959,0)</f>
        <v>0</v>
      </c>
      <c r="BF1959" s="226">
        <f>IF(N1959="snížená",J1959,0)</f>
        <v>0</v>
      </c>
      <c r="BG1959" s="226">
        <f>IF(N1959="zákl. přenesená",J1959,0)</f>
        <v>0</v>
      </c>
      <c r="BH1959" s="226">
        <f>IF(N1959="sníž. přenesená",J1959,0)</f>
        <v>0</v>
      </c>
      <c r="BI1959" s="226">
        <f>IF(N1959="nulová",J1959,0)</f>
        <v>0</v>
      </c>
      <c r="BJ1959" s="20" t="s">
        <v>79</v>
      </c>
      <c r="BK1959" s="226">
        <f>ROUND(I1959*H1959,2)</f>
        <v>0</v>
      </c>
      <c r="BL1959" s="20" t="s">
        <v>242</v>
      </c>
      <c r="BM1959" s="225" t="s">
        <v>2705</v>
      </c>
    </row>
    <row r="1960" s="13" customFormat="1">
      <c r="A1960" s="13"/>
      <c r="B1960" s="240"/>
      <c r="C1960" s="241"/>
      <c r="D1960" s="242" t="s">
        <v>372</v>
      </c>
      <c r="E1960" s="243" t="s">
        <v>21</v>
      </c>
      <c r="F1960" s="244" t="s">
        <v>2679</v>
      </c>
      <c r="G1960" s="241"/>
      <c r="H1960" s="243" t="s">
        <v>21</v>
      </c>
      <c r="I1960" s="245"/>
      <c r="J1960" s="241"/>
      <c r="K1960" s="241"/>
      <c r="L1960" s="246"/>
      <c r="M1960" s="247"/>
      <c r="N1960" s="248"/>
      <c r="O1960" s="248"/>
      <c r="P1960" s="248"/>
      <c r="Q1960" s="248"/>
      <c r="R1960" s="248"/>
      <c r="S1960" s="248"/>
      <c r="T1960" s="249"/>
      <c r="U1960" s="13"/>
      <c r="V1960" s="13"/>
      <c r="W1960" s="13"/>
      <c r="X1960" s="13"/>
      <c r="Y1960" s="13"/>
      <c r="Z1960" s="13"/>
      <c r="AA1960" s="13"/>
      <c r="AB1960" s="13"/>
      <c r="AC1960" s="13"/>
      <c r="AD1960" s="13"/>
      <c r="AE1960" s="13"/>
      <c r="AT1960" s="250" t="s">
        <v>372</v>
      </c>
      <c r="AU1960" s="250" t="s">
        <v>81</v>
      </c>
      <c r="AV1960" s="13" t="s">
        <v>79</v>
      </c>
      <c r="AW1960" s="13" t="s">
        <v>34</v>
      </c>
      <c r="AX1960" s="13" t="s">
        <v>72</v>
      </c>
      <c r="AY1960" s="250" t="s">
        <v>178</v>
      </c>
    </row>
    <row r="1961" s="13" customFormat="1">
      <c r="A1961" s="13"/>
      <c r="B1961" s="240"/>
      <c r="C1961" s="241"/>
      <c r="D1961" s="242" t="s">
        <v>372</v>
      </c>
      <c r="E1961" s="243" t="s">
        <v>21</v>
      </c>
      <c r="F1961" s="244" t="s">
        <v>2596</v>
      </c>
      <c r="G1961" s="241"/>
      <c r="H1961" s="243" t="s">
        <v>21</v>
      </c>
      <c r="I1961" s="245"/>
      <c r="J1961" s="241"/>
      <c r="K1961" s="241"/>
      <c r="L1961" s="246"/>
      <c r="M1961" s="247"/>
      <c r="N1961" s="248"/>
      <c r="O1961" s="248"/>
      <c r="P1961" s="248"/>
      <c r="Q1961" s="248"/>
      <c r="R1961" s="248"/>
      <c r="S1961" s="248"/>
      <c r="T1961" s="249"/>
      <c r="U1961" s="13"/>
      <c r="V1961" s="13"/>
      <c r="W1961" s="13"/>
      <c r="X1961" s="13"/>
      <c r="Y1961" s="13"/>
      <c r="Z1961" s="13"/>
      <c r="AA1961" s="13"/>
      <c r="AB1961" s="13"/>
      <c r="AC1961" s="13"/>
      <c r="AD1961" s="13"/>
      <c r="AE1961" s="13"/>
      <c r="AT1961" s="250" t="s">
        <v>372</v>
      </c>
      <c r="AU1961" s="250" t="s">
        <v>81</v>
      </c>
      <c r="AV1961" s="13" t="s">
        <v>79</v>
      </c>
      <c r="AW1961" s="13" t="s">
        <v>34</v>
      </c>
      <c r="AX1961" s="13" t="s">
        <v>72</v>
      </c>
      <c r="AY1961" s="250" t="s">
        <v>178</v>
      </c>
    </row>
    <row r="1962" s="13" customFormat="1">
      <c r="A1962" s="13"/>
      <c r="B1962" s="240"/>
      <c r="C1962" s="241"/>
      <c r="D1962" s="242" t="s">
        <v>372</v>
      </c>
      <c r="E1962" s="243" t="s">
        <v>21</v>
      </c>
      <c r="F1962" s="244" t="s">
        <v>2598</v>
      </c>
      <c r="G1962" s="241"/>
      <c r="H1962" s="243" t="s">
        <v>21</v>
      </c>
      <c r="I1962" s="245"/>
      <c r="J1962" s="241"/>
      <c r="K1962" s="241"/>
      <c r="L1962" s="246"/>
      <c r="M1962" s="247"/>
      <c r="N1962" s="248"/>
      <c r="O1962" s="248"/>
      <c r="P1962" s="248"/>
      <c r="Q1962" s="248"/>
      <c r="R1962" s="248"/>
      <c r="S1962" s="248"/>
      <c r="T1962" s="249"/>
      <c r="U1962" s="13"/>
      <c r="V1962" s="13"/>
      <c r="W1962" s="13"/>
      <c r="X1962" s="13"/>
      <c r="Y1962" s="13"/>
      <c r="Z1962" s="13"/>
      <c r="AA1962" s="13"/>
      <c r="AB1962" s="13"/>
      <c r="AC1962" s="13"/>
      <c r="AD1962" s="13"/>
      <c r="AE1962" s="13"/>
      <c r="AT1962" s="250" t="s">
        <v>372</v>
      </c>
      <c r="AU1962" s="250" t="s">
        <v>81</v>
      </c>
      <c r="AV1962" s="13" t="s">
        <v>79</v>
      </c>
      <c r="AW1962" s="13" t="s">
        <v>34</v>
      </c>
      <c r="AX1962" s="13" t="s">
        <v>72</v>
      </c>
      <c r="AY1962" s="250" t="s">
        <v>178</v>
      </c>
    </row>
    <row r="1963" s="13" customFormat="1">
      <c r="A1963" s="13"/>
      <c r="B1963" s="240"/>
      <c r="C1963" s="241"/>
      <c r="D1963" s="242" t="s">
        <v>372</v>
      </c>
      <c r="E1963" s="243" t="s">
        <v>21</v>
      </c>
      <c r="F1963" s="244" t="s">
        <v>674</v>
      </c>
      <c r="G1963" s="241"/>
      <c r="H1963" s="243" t="s">
        <v>21</v>
      </c>
      <c r="I1963" s="245"/>
      <c r="J1963" s="241"/>
      <c r="K1963" s="241"/>
      <c r="L1963" s="246"/>
      <c r="M1963" s="247"/>
      <c r="N1963" s="248"/>
      <c r="O1963" s="248"/>
      <c r="P1963" s="248"/>
      <c r="Q1963" s="248"/>
      <c r="R1963" s="248"/>
      <c r="S1963" s="248"/>
      <c r="T1963" s="249"/>
      <c r="U1963" s="13"/>
      <c r="V1963" s="13"/>
      <c r="W1963" s="13"/>
      <c r="X1963" s="13"/>
      <c r="Y1963" s="13"/>
      <c r="Z1963" s="13"/>
      <c r="AA1963" s="13"/>
      <c r="AB1963" s="13"/>
      <c r="AC1963" s="13"/>
      <c r="AD1963" s="13"/>
      <c r="AE1963" s="13"/>
      <c r="AT1963" s="250" t="s">
        <v>372</v>
      </c>
      <c r="AU1963" s="250" t="s">
        <v>81</v>
      </c>
      <c r="AV1963" s="13" t="s">
        <v>79</v>
      </c>
      <c r="AW1963" s="13" t="s">
        <v>34</v>
      </c>
      <c r="AX1963" s="13" t="s">
        <v>72</v>
      </c>
      <c r="AY1963" s="250" t="s">
        <v>178</v>
      </c>
    </row>
    <row r="1964" s="14" customFormat="1">
      <c r="A1964" s="14"/>
      <c r="B1964" s="251"/>
      <c r="C1964" s="252"/>
      <c r="D1964" s="242" t="s">
        <v>372</v>
      </c>
      <c r="E1964" s="253" t="s">
        <v>21</v>
      </c>
      <c r="F1964" s="254" t="s">
        <v>2706</v>
      </c>
      <c r="G1964" s="252"/>
      <c r="H1964" s="255">
        <v>15.087</v>
      </c>
      <c r="I1964" s="256"/>
      <c r="J1964" s="252"/>
      <c r="K1964" s="252"/>
      <c r="L1964" s="257"/>
      <c r="M1964" s="258"/>
      <c r="N1964" s="259"/>
      <c r="O1964" s="259"/>
      <c r="P1964" s="259"/>
      <c r="Q1964" s="259"/>
      <c r="R1964" s="259"/>
      <c r="S1964" s="259"/>
      <c r="T1964" s="260"/>
      <c r="U1964" s="14"/>
      <c r="V1964" s="14"/>
      <c r="W1964" s="14"/>
      <c r="X1964" s="14"/>
      <c r="Y1964" s="14"/>
      <c r="Z1964" s="14"/>
      <c r="AA1964" s="14"/>
      <c r="AB1964" s="14"/>
      <c r="AC1964" s="14"/>
      <c r="AD1964" s="14"/>
      <c r="AE1964" s="14"/>
      <c r="AT1964" s="261" t="s">
        <v>372</v>
      </c>
      <c r="AU1964" s="261" t="s">
        <v>81</v>
      </c>
      <c r="AV1964" s="14" t="s">
        <v>81</v>
      </c>
      <c r="AW1964" s="14" t="s">
        <v>34</v>
      </c>
      <c r="AX1964" s="14" t="s">
        <v>72</v>
      </c>
      <c r="AY1964" s="261" t="s">
        <v>178</v>
      </c>
    </row>
    <row r="1965" s="14" customFormat="1">
      <c r="A1965" s="14"/>
      <c r="B1965" s="251"/>
      <c r="C1965" s="252"/>
      <c r="D1965" s="242" t="s">
        <v>372</v>
      </c>
      <c r="E1965" s="253" t="s">
        <v>21</v>
      </c>
      <c r="F1965" s="254" t="s">
        <v>2707</v>
      </c>
      <c r="G1965" s="252"/>
      <c r="H1965" s="255">
        <v>37.317</v>
      </c>
      <c r="I1965" s="256"/>
      <c r="J1965" s="252"/>
      <c r="K1965" s="252"/>
      <c r="L1965" s="257"/>
      <c r="M1965" s="258"/>
      <c r="N1965" s="259"/>
      <c r="O1965" s="259"/>
      <c r="P1965" s="259"/>
      <c r="Q1965" s="259"/>
      <c r="R1965" s="259"/>
      <c r="S1965" s="259"/>
      <c r="T1965" s="260"/>
      <c r="U1965" s="14"/>
      <c r="V1965" s="14"/>
      <c r="W1965" s="14"/>
      <c r="X1965" s="14"/>
      <c r="Y1965" s="14"/>
      <c r="Z1965" s="14"/>
      <c r="AA1965" s="14"/>
      <c r="AB1965" s="14"/>
      <c r="AC1965" s="14"/>
      <c r="AD1965" s="14"/>
      <c r="AE1965" s="14"/>
      <c r="AT1965" s="261" t="s">
        <v>372</v>
      </c>
      <c r="AU1965" s="261" t="s">
        <v>81</v>
      </c>
      <c r="AV1965" s="14" t="s">
        <v>81</v>
      </c>
      <c r="AW1965" s="14" t="s">
        <v>34</v>
      </c>
      <c r="AX1965" s="14" t="s">
        <v>72</v>
      </c>
      <c r="AY1965" s="261" t="s">
        <v>178</v>
      </c>
    </row>
    <row r="1966" s="14" customFormat="1">
      <c r="A1966" s="14"/>
      <c r="B1966" s="251"/>
      <c r="C1966" s="252"/>
      <c r="D1966" s="242" t="s">
        <v>372</v>
      </c>
      <c r="E1966" s="253" t="s">
        <v>21</v>
      </c>
      <c r="F1966" s="254" t="s">
        <v>2708</v>
      </c>
      <c r="G1966" s="252"/>
      <c r="H1966" s="255">
        <v>38.609999999999999</v>
      </c>
      <c r="I1966" s="256"/>
      <c r="J1966" s="252"/>
      <c r="K1966" s="252"/>
      <c r="L1966" s="257"/>
      <c r="M1966" s="258"/>
      <c r="N1966" s="259"/>
      <c r="O1966" s="259"/>
      <c r="P1966" s="259"/>
      <c r="Q1966" s="259"/>
      <c r="R1966" s="259"/>
      <c r="S1966" s="259"/>
      <c r="T1966" s="260"/>
      <c r="U1966" s="14"/>
      <c r="V1966" s="14"/>
      <c r="W1966" s="14"/>
      <c r="X1966" s="14"/>
      <c r="Y1966" s="14"/>
      <c r="Z1966" s="14"/>
      <c r="AA1966" s="14"/>
      <c r="AB1966" s="14"/>
      <c r="AC1966" s="14"/>
      <c r="AD1966" s="14"/>
      <c r="AE1966" s="14"/>
      <c r="AT1966" s="261" t="s">
        <v>372</v>
      </c>
      <c r="AU1966" s="261" t="s">
        <v>81</v>
      </c>
      <c r="AV1966" s="14" t="s">
        <v>81</v>
      </c>
      <c r="AW1966" s="14" t="s">
        <v>34</v>
      </c>
      <c r="AX1966" s="14" t="s">
        <v>72</v>
      </c>
      <c r="AY1966" s="261" t="s">
        <v>178</v>
      </c>
    </row>
    <row r="1967" s="14" customFormat="1">
      <c r="A1967" s="14"/>
      <c r="B1967" s="251"/>
      <c r="C1967" s="252"/>
      <c r="D1967" s="242" t="s">
        <v>372</v>
      </c>
      <c r="E1967" s="253" t="s">
        <v>21</v>
      </c>
      <c r="F1967" s="254" t="s">
        <v>2709</v>
      </c>
      <c r="G1967" s="252"/>
      <c r="H1967" s="255">
        <v>33.479999999999997</v>
      </c>
      <c r="I1967" s="256"/>
      <c r="J1967" s="252"/>
      <c r="K1967" s="252"/>
      <c r="L1967" s="257"/>
      <c r="M1967" s="258"/>
      <c r="N1967" s="259"/>
      <c r="O1967" s="259"/>
      <c r="P1967" s="259"/>
      <c r="Q1967" s="259"/>
      <c r="R1967" s="259"/>
      <c r="S1967" s="259"/>
      <c r="T1967" s="260"/>
      <c r="U1967" s="14"/>
      <c r="V1967" s="14"/>
      <c r="W1967" s="14"/>
      <c r="X1967" s="14"/>
      <c r="Y1967" s="14"/>
      <c r="Z1967" s="14"/>
      <c r="AA1967" s="14"/>
      <c r="AB1967" s="14"/>
      <c r="AC1967" s="14"/>
      <c r="AD1967" s="14"/>
      <c r="AE1967" s="14"/>
      <c r="AT1967" s="261" t="s">
        <v>372</v>
      </c>
      <c r="AU1967" s="261" t="s">
        <v>81</v>
      </c>
      <c r="AV1967" s="14" t="s">
        <v>81</v>
      </c>
      <c r="AW1967" s="14" t="s">
        <v>34</v>
      </c>
      <c r="AX1967" s="14" t="s">
        <v>72</v>
      </c>
      <c r="AY1967" s="261" t="s">
        <v>178</v>
      </c>
    </row>
    <row r="1968" s="14" customFormat="1">
      <c r="A1968" s="14"/>
      <c r="B1968" s="251"/>
      <c r="C1968" s="252"/>
      <c r="D1968" s="242" t="s">
        <v>372</v>
      </c>
      <c r="E1968" s="253" t="s">
        <v>21</v>
      </c>
      <c r="F1968" s="254" t="s">
        <v>2710</v>
      </c>
      <c r="G1968" s="252"/>
      <c r="H1968" s="255">
        <v>19.440000000000001</v>
      </c>
      <c r="I1968" s="256"/>
      <c r="J1968" s="252"/>
      <c r="K1968" s="252"/>
      <c r="L1968" s="257"/>
      <c r="M1968" s="258"/>
      <c r="N1968" s="259"/>
      <c r="O1968" s="259"/>
      <c r="P1968" s="259"/>
      <c r="Q1968" s="259"/>
      <c r="R1968" s="259"/>
      <c r="S1968" s="259"/>
      <c r="T1968" s="260"/>
      <c r="U1968" s="14"/>
      <c r="V1968" s="14"/>
      <c r="W1968" s="14"/>
      <c r="X1968" s="14"/>
      <c r="Y1968" s="14"/>
      <c r="Z1968" s="14"/>
      <c r="AA1968" s="14"/>
      <c r="AB1968" s="14"/>
      <c r="AC1968" s="14"/>
      <c r="AD1968" s="14"/>
      <c r="AE1968" s="14"/>
      <c r="AT1968" s="261" t="s">
        <v>372</v>
      </c>
      <c r="AU1968" s="261" t="s">
        <v>81</v>
      </c>
      <c r="AV1968" s="14" t="s">
        <v>81</v>
      </c>
      <c r="AW1968" s="14" t="s">
        <v>34</v>
      </c>
      <c r="AX1968" s="14" t="s">
        <v>72</v>
      </c>
      <c r="AY1968" s="261" t="s">
        <v>178</v>
      </c>
    </row>
    <row r="1969" s="14" customFormat="1">
      <c r="A1969" s="14"/>
      <c r="B1969" s="251"/>
      <c r="C1969" s="252"/>
      <c r="D1969" s="242" t="s">
        <v>372</v>
      </c>
      <c r="E1969" s="253" t="s">
        <v>21</v>
      </c>
      <c r="F1969" s="254" t="s">
        <v>2711</v>
      </c>
      <c r="G1969" s="252"/>
      <c r="H1969" s="255">
        <v>270.27999999999997</v>
      </c>
      <c r="I1969" s="256"/>
      <c r="J1969" s="252"/>
      <c r="K1969" s="252"/>
      <c r="L1969" s="257"/>
      <c r="M1969" s="258"/>
      <c r="N1969" s="259"/>
      <c r="O1969" s="259"/>
      <c r="P1969" s="259"/>
      <c r="Q1969" s="259"/>
      <c r="R1969" s="259"/>
      <c r="S1969" s="259"/>
      <c r="T1969" s="260"/>
      <c r="U1969" s="14"/>
      <c r="V1969" s="14"/>
      <c r="W1969" s="14"/>
      <c r="X1969" s="14"/>
      <c r="Y1969" s="14"/>
      <c r="Z1969" s="14"/>
      <c r="AA1969" s="14"/>
      <c r="AB1969" s="14"/>
      <c r="AC1969" s="14"/>
      <c r="AD1969" s="14"/>
      <c r="AE1969" s="14"/>
      <c r="AT1969" s="261" t="s">
        <v>372</v>
      </c>
      <c r="AU1969" s="261" t="s">
        <v>81</v>
      </c>
      <c r="AV1969" s="14" t="s">
        <v>81</v>
      </c>
      <c r="AW1969" s="14" t="s">
        <v>34</v>
      </c>
      <c r="AX1969" s="14" t="s">
        <v>72</v>
      </c>
      <c r="AY1969" s="261" t="s">
        <v>178</v>
      </c>
    </row>
    <row r="1970" s="14" customFormat="1">
      <c r="A1970" s="14"/>
      <c r="B1970" s="251"/>
      <c r="C1970" s="252"/>
      <c r="D1970" s="242" t="s">
        <v>372</v>
      </c>
      <c r="E1970" s="253" t="s">
        <v>21</v>
      </c>
      <c r="F1970" s="254" t="s">
        <v>2712</v>
      </c>
      <c r="G1970" s="252"/>
      <c r="H1970" s="255">
        <v>74.519999999999996</v>
      </c>
      <c r="I1970" s="256"/>
      <c r="J1970" s="252"/>
      <c r="K1970" s="252"/>
      <c r="L1970" s="257"/>
      <c r="M1970" s="258"/>
      <c r="N1970" s="259"/>
      <c r="O1970" s="259"/>
      <c r="P1970" s="259"/>
      <c r="Q1970" s="259"/>
      <c r="R1970" s="259"/>
      <c r="S1970" s="259"/>
      <c r="T1970" s="260"/>
      <c r="U1970" s="14"/>
      <c r="V1970" s="14"/>
      <c r="W1970" s="14"/>
      <c r="X1970" s="14"/>
      <c r="Y1970" s="14"/>
      <c r="Z1970" s="14"/>
      <c r="AA1970" s="14"/>
      <c r="AB1970" s="14"/>
      <c r="AC1970" s="14"/>
      <c r="AD1970" s="14"/>
      <c r="AE1970" s="14"/>
      <c r="AT1970" s="261" t="s">
        <v>372</v>
      </c>
      <c r="AU1970" s="261" t="s">
        <v>81</v>
      </c>
      <c r="AV1970" s="14" t="s">
        <v>81</v>
      </c>
      <c r="AW1970" s="14" t="s">
        <v>34</v>
      </c>
      <c r="AX1970" s="14" t="s">
        <v>72</v>
      </c>
      <c r="AY1970" s="261" t="s">
        <v>178</v>
      </c>
    </row>
    <row r="1971" s="14" customFormat="1">
      <c r="A1971" s="14"/>
      <c r="B1971" s="251"/>
      <c r="C1971" s="252"/>
      <c r="D1971" s="242" t="s">
        <v>372</v>
      </c>
      <c r="E1971" s="253" t="s">
        <v>21</v>
      </c>
      <c r="F1971" s="254" t="s">
        <v>2713</v>
      </c>
      <c r="G1971" s="252"/>
      <c r="H1971" s="255">
        <v>28.440000000000001</v>
      </c>
      <c r="I1971" s="256"/>
      <c r="J1971" s="252"/>
      <c r="K1971" s="252"/>
      <c r="L1971" s="257"/>
      <c r="M1971" s="258"/>
      <c r="N1971" s="259"/>
      <c r="O1971" s="259"/>
      <c r="P1971" s="259"/>
      <c r="Q1971" s="259"/>
      <c r="R1971" s="259"/>
      <c r="S1971" s="259"/>
      <c r="T1971" s="260"/>
      <c r="U1971" s="14"/>
      <c r="V1971" s="14"/>
      <c r="W1971" s="14"/>
      <c r="X1971" s="14"/>
      <c r="Y1971" s="14"/>
      <c r="Z1971" s="14"/>
      <c r="AA1971" s="14"/>
      <c r="AB1971" s="14"/>
      <c r="AC1971" s="14"/>
      <c r="AD1971" s="14"/>
      <c r="AE1971" s="14"/>
      <c r="AT1971" s="261" t="s">
        <v>372</v>
      </c>
      <c r="AU1971" s="261" t="s">
        <v>81</v>
      </c>
      <c r="AV1971" s="14" t="s">
        <v>81</v>
      </c>
      <c r="AW1971" s="14" t="s">
        <v>34</v>
      </c>
      <c r="AX1971" s="14" t="s">
        <v>72</v>
      </c>
      <c r="AY1971" s="261" t="s">
        <v>178</v>
      </c>
    </row>
    <row r="1972" s="14" customFormat="1">
      <c r="A1972" s="14"/>
      <c r="B1972" s="251"/>
      <c r="C1972" s="252"/>
      <c r="D1972" s="242" t="s">
        <v>372</v>
      </c>
      <c r="E1972" s="253" t="s">
        <v>21</v>
      </c>
      <c r="F1972" s="254" t="s">
        <v>2714</v>
      </c>
      <c r="G1972" s="252"/>
      <c r="H1972" s="255">
        <v>28.440000000000001</v>
      </c>
      <c r="I1972" s="256"/>
      <c r="J1972" s="252"/>
      <c r="K1972" s="252"/>
      <c r="L1972" s="257"/>
      <c r="M1972" s="258"/>
      <c r="N1972" s="259"/>
      <c r="O1972" s="259"/>
      <c r="P1972" s="259"/>
      <c r="Q1972" s="259"/>
      <c r="R1972" s="259"/>
      <c r="S1972" s="259"/>
      <c r="T1972" s="260"/>
      <c r="U1972" s="14"/>
      <c r="V1972" s="14"/>
      <c r="W1972" s="14"/>
      <c r="X1972" s="14"/>
      <c r="Y1972" s="14"/>
      <c r="Z1972" s="14"/>
      <c r="AA1972" s="14"/>
      <c r="AB1972" s="14"/>
      <c r="AC1972" s="14"/>
      <c r="AD1972" s="14"/>
      <c r="AE1972" s="14"/>
      <c r="AT1972" s="261" t="s">
        <v>372</v>
      </c>
      <c r="AU1972" s="261" t="s">
        <v>81</v>
      </c>
      <c r="AV1972" s="14" t="s">
        <v>81</v>
      </c>
      <c r="AW1972" s="14" t="s">
        <v>34</v>
      </c>
      <c r="AX1972" s="14" t="s">
        <v>72</v>
      </c>
      <c r="AY1972" s="261" t="s">
        <v>178</v>
      </c>
    </row>
    <row r="1973" s="14" customFormat="1">
      <c r="A1973" s="14"/>
      <c r="B1973" s="251"/>
      <c r="C1973" s="252"/>
      <c r="D1973" s="242" t="s">
        <v>372</v>
      </c>
      <c r="E1973" s="253" t="s">
        <v>21</v>
      </c>
      <c r="F1973" s="254" t="s">
        <v>2715</v>
      </c>
      <c r="G1973" s="252"/>
      <c r="H1973" s="255">
        <v>28.440000000000001</v>
      </c>
      <c r="I1973" s="256"/>
      <c r="J1973" s="252"/>
      <c r="K1973" s="252"/>
      <c r="L1973" s="257"/>
      <c r="M1973" s="258"/>
      <c r="N1973" s="259"/>
      <c r="O1973" s="259"/>
      <c r="P1973" s="259"/>
      <c r="Q1973" s="259"/>
      <c r="R1973" s="259"/>
      <c r="S1973" s="259"/>
      <c r="T1973" s="260"/>
      <c r="U1973" s="14"/>
      <c r="V1973" s="14"/>
      <c r="W1973" s="14"/>
      <c r="X1973" s="14"/>
      <c r="Y1973" s="14"/>
      <c r="Z1973" s="14"/>
      <c r="AA1973" s="14"/>
      <c r="AB1973" s="14"/>
      <c r="AC1973" s="14"/>
      <c r="AD1973" s="14"/>
      <c r="AE1973" s="14"/>
      <c r="AT1973" s="261" t="s">
        <v>372</v>
      </c>
      <c r="AU1973" s="261" t="s">
        <v>81</v>
      </c>
      <c r="AV1973" s="14" t="s">
        <v>81</v>
      </c>
      <c r="AW1973" s="14" t="s">
        <v>34</v>
      </c>
      <c r="AX1973" s="14" t="s">
        <v>72</v>
      </c>
      <c r="AY1973" s="261" t="s">
        <v>178</v>
      </c>
    </row>
    <row r="1974" s="14" customFormat="1">
      <c r="A1974" s="14"/>
      <c r="B1974" s="251"/>
      <c r="C1974" s="252"/>
      <c r="D1974" s="242" t="s">
        <v>372</v>
      </c>
      <c r="E1974" s="253" t="s">
        <v>21</v>
      </c>
      <c r="F1974" s="254" t="s">
        <v>2716</v>
      </c>
      <c r="G1974" s="252"/>
      <c r="H1974" s="255">
        <v>28.440000000000001</v>
      </c>
      <c r="I1974" s="256"/>
      <c r="J1974" s="252"/>
      <c r="K1974" s="252"/>
      <c r="L1974" s="257"/>
      <c r="M1974" s="258"/>
      <c r="N1974" s="259"/>
      <c r="O1974" s="259"/>
      <c r="P1974" s="259"/>
      <c r="Q1974" s="259"/>
      <c r="R1974" s="259"/>
      <c r="S1974" s="259"/>
      <c r="T1974" s="260"/>
      <c r="U1974" s="14"/>
      <c r="V1974" s="14"/>
      <c r="W1974" s="14"/>
      <c r="X1974" s="14"/>
      <c r="Y1974" s="14"/>
      <c r="Z1974" s="14"/>
      <c r="AA1974" s="14"/>
      <c r="AB1974" s="14"/>
      <c r="AC1974" s="14"/>
      <c r="AD1974" s="14"/>
      <c r="AE1974" s="14"/>
      <c r="AT1974" s="261" t="s">
        <v>372</v>
      </c>
      <c r="AU1974" s="261" t="s">
        <v>81</v>
      </c>
      <c r="AV1974" s="14" t="s">
        <v>81</v>
      </c>
      <c r="AW1974" s="14" t="s">
        <v>34</v>
      </c>
      <c r="AX1974" s="14" t="s">
        <v>72</v>
      </c>
      <c r="AY1974" s="261" t="s">
        <v>178</v>
      </c>
    </row>
    <row r="1975" s="14" customFormat="1">
      <c r="A1975" s="14"/>
      <c r="B1975" s="251"/>
      <c r="C1975" s="252"/>
      <c r="D1975" s="242" t="s">
        <v>372</v>
      </c>
      <c r="E1975" s="253" t="s">
        <v>21</v>
      </c>
      <c r="F1975" s="254" t="s">
        <v>2717</v>
      </c>
      <c r="G1975" s="252"/>
      <c r="H1975" s="255">
        <v>32.688000000000002</v>
      </c>
      <c r="I1975" s="256"/>
      <c r="J1975" s="252"/>
      <c r="K1975" s="252"/>
      <c r="L1975" s="257"/>
      <c r="M1975" s="258"/>
      <c r="N1975" s="259"/>
      <c r="O1975" s="259"/>
      <c r="P1975" s="259"/>
      <c r="Q1975" s="259"/>
      <c r="R1975" s="259"/>
      <c r="S1975" s="259"/>
      <c r="T1975" s="260"/>
      <c r="U1975" s="14"/>
      <c r="V1975" s="14"/>
      <c r="W1975" s="14"/>
      <c r="X1975" s="14"/>
      <c r="Y1975" s="14"/>
      <c r="Z1975" s="14"/>
      <c r="AA1975" s="14"/>
      <c r="AB1975" s="14"/>
      <c r="AC1975" s="14"/>
      <c r="AD1975" s="14"/>
      <c r="AE1975" s="14"/>
      <c r="AT1975" s="261" t="s">
        <v>372</v>
      </c>
      <c r="AU1975" s="261" t="s">
        <v>81</v>
      </c>
      <c r="AV1975" s="14" t="s">
        <v>81</v>
      </c>
      <c r="AW1975" s="14" t="s">
        <v>34</v>
      </c>
      <c r="AX1975" s="14" t="s">
        <v>72</v>
      </c>
      <c r="AY1975" s="261" t="s">
        <v>178</v>
      </c>
    </row>
    <row r="1976" s="14" customFormat="1">
      <c r="A1976" s="14"/>
      <c r="B1976" s="251"/>
      <c r="C1976" s="252"/>
      <c r="D1976" s="242" t="s">
        <v>372</v>
      </c>
      <c r="E1976" s="253" t="s">
        <v>21</v>
      </c>
      <c r="F1976" s="254" t="s">
        <v>2718</v>
      </c>
      <c r="G1976" s="252"/>
      <c r="H1976" s="255">
        <v>29.916</v>
      </c>
      <c r="I1976" s="256"/>
      <c r="J1976" s="252"/>
      <c r="K1976" s="252"/>
      <c r="L1976" s="257"/>
      <c r="M1976" s="258"/>
      <c r="N1976" s="259"/>
      <c r="O1976" s="259"/>
      <c r="P1976" s="259"/>
      <c r="Q1976" s="259"/>
      <c r="R1976" s="259"/>
      <c r="S1976" s="259"/>
      <c r="T1976" s="260"/>
      <c r="U1976" s="14"/>
      <c r="V1976" s="14"/>
      <c r="W1976" s="14"/>
      <c r="X1976" s="14"/>
      <c r="Y1976" s="14"/>
      <c r="Z1976" s="14"/>
      <c r="AA1976" s="14"/>
      <c r="AB1976" s="14"/>
      <c r="AC1976" s="14"/>
      <c r="AD1976" s="14"/>
      <c r="AE1976" s="14"/>
      <c r="AT1976" s="261" t="s">
        <v>372</v>
      </c>
      <c r="AU1976" s="261" t="s">
        <v>81</v>
      </c>
      <c r="AV1976" s="14" t="s">
        <v>81</v>
      </c>
      <c r="AW1976" s="14" t="s">
        <v>34</v>
      </c>
      <c r="AX1976" s="14" t="s">
        <v>72</v>
      </c>
      <c r="AY1976" s="261" t="s">
        <v>178</v>
      </c>
    </row>
    <row r="1977" s="14" customFormat="1">
      <c r="A1977" s="14"/>
      <c r="B1977" s="251"/>
      <c r="C1977" s="252"/>
      <c r="D1977" s="242" t="s">
        <v>372</v>
      </c>
      <c r="E1977" s="253" t="s">
        <v>21</v>
      </c>
      <c r="F1977" s="254" t="s">
        <v>2719</v>
      </c>
      <c r="G1977" s="252"/>
      <c r="H1977" s="255">
        <v>30</v>
      </c>
      <c r="I1977" s="256"/>
      <c r="J1977" s="252"/>
      <c r="K1977" s="252"/>
      <c r="L1977" s="257"/>
      <c r="M1977" s="258"/>
      <c r="N1977" s="259"/>
      <c r="O1977" s="259"/>
      <c r="P1977" s="259"/>
      <c r="Q1977" s="259"/>
      <c r="R1977" s="259"/>
      <c r="S1977" s="259"/>
      <c r="T1977" s="260"/>
      <c r="U1977" s="14"/>
      <c r="V1977" s="14"/>
      <c r="W1977" s="14"/>
      <c r="X1977" s="14"/>
      <c r="Y1977" s="14"/>
      <c r="Z1977" s="14"/>
      <c r="AA1977" s="14"/>
      <c r="AB1977" s="14"/>
      <c r="AC1977" s="14"/>
      <c r="AD1977" s="14"/>
      <c r="AE1977" s="14"/>
      <c r="AT1977" s="261" t="s">
        <v>372</v>
      </c>
      <c r="AU1977" s="261" t="s">
        <v>81</v>
      </c>
      <c r="AV1977" s="14" t="s">
        <v>81</v>
      </c>
      <c r="AW1977" s="14" t="s">
        <v>34</v>
      </c>
      <c r="AX1977" s="14" t="s">
        <v>72</v>
      </c>
      <c r="AY1977" s="261" t="s">
        <v>178</v>
      </c>
    </row>
    <row r="1978" s="14" customFormat="1">
      <c r="A1978" s="14"/>
      <c r="B1978" s="251"/>
      <c r="C1978" s="252"/>
      <c r="D1978" s="242" t="s">
        <v>372</v>
      </c>
      <c r="E1978" s="253" t="s">
        <v>21</v>
      </c>
      <c r="F1978" s="254" t="s">
        <v>2691</v>
      </c>
      <c r="G1978" s="252"/>
      <c r="H1978" s="255">
        <v>87.480000000000004</v>
      </c>
      <c r="I1978" s="256"/>
      <c r="J1978" s="252"/>
      <c r="K1978" s="252"/>
      <c r="L1978" s="257"/>
      <c r="M1978" s="258"/>
      <c r="N1978" s="259"/>
      <c r="O1978" s="259"/>
      <c r="P1978" s="259"/>
      <c r="Q1978" s="259"/>
      <c r="R1978" s="259"/>
      <c r="S1978" s="259"/>
      <c r="T1978" s="260"/>
      <c r="U1978" s="14"/>
      <c r="V1978" s="14"/>
      <c r="W1978" s="14"/>
      <c r="X1978" s="14"/>
      <c r="Y1978" s="14"/>
      <c r="Z1978" s="14"/>
      <c r="AA1978" s="14"/>
      <c r="AB1978" s="14"/>
      <c r="AC1978" s="14"/>
      <c r="AD1978" s="14"/>
      <c r="AE1978" s="14"/>
      <c r="AT1978" s="261" t="s">
        <v>372</v>
      </c>
      <c r="AU1978" s="261" t="s">
        <v>81</v>
      </c>
      <c r="AV1978" s="14" t="s">
        <v>81</v>
      </c>
      <c r="AW1978" s="14" t="s">
        <v>34</v>
      </c>
      <c r="AX1978" s="14" t="s">
        <v>72</v>
      </c>
      <c r="AY1978" s="261" t="s">
        <v>178</v>
      </c>
    </row>
    <row r="1979" s="15" customFormat="1">
      <c r="A1979" s="15"/>
      <c r="B1979" s="262"/>
      <c r="C1979" s="263"/>
      <c r="D1979" s="242" t="s">
        <v>372</v>
      </c>
      <c r="E1979" s="264" t="s">
        <v>21</v>
      </c>
      <c r="F1979" s="265" t="s">
        <v>399</v>
      </c>
      <c r="G1979" s="263"/>
      <c r="H1979" s="266">
        <v>782.5780000000002</v>
      </c>
      <c r="I1979" s="267"/>
      <c r="J1979" s="263"/>
      <c r="K1979" s="263"/>
      <c r="L1979" s="268"/>
      <c r="M1979" s="269"/>
      <c r="N1979" s="270"/>
      <c r="O1979" s="270"/>
      <c r="P1979" s="270"/>
      <c r="Q1979" s="270"/>
      <c r="R1979" s="270"/>
      <c r="S1979" s="270"/>
      <c r="T1979" s="271"/>
      <c r="U1979" s="15"/>
      <c r="V1979" s="15"/>
      <c r="W1979" s="15"/>
      <c r="X1979" s="15"/>
      <c r="Y1979" s="15"/>
      <c r="Z1979" s="15"/>
      <c r="AA1979" s="15"/>
      <c r="AB1979" s="15"/>
      <c r="AC1979" s="15"/>
      <c r="AD1979" s="15"/>
      <c r="AE1979" s="15"/>
      <c r="AT1979" s="272" t="s">
        <v>372</v>
      </c>
      <c r="AU1979" s="272" t="s">
        <v>81</v>
      </c>
      <c r="AV1979" s="15" t="s">
        <v>97</v>
      </c>
      <c r="AW1979" s="15" t="s">
        <v>34</v>
      </c>
      <c r="AX1979" s="15" t="s">
        <v>79</v>
      </c>
      <c r="AY1979" s="272" t="s">
        <v>178</v>
      </c>
    </row>
    <row r="1980" s="2" customFormat="1" ht="37.8" customHeight="1">
      <c r="A1980" s="41"/>
      <c r="B1980" s="42"/>
      <c r="C1980" s="284" t="s">
        <v>2720</v>
      </c>
      <c r="D1980" s="284" t="s">
        <v>543</v>
      </c>
      <c r="E1980" s="285" t="s">
        <v>2721</v>
      </c>
      <c r="F1980" s="286" t="s">
        <v>2722</v>
      </c>
      <c r="G1980" s="287" t="s">
        <v>384</v>
      </c>
      <c r="H1980" s="288">
        <v>899.96500000000003</v>
      </c>
      <c r="I1980" s="289"/>
      <c r="J1980" s="290">
        <f>ROUND(I1980*H1980,2)</f>
        <v>0</v>
      </c>
      <c r="K1980" s="286" t="s">
        <v>393</v>
      </c>
      <c r="L1980" s="291"/>
      <c r="M1980" s="292" t="s">
        <v>21</v>
      </c>
      <c r="N1980" s="293" t="s">
        <v>43</v>
      </c>
      <c r="O1980" s="87"/>
      <c r="P1980" s="223">
        <f>O1980*H1980</f>
        <v>0</v>
      </c>
      <c r="Q1980" s="223">
        <v>0.00116</v>
      </c>
      <c r="R1980" s="223">
        <f>Q1980*H1980</f>
        <v>1.0439594000000001</v>
      </c>
      <c r="S1980" s="223">
        <v>0</v>
      </c>
      <c r="T1980" s="224">
        <f>S1980*H1980</f>
        <v>0</v>
      </c>
      <c r="U1980" s="41"/>
      <c r="V1980" s="41"/>
      <c r="W1980" s="41"/>
      <c r="X1980" s="41"/>
      <c r="Y1980" s="41"/>
      <c r="Z1980" s="41"/>
      <c r="AA1980" s="41"/>
      <c r="AB1980" s="41"/>
      <c r="AC1980" s="41"/>
      <c r="AD1980" s="41"/>
      <c r="AE1980" s="41"/>
      <c r="AR1980" s="225" t="s">
        <v>306</v>
      </c>
      <c r="AT1980" s="225" t="s">
        <v>543</v>
      </c>
      <c r="AU1980" s="225" t="s">
        <v>81</v>
      </c>
      <c r="AY1980" s="20" t="s">
        <v>178</v>
      </c>
      <c r="BE1980" s="226">
        <f>IF(N1980="základní",J1980,0)</f>
        <v>0</v>
      </c>
      <c r="BF1980" s="226">
        <f>IF(N1980="snížená",J1980,0)</f>
        <v>0</v>
      </c>
      <c r="BG1980" s="226">
        <f>IF(N1980="zákl. přenesená",J1980,0)</f>
        <v>0</v>
      </c>
      <c r="BH1980" s="226">
        <f>IF(N1980="sníž. přenesená",J1980,0)</f>
        <v>0</v>
      </c>
      <c r="BI1980" s="226">
        <f>IF(N1980="nulová",J1980,0)</f>
        <v>0</v>
      </c>
      <c r="BJ1980" s="20" t="s">
        <v>79</v>
      </c>
      <c r="BK1980" s="226">
        <f>ROUND(I1980*H1980,2)</f>
        <v>0</v>
      </c>
      <c r="BL1980" s="20" t="s">
        <v>242</v>
      </c>
      <c r="BM1980" s="225" t="s">
        <v>2723</v>
      </c>
    </row>
    <row r="1981" s="13" customFormat="1">
      <c r="A1981" s="13"/>
      <c r="B1981" s="240"/>
      <c r="C1981" s="241"/>
      <c r="D1981" s="242" t="s">
        <v>372</v>
      </c>
      <c r="E1981" s="243" t="s">
        <v>21</v>
      </c>
      <c r="F1981" s="244" t="s">
        <v>2615</v>
      </c>
      <c r="G1981" s="241"/>
      <c r="H1981" s="243" t="s">
        <v>21</v>
      </c>
      <c r="I1981" s="245"/>
      <c r="J1981" s="241"/>
      <c r="K1981" s="241"/>
      <c r="L1981" s="246"/>
      <c r="M1981" s="247"/>
      <c r="N1981" s="248"/>
      <c r="O1981" s="248"/>
      <c r="P1981" s="248"/>
      <c r="Q1981" s="248"/>
      <c r="R1981" s="248"/>
      <c r="S1981" s="248"/>
      <c r="T1981" s="249"/>
      <c r="U1981" s="13"/>
      <c r="V1981" s="13"/>
      <c r="W1981" s="13"/>
      <c r="X1981" s="13"/>
      <c r="Y1981" s="13"/>
      <c r="Z1981" s="13"/>
      <c r="AA1981" s="13"/>
      <c r="AB1981" s="13"/>
      <c r="AC1981" s="13"/>
      <c r="AD1981" s="13"/>
      <c r="AE1981" s="13"/>
      <c r="AT1981" s="250" t="s">
        <v>372</v>
      </c>
      <c r="AU1981" s="250" t="s">
        <v>81</v>
      </c>
      <c r="AV1981" s="13" t="s">
        <v>79</v>
      </c>
      <c r="AW1981" s="13" t="s">
        <v>34</v>
      </c>
      <c r="AX1981" s="13" t="s">
        <v>72</v>
      </c>
      <c r="AY1981" s="250" t="s">
        <v>178</v>
      </c>
    </row>
    <row r="1982" s="14" customFormat="1">
      <c r="A1982" s="14"/>
      <c r="B1982" s="251"/>
      <c r="C1982" s="252"/>
      <c r="D1982" s="242" t="s">
        <v>372</v>
      </c>
      <c r="E1982" s="253" t="s">
        <v>21</v>
      </c>
      <c r="F1982" s="254" t="s">
        <v>2724</v>
      </c>
      <c r="G1982" s="252"/>
      <c r="H1982" s="255">
        <v>782.57799999999997</v>
      </c>
      <c r="I1982" s="256"/>
      <c r="J1982" s="252"/>
      <c r="K1982" s="252"/>
      <c r="L1982" s="257"/>
      <c r="M1982" s="258"/>
      <c r="N1982" s="259"/>
      <c r="O1982" s="259"/>
      <c r="P1982" s="259"/>
      <c r="Q1982" s="259"/>
      <c r="R1982" s="259"/>
      <c r="S1982" s="259"/>
      <c r="T1982" s="260"/>
      <c r="U1982" s="14"/>
      <c r="V1982" s="14"/>
      <c r="W1982" s="14"/>
      <c r="X1982" s="14"/>
      <c r="Y1982" s="14"/>
      <c r="Z1982" s="14"/>
      <c r="AA1982" s="14"/>
      <c r="AB1982" s="14"/>
      <c r="AC1982" s="14"/>
      <c r="AD1982" s="14"/>
      <c r="AE1982" s="14"/>
      <c r="AT1982" s="261" t="s">
        <v>372</v>
      </c>
      <c r="AU1982" s="261" t="s">
        <v>81</v>
      </c>
      <c r="AV1982" s="14" t="s">
        <v>81</v>
      </c>
      <c r="AW1982" s="14" t="s">
        <v>34</v>
      </c>
      <c r="AX1982" s="14" t="s">
        <v>72</v>
      </c>
      <c r="AY1982" s="261" t="s">
        <v>178</v>
      </c>
    </row>
    <row r="1983" s="14" customFormat="1">
      <c r="A1983" s="14"/>
      <c r="B1983" s="251"/>
      <c r="C1983" s="252"/>
      <c r="D1983" s="242" t="s">
        <v>372</v>
      </c>
      <c r="E1983" s="253" t="s">
        <v>21</v>
      </c>
      <c r="F1983" s="254" t="s">
        <v>2725</v>
      </c>
      <c r="G1983" s="252"/>
      <c r="H1983" s="255">
        <v>899.96500000000003</v>
      </c>
      <c r="I1983" s="256"/>
      <c r="J1983" s="252"/>
      <c r="K1983" s="252"/>
      <c r="L1983" s="257"/>
      <c r="M1983" s="258"/>
      <c r="N1983" s="259"/>
      <c r="O1983" s="259"/>
      <c r="P1983" s="259"/>
      <c r="Q1983" s="259"/>
      <c r="R1983" s="259"/>
      <c r="S1983" s="259"/>
      <c r="T1983" s="260"/>
      <c r="U1983" s="14"/>
      <c r="V1983" s="14"/>
      <c r="W1983" s="14"/>
      <c r="X1983" s="14"/>
      <c r="Y1983" s="14"/>
      <c r="Z1983" s="14"/>
      <c r="AA1983" s="14"/>
      <c r="AB1983" s="14"/>
      <c r="AC1983" s="14"/>
      <c r="AD1983" s="14"/>
      <c r="AE1983" s="14"/>
      <c r="AT1983" s="261" t="s">
        <v>372</v>
      </c>
      <c r="AU1983" s="261" t="s">
        <v>81</v>
      </c>
      <c r="AV1983" s="14" t="s">
        <v>81</v>
      </c>
      <c r="AW1983" s="14" t="s">
        <v>34</v>
      </c>
      <c r="AX1983" s="14" t="s">
        <v>79</v>
      </c>
      <c r="AY1983" s="261" t="s">
        <v>178</v>
      </c>
    </row>
    <row r="1984" s="2" customFormat="1" ht="33" customHeight="1">
      <c r="A1984" s="41"/>
      <c r="B1984" s="42"/>
      <c r="C1984" s="214" t="s">
        <v>2726</v>
      </c>
      <c r="D1984" s="214" t="s">
        <v>179</v>
      </c>
      <c r="E1984" s="215" t="s">
        <v>2727</v>
      </c>
      <c r="F1984" s="216" t="s">
        <v>2728</v>
      </c>
      <c r="G1984" s="217" t="s">
        <v>209</v>
      </c>
      <c r="H1984" s="218">
        <v>8.8000000000000007</v>
      </c>
      <c r="I1984" s="219"/>
      <c r="J1984" s="220">
        <f>ROUND(I1984*H1984,2)</f>
        <v>0</v>
      </c>
      <c r="K1984" s="216" t="s">
        <v>393</v>
      </c>
      <c r="L1984" s="47"/>
      <c r="M1984" s="221" t="s">
        <v>21</v>
      </c>
      <c r="N1984" s="222" t="s">
        <v>43</v>
      </c>
      <c r="O1984" s="87"/>
      <c r="P1984" s="223">
        <f>O1984*H1984</f>
        <v>0</v>
      </c>
      <c r="Q1984" s="223">
        <v>0.00014999999999999999</v>
      </c>
      <c r="R1984" s="223">
        <f>Q1984*H1984</f>
        <v>0.00132</v>
      </c>
      <c r="S1984" s="223">
        <v>0</v>
      </c>
      <c r="T1984" s="224">
        <f>S1984*H1984</f>
        <v>0</v>
      </c>
      <c r="U1984" s="41"/>
      <c r="V1984" s="41"/>
      <c r="W1984" s="41"/>
      <c r="X1984" s="41"/>
      <c r="Y1984" s="41"/>
      <c r="Z1984" s="41"/>
      <c r="AA1984" s="41"/>
      <c r="AB1984" s="41"/>
      <c r="AC1984" s="41"/>
      <c r="AD1984" s="41"/>
      <c r="AE1984" s="41"/>
      <c r="AR1984" s="225" t="s">
        <v>242</v>
      </c>
      <c r="AT1984" s="225" t="s">
        <v>179</v>
      </c>
      <c r="AU1984" s="225" t="s">
        <v>81</v>
      </c>
      <c r="AY1984" s="20" t="s">
        <v>178</v>
      </c>
      <c r="BE1984" s="226">
        <f>IF(N1984="základní",J1984,0)</f>
        <v>0</v>
      </c>
      <c r="BF1984" s="226">
        <f>IF(N1984="snížená",J1984,0)</f>
        <v>0</v>
      </c>
      <c r="BG1984" s="226">
        <f>IF(N1984="zákl. přenesená",J1984,0)</f>
        <v>0</v>
      </c>
      <c r="BH1984" s="226">
        <f>IF(N1984="sníž. přenesená",J1984,0)</f>
        <v>0</v>
      </c>
      <c r="BI1984" s="226">
        <f>IF(N1984="nulová",J1984,0)</f>
        <v>0</v>
      </c>
      <c r="BJ1984" s="20" t="s">
        <v>79</v>
      </c>
      <c r="BK1984" s="226">
        <f>ROUND(I1984*H1984,2)</f>
        <v>0</v>
      </c>
      <c r="BL1984" s="20" t="s">
        <v>242</v>
      </c>
      <c r="BM1984" s="225" t="s">
        <v>2729</v>
      </c>
    </row>
    <row r="1985" s="13" customFormat="1">
      <c r="A1985" s="13"/>
      <c r="B1985" s="240"/>
      <c r="C1985" s="241"/>
      <c r="D1985" s="242" t="s">
        <v>372</v>
      </c>
      <c r="E1985" s="243" t="s">
        <v>21</v>
      </c>
      <c r="F1985" s="244" t="s">
        <v>2730</v>
      </c>
      <c r="G1985" s="241"/>
      <c r="H1985" s="243" t="s">
        <v>21</v>
      </c>
      <c r="I1985" s="245"/>
      <c r="J1985" s="241"/>
      <c r="K1985" s="241"/>
      <c r="L1985" s="246"/>
      <c r="M1985" s="247"/>
      <c r="N1985" s="248"/>
      <c r="O1985" s="248"/>
      <c r="P1985" s="248"/>
      <c r="Q1985" s="248"/>
      <c r="R1985" s="248"/>
      <c r="S1985" s="248"/>
      <c r="T1985" s="249"/>
      <c r="U1985" s="13"/>
      <c r="V1985" s="13"/>
      <c r="W1985" s="13"/>
      <c r="X1985" s="13"/>
      <c r="Y1985" s="13"/>
      <c r="Z1985" s="13"/>
      <c r="AA1985" s="13"/>
      <c r="AB1985" s="13"/>
      <c r="AC1985" s="13"/>
      <c r="AD1985" s="13"/>
      <c r="AE1985" s="13"/>
      <c r="AT1985" s="250" t="s">
        <v>372</v>
      </c>
      <c r="AU1985" s="250" t="s">
        <v>81</v>
      </c>
      <c r="AV1985" s="13" t="s">
        <v>79</v>
      </c>
      <c r="AW1985" s="13" t="s">
        <v>34</v>
      </c>
      <c r="AX1985" s="13" t="s">
        <v>72</v>
      </c>
      <c r="AY1985" s="250" t="s">
        <v>178</v>
      </c>
    </row>
    <row r="1986" s="14" customFormat="1">
      <c r="A1986" s="14"/>
      <c r="B1986" s="251"/>
      <c r="C1986" s="252"/>
      <c r="D1986" s="242" t="s">
        <v>372</v>
      </c>
      <c r="E1986" s="253" t="s">
        <v>21</v>
      </c>
      <c r="F1986" s="254" t="s">
        <v>2731</v>
      </c>
      <c r="G1986" s="252"/>
      <c r="H1986" s="255">
        <v>8.8000000000000007</v>
      </c>
      <c r="I1986" s="256"/>
      <c r="J1986" s="252"/>
      <c r="K1986" s="252"/>
      <c r="L1986" s="257"/>
      <c r="M1986" s="258"/>
      <c r="N1986" s="259"/>
      <c r="O1986" s="259"/>
      <c r="P1986" s="259"/>
      <c r="Q1986" s="259"/>
      <c r="R1986" s="259"/>
      <c r="S1986" s="259"/>
      <c r="T1986" s="260"/>
      <c r="U1986" s="14"/>
      <c r="V1986" s="14"/>
      <c r="W1986" s="14"/>
      <c r="X1986" s="14"/>
      <c r="Y1986" s="14"/>
      <c r="Z1986" s="14"/>
      <c r="AA1986" s="14"/>
      <c r="AB1986" s="14"/>
      <c r="AC1986" s="14"/>
      <c r="AD1986" s="14"/>
      <c r="AE1986" s="14"/>
      <c r="AT1986" s="261" t="s">
        <v>372</v>
      </c>
      <c r="AU1986" s="261" t="s">
        <v>81</v>
      </c>
      <c r="AV1986" s="14" t="s">
        <v>81</v>
      </c>
      <c r="AW1986" s="14" t="s">
        <v>34</v>
      </c>
      <c r="AX1986" s="14" t="s">
        <v>79</v>
      </c>
      <c r="AY1986" s="261" t="s">
        <v>178</v>
      </c>
    </row>
    <row r="1987" s="2" customFormat="1" ht="49.05" customHeight="1">
      <c r="A1987" s="41"/>
      <c r="B1987" s="42"/>
      <c r="C1987" s="214" t="s">
        <v>2732</v>
      </c>
      <c r="D1987" s="214" t="s">
        <v>179</v>
      </c>
      <c r="E1987" s="215" t="s">
        <v>2733</v>
      </c>
      <c r="F1987" s="216" t="s">
        <v>2734</v>
      </c>
      <c r="G1987" s="217" t="s">
        <v>1686</v>
      </c>
      <c r="H1987" s="296"/>
      <c r="I1987" s="219"/>
      <c r="J1987" s="220">
        <f>ROUND(I1987*H1987,2)</f>
        <v>0</v>
      </c>
      <c r="K1987" s="216" t="s">
        <v>368</v>
      </c>
      <c r="L1987" s="47"/>
      <c r="M1987" s="221" t="s">
        <v>21</v>
      </c>
      <c r="N1987" s="222" t="s">
        <v>43</v>
      </c>
      <c r="O1987" s="87"/>
      <c r="P1987" s="223">
        <f>O1987*H1987</f>
        <v>0</v>
      </c>
      <c r="Q1987" s="223">
        <v>0</v>
      </c>
      <c r="R1987" s="223">
        <f>Q1987*H1987</f>
        <v>0</v>
      </c>
      <c r="S1987" s="223">
        <v>0</v>
      </c>
      <c r="T1987" s="224">
        <f>S1987*H1987</f>
        <v>0</v>
      </c>
      <c r="U1987" s="41"/>
      <c r="V1987" s="41"/>
      <c r="W1987" s="41"/>
      <c r="X1987" s="41"/>
      <c r="Y1987" s="41"/>
      <c r="Z1987" s="41"/>
      <c r="AA1987" s="41"/>
      <c r="AB1987" s="41"/>
      <c r="AC1987" s="41"/>
      <c r="AD1987" s="41"/>
      <c r="AE1987" s="41"/>
      <c r="AR1987" s="225" t="s">
        <v>242</v>
      </c>
      <c r="AT1987" s="225" t="s">
        <v>179</v>
      </c>
      <c r="AU1987" s="225" t="s">
        <v>81</v>
      </c>
      <c r="AY1987" s="20" t="s">
        <v>178</v>
      </c>
      <c r="BE1987" s="226">
        <f>IF(N1987="základní",J1987,0)</f>
        <v>0</v>
      </c>
      <c r="BF1987" s="226">
        <f>IF(N1987="snížená",J1987,0)</f>
        <v>0</v>
      </c>
      <c r="BG1987" s="226">
        <f>IF(N1987="zákl. přenesená",J1987,0)</f>
        <v>0</v>
      </c>
      <c r="BH1987" s="226">
        <f>IF(N1987="sníž. přenesená",J1987,0)</f>
        <v>0</v>
      </c>
      <c r="BI1987" s="226">
        <f>IF(N1987="nulová",J1987,0)</f>
        <v>0</v>
      </c>
      <c r="BJ1987" s="20" t="s">
        <v>79</v>
      </c>
      <c r="BK1987" s="226">
        <f>ROUND(I1987*H1987,2)</f>
        <v>0</v>
      </c>
      <c r="BL1987" s="20" t="s">
        <v>242</v>
      </c>
      <c r="BM1987" s="225" t="s">
        <v>2735</v>
      </c>
    </row>
    <row r="1988" s="2" customFormat="1">
      <c r="A1988" s="41"/>
      <c r="B1988" s="42"/>
      <c r="C1988" s="43"/>
      <c r="D1988" s="235" t="s">
        <v>370</v>
      </c>
      <c r="E1988" s="43"/>
      <c r="F1988" s="236" t="s">
        <v>2736</v>
      </c>
      <c r="G1988" s="43"/>
      <c r="H1988" s="43"/>
      <c r="I1988" s="237"/>
      <c r="J1988" s="43"/>
      <c r="K1988" s="43"/>
      <c r="L1988" s="47"/>
      <c r="M1988" s="238"/>
      <c r="N1988" s="239"/>
      <c r="O1988" s="87"/>
      <c r="P1988" s="87"/>
      <c r="Q1988" s="87"/>
      <c r="R1988" s="87"/>
      <c r="S1988" s="87"/>
      <c r="T1988" s="88"/>
      <c r="U1988" s="41"/>
      <c r="V1988" s="41"/>
      <c r="W1988" s="41"/>
      <c r="X1988" s="41"/>
      <c r="Y1988" s="41"/>
      <c r="Z1988" s="41"/>
      <c r="AA1988" s="41"/>
      <c r="AB1988" s="41"/>
      <c r="AC1988" s="41"/>
      <c r="AD1988" s="41"/>
      <c r="AE1988" s="41"/>
      <c r="AT1988" s="20" t="s">
        <v>370</v>
      </c>
      <c r="AU1988" s="20" t="s">
        <v>81</v>
      </c>
    </row>
    <row r="1989" s="12" customFormat="1" ht="22.8" customHeight="1">
      <c r="A1989" s="12"/>
      <c r="B1989" s="200"/>
      <c r="C1989" s="201"/>
      <c r="D1989" s="202" t="s">
        <v>71</v>
      </c>
      <c r="E1989" s="227" t="s">
        <v>2737</v>
      </c>
      <c r="F1989" s="227" t="s">
        <v>2738</v>
      </c>
      <c r="G1989" s="201"/>
      <c r="H1989" s="201"/>
      <c r="I1989" s="204"/>
      <c r="J1989" s="228">
        <f>BK1989</f>
        <v>0</v>
      </c>
      <c r="K1989" s="201"/>
      <c r="L1989" s="206"/>
      <c r="M1989" s="207"/>
      <c r="N1989" s="208"/>
      <c r="O1989" s="208"/>
      <c r="P1989" s="209">
        <f>SUM(P1990:P2043)</f>
        <v>0</v>
      </c>
      <c r="Q1989" s="208"/>
      <c r="R1989" s="209">
        <f>SUM(R1990:R2043)</f>
        <v>2.2902371200000005</v>
      </c>
      <c r="S1989" s="208"/>
      <c r="T1989" s="210">
        <f>SUM(T1990:T2043)</f>
        <v>0</v>
      </c>
      <c r="U1989" s="12"/>
      <c r="V1989" s="12"/>
      <c r="W1989" s="12"/>
      <c r="X1989" s="12"/>
      <c r="Y1989" s="12"/>
      <c r="Z1989" s="12"/>
      <c r="AA1989" s="12"/>
      <c r="AB1989" s="12"/>
      <c r="AC1989" s="12"/>
      <c r="AD1989" s="12"/>
      <c r="AE1989" s="12"/>
      <c r="AR1989" s="211" t="s">
        <v>81</v>
      </c>
      <c r="AT1989" s="212" t="s">
        <v>71</v>
      </c>
      <c r="AU1989" s="212" t="s">
        <v>79</v>
      </c>
      <c r="AY1989" s="211" t="s">
        <v>178</v>
      </c>
      <c r="BK1989" s="213">
        <f>SUM(BK1990:BK2043)</f>
        <v>0</v>
      </c>
    </row>
    <row r="1990" s="2" customFormat="1" ht="24.15" customHeight="1">
      <c r="A1990" s="41"/>
      <c r="B1990" s="42"/>
      <c r="C1990" s="214" t="s">
        <v>2739</v>
      </c>
      <c r="D1990" s="214" t="s">
        <v>179</v>
      </c>
      <c r="E1990" s="215" t="s">
        <v>2740</v>
      </c>
      <c r="F1990" s="216" t="s">
        <v>2741</v>
      </c>
      <c r="G1990" s="217" t="s">
        <v>384</v>
      </c>
      <c r="H1990" s="218">
        <v>343.08300000000003</v>
      </c>
      <c r="I1990" s="219"/>
      <c r="J1990" s="220">
        <f>ROUND(I1990*H1990,2)</f>
        <v>0</v>
      </c>
      <c r="K1990" s="216" t="s">
        <v>368</v>
      </c>
      <c r="L1990" s="47"/>
      <c r="M1990" s="221" t="s">
        <v>21</v>
      </c>
      <c r="N1990" s="222" t="s">
        <v>43</v>
      </c>
      <c r="O1990" s="87"/>
      <c r="P1990" s="223">
        <f>O1990*H1990</f>
        <v>0</v>
      </c>
      <c r="Q1990" s="223">
        <v>0</v>
      </c>
      <c r="R1990" s="223">
        <f>Q1990*H1990</f>
        <v>0</v>
      </c>
      <c r="S1990" s="223">
        <v>0</v>
      </c>
      <c r="T1990" s="224">
        <f>S1990*H1990</f>
        <v>0</v>
      </c>
      <c r="U1990" s="41"/>
      <c r="V1990" s="41"/>
      <c r="W1990" s="41"/>
      <c r="X1990" s="41"/>
      <c r="Y1990" s="41"/>
      <c r="Z1990" s="41"/>
      <c r="AA1990" s="41"/>
      <c r="AB1990" s="41"/>
      <c r="AC1990" s="41"/>
      <c r="AD1990" s="41"/>
      <c r="AE1990" s="41"/>
      <c r="AR1990" s="225" t="s">
        <v>242</v>
      </c>
      <c r="AT1990" s="225" t="s">
        <v>179</v>
      </c>
      <c r="AU1990" s="225" t="s">
        <v>81</v>
      </c>
      <c r="AY1990" s="20" t="s">
        <v>178</v>
      </c>
      <c r="BE1990" s="226">
        <f>IF(N1990="základní",J1990,0)</f>
        <v>0</v>
      </c>
      <c r="BF1990" s="226">
        <f>IF(N1990="snížená",J1990,0)</f>
        <v>0</v>
      </c>
      <c r="BG1990" s="226">
        <f>IF(N1990="zákl. přenesená",J1990,0)</f>
        <v>0</v>
      </c>
      <c r="BH1990" s="226">
        <f>IF(N1990="sníž. přenesená",J1990,0)</f>
        <v>0</v>
      </c>
      <c r="BI1990" s="226">
        <f>IF(N1990="nulová",J1990,0)</f>
        <v>0</v>
      </c>
      <c r="BJ1990" s="20" t="s">
        <v>79</v>
      </c>
      <c r="BK1990" s="226">
        <f>ROUND(I1990*H1990,2)</f>
        <v>0</v>
      </c>
      <c r="BL1990" s="20" t="s">
        <v>242</v>
      </c>
      <c r="BM1990" s="225" t="s">
        <v>2742</v>
      </c>
    </row>
    <row r="1991" s="2" customFormat="1">
      <c r="A1991" s="41"/>
      <c r="B1991" s="42"/>
      <c r="C1991" s="43"/>
      <c r="D1991" s="235" t="s">
        <v>370</v>
      </c>
      <c r="E1991" s="43"/>
      <c r="F1991" s="236" t="s">
        <v>2743</v>
      </c>
      <c r="G1991" s="43"/>
      <c r="H1991" s="43"/>
      <c r="I1991" s="237"/>
      <c r="J1991" s="43"/>
      <c r="K1991" s="43"/>
      <c r="L1991" s="47"/>
      <c r="M1991" s="238"/>
      <c r="N1991" s="239"/>
      <c r="O1991" s="87"/>
      <c r="P1991" s="87"/>
      <c r="Q1991" s="87"/>
      <c r="R1991" s="87"/>
      <c r="S1991" s="87"/>
      <c r="T1991" s="88"/>
      <c r="U1991" s="41"/>
      <c r="V1991" s="41"/>
      <c r="W1991" s="41"/>
      <c r="X1991" s="41"/>
      <c r="Y1991" s="41"/>
      <c r="Z1991" s="41"/>
      <c r="AA1991" s="41"/>
      <c r="AB1991" s="41"/>
      <c r="AC1991" s="41"/>
      <c r="AD1991" s="41"/>
      <c r="AE1991" s="41"/>
      <c r="AT1991" s="20" t="s">
        <v>370</v>
      </c>
      <c r="AU1991" s="20" t="s">
        <v>81</v>
      </c>
    </row>
    <row r="1992" s="13" customFormat="1">
      <c r="A1992" s="13"/>
      <c r="B1992" s="240"/>
      <c r="C1992" s="241"/>
      <c r="D1992" s="242" t="s">
        <v>372</v>
      </c>
      <c r="E1992" s="243" t="s">
        <v>21</v>
      </c>
      <c r="F1992" s="244" t="s">
        <v>674</v>
      </c>
      <c r="G1992" s="241"/>
      <c r="H1992" s="243" t="s">
        <v>21</v>
      </c>
      <c r="I1992" s="245"/>
      <c r="J1992" s="241"/>
      <c r="K1992" s="241"/>
      <c r="L1992" s="246"/>
      <c r="M1992" s="247"/>
      <c r="N1992" s="248"/>
      <c r="O1992" s="248"/>
      <c r="P1992" s="248"/>
      <c r="Q1992" s="248"/>
      <c r="R1992" s="248"/>
      <c r="S1992" s="248"/>
      <c r="T1992" s="249"/>
      <c r="U1992" s="13"/>
      <c r="V1992" s="13"/>
      <c r="W1992" s="13"/>
      <c r="X1992" s="13"/>
      <c r="Y1992" s="13"/>
      <c r="Z1992" s="13"/>
      <c r="AA1992" s="13"/>
      <c r="AB1992" s="13"/>
      <c r="AC1992" s="13"/>
      <c r="AD1992" s="13"/>
      <c r="AE1992" s="13"/>
      <c r="AT1992" s="250" t="s">
        <v>372</v>
      </c>
      <c r="AU1992" s="250" t="s">
        <v>81</v>
      </c>
      <c r="AV1992" s="13" t="s">
        <v>79</v>
      </c>
      <c r="AW1992" s="13" t="s">
        <v>34</v>
      </c>
      <c r="AX1992" s="13" t="s">
        <v>72</v>
      </c>
      <c r="AY1992" s="250" t="s">
        <v>178</v>
      </c>
    </row>
    <row r="1993" s="13" customFormat="1">
      <c r="A1993" s="13"/>
      <c r="B1993" s="240"/>
      <c r="C1993" s="241"/>
      <c r="D1993" s="242" t="s">
        <v>372</v>
      </c>
      <c r="E1993" s="243" t="s">
        <v>21</v>
      </c>
      <c r="F1993" s="244" t="s">
        <v>2744</v>
      </c>
      <c r="G1993" s="241"/>
      <c r="H1993" s="243" t="s">
        <v>21</v>
      </c>
      <c r="I1993" s="245"/>
      <c r="J1993" s="241"/>
      <c r="K1993" s="241"/>
      <c r="L1993" s="246"/>
      <c r="M1993" s="247"/>
      <c r="N1993" s="248"/>
      <c r="O1993" s="248"/>
      <c r="P1993" s="248"/>
      <c r="Q1993" s="248"/>
      <c r="R1993" s="248"/>
      <c r="S1993" s="248"/>
      <c r="T1993" s="249"/>
      <c r="U1993" s="13"/>
      <c r="V1993" s="13"/>
      <c r="W1993" s="13"/>
      <c r="X1993" s="13"/>
      <c r="Y1993" s="13"/>
      <c r="Z1993" s="13"/>
      <c r="AA1993" s="13"/>
      <c r="AB1993" s="13"/>
      <c r="AC1993" s="13"/>
      <c r="AD1993" s="13"/>
      <c r="AE1993" s="13"/>
      <c r="AT1993" s="250" t="s">
        <v>372</v>
      </c>
      <c r="AU1993" s="250" t="s">
        <v>81</v>
      </c>
      <c r="AV1993" s="13" t="s">
        <v>79</v>
      </c>
      <c r="AW1993" s="13" t="s">
        <v>34</v>
      </c>
      <c r="AX1993" s="13" t="s">
        <v>72</v>
      </c>
      <c r="AY1993" s="250" t="s">
        <v>178</v>
      </c>
    </row>
    <row r="1994" s="14" customFormat="1">
      <c r="A1994" s="14"/>
      <c r="B1994" s="251"/>
      <c r="C1994" s="252"/>
      <c r="D1994" s="242" t="s">
        <v>372</v>
      </c>
      <c r="E1994" s="253" t="s">
        <v>21</v>
      </c>
      <c r="F1994" s="254" t="s">
        <v>898</v>
      </c>
      <c r="G1994" s="252"/>
      <c r="H1994" s="255">
        <v>343.08300000000003</v>
      </c>
      <c r="I1994" s="256"/>
      <c r="J1994" s="252"/>
      <c r="K1994" s="252"/>
      <c r="L1994" s="257"/>
      <c r="M1994" s="258"/>
      <c r="N1994" s="259"/>
      <c r="O1994" s="259"/>
      <c r="P1994" s="259"/>
      <c r="Q1994" s="259"/>
      <c r="R1994" s="259"/>
      <c r="S1994" s="259"/>
      <c r="T1994" s="260"/>
      <c r="U1994" s="14"/>
      <c r="V1994" s="14"/>
      <c r="W1994" s="14"/>
      <c r="X1994" s="14"/>
      <c r="Y1994" s="14"/>
      <c r="Z1994" s="14"/>
      <c r="AA1994" s="14"/>
      <c r="AB1994" s="14"/>
      <c r="AC1994" s="14"/>
      <c r="AD1994" s="14"/>
      <c r="AE1994" s="14"/>
      <c r="AT1994" s="261" t="s">
        <v>372</v>
      </c>
      <c r="AU1994" s="261" t="s">
        <v>81</v>
      </c>
      <c r="AV1994" s="14" t="s">
        <v>81</v>
      </c>
      <c r="AW1994" s="14" t="s">
        <v>34</v>
      </c>
      <c r="AX1994" s="14" t="s">
        <v>79</v>
      </c>
      <c r="AY1994" s="261" t="s">
        <v>178</v>
      </c>
    </row>
    <row r="1995" s="2" customFormat="1" ht="24.15" customHeight="1">
      <c r="A1995" s="41"/>
      <c r="B1995" s="42"/>
      <c r="C1995" s="214" t="s">
        <v>2745</v>
      </c>
      <c r="D1995" s="214" t="s">
        <v>179</v>
      </c>
      <c r="E1995" s="215" t="s">
        <v>2746</v>
      </c>
      <c r="F1995" s="216" t="s">
        <v>2747</v>
      </c>
      <c r="G1995" s="217" t="s">
        <v>384</v>
      </c>
      <c r="H1995" s="218">
        <v>109.724</v>
      </c>
      <c r="I1995" s="219"/>
      <c r="J1995" s="220">
        <f>ROUND(I1995*H1995,2)</f>
        <v>0</v>
      </c>
      <c r="K1995" s="216" t="s">
        <v>368</v>
      </c>
      <c r="L1995" s="47"/>
      <c r="M1995" s="221" t="s">
        <v>21</v>
      </c>
      <c r="N1995" s="222" t="s">
        <v>43</v>
      </c>
      <c r="O1995" s="87"/>
      <c r="P1995" s="223">
        <f>O1995*H1995</f>
        <v>0</v>
      </c>
      <c r="Q1995" s="223">
        <v>0</v>
      </c>
      <c r="R1995" s="223">
        <f>Q1995*H1995</f>
        <v>0</v>
      </c>
      <c r="S1995" s="223">
        <v>0</v>
      </c>
      <c r="T1995" s="224">
        <f>S1995*H1995</f>
        <v>0</v>
      </c>
      <c r="U1995" s="41"/>
      <c r="V1995" s="41"/>
      <c r="W1995" s="41"/>
      <c r="X1995" s="41"/>
      <c r="Y1995" s="41"/>
      <c r="Z1995" s="41"/>
      <c r="AA1995" s="41"/>
      <c r="AB1995" s="41"/>
      <c r="AC1995" s="41"/>
      <c r="AD1995" s="41"/>
      <c r="AE1995" s="41"/>
      <c r="AR1995" s="225" t="s">
        <v>242</v>
      </c>
      <c r="AT1995" s="225" t="s">
        <v>179</v>
      </c>
      <c r="AU1995" s="225" t="s">
        <v>81</v>
      </c>
      <c r="AY1995" s="20" t="s">
        <v>178</v>
      </c>
      <c r="BE1995" s="226">
        <f>IF(N1995="základní",J1995,0)</f>
        <v>0</v>
      </c>
      <c r="BF1995" s="226">
        <f>IF(N1995="snížená",J1995,0)</f>
        <v>0</v>
      </c>
      <c r="BG1995" s="226">
        <f>IF(N1995="zákl. přenesená",J1995,0)</f>
        <v>0</v>
      </c>
      <c r="BH1995" s="226">
        <f>IF(N1995="sníž. přenesená",J1995,0)</f>
        <v>0</v>
      </c>
      <c r="BI1995" s="226">
        <f>IF(N1995="nulová",J1995,0)</f>
        <v>0</v>
      </c>
      <c r="BJ1995" s="20" t="s">
        <v>79</v>
      </c>
      <c r="BK1995" s="226">
        <f>ROUND(I1995*H1995,2)</f>
        <v>0</v>
      </c>
      <c r="BL1995" s="20" t="s">
        <v>242</v>
      </c>
      <c r="BM1995" s="225" t="s">
        <v>2748</v>
      </c>
    </row>
    <row r="1996" s="2" customFormat="1">
      <c r="A1996" s="41"/>
      <c r="B1996" s="42"/>
      <c r="C1996" s="43"/>
      <c r="D1996" s="235" t="s">
        <v>370</v>
      </c>
      <c r="E1996" s="43"/>
      <c r="F1996" s="236" t="s">
        <v>2749</v>
      </c>
      <c r="G1996" s="43"/>
      <c r="H1996" s="43"/>
      <c r="I1996" s="237"/>
      <c r="J1996" s="43"/>
      <c r="K1996" s="43"/>
      <c r="L1996" s="47"/>
      <c r="M1996" s="238"/>
      <c r="N1996" s="239"/>
      <c r="O1996" s="87"/>
      <c r="P1996" s="87"/>
      <c r="Q1996" s="87"/>
      <c r="R1996" s="87"/>
      <c r="S1996" s="87"/>
      <c r="T1996" s="88"/>
      <c r="U1996" s="41"/>
      <c r="V1996" s="41"/>
      <c r="W1996" s="41"/>
      <c r="X1996" s="41"/>
      <c r="Y1996" s="41"/>
      <c r="Z1996" s="41"/>
      <c r="AA1996" s="41"/>
      <c r="AB1996" s="41"/>
      <c r="AC1996" s="41"/>
      <c r="AD1996" s="41"/>
      <c r="AE1996" s="41"/>
      <c r="AT1996" s="20" t="s">
        <v>370</v>
      </c>
      <c r="AU1996" s="20" t="s">
        <v>81</v>
      </c>
    </row>
    <row r="1997" s="13" customFormat="1">
      <c r="A1997" s="13"/>
      <c r="B1997" s="240"/>
      <c r="C1997" s="241"/>
      <c r="D1997" s="242" t="s">
        <v>372</v>
      </c>
      <c r="E1997" s="243" t="s">
        <v>21</v>
      </c>
      <c r="F1997" s="244" t="s">
        <v>2750</v>
      </c>
      <c r="G1997" s="241"/>
      <c r="H1997" s="243" t="s">
        <v>21</v>
      </c>
      <c r="I1997" s="245"/>
      <c r="J1997" s="241"/>
      <c r="K1997" s="241"/>
      <c r="L1997" s="246"/>
      <c r="M1997" s="247"/>
      <c r="N1997" s="248"/>
      <c r="O1997" s="248"/>
      <c r="P1997" s="248"/>
      <c r="Q1997" s="248"/>
      <c r="R1997" s="248"/>
      <c r="S1997" s="248"/>
      <c r="T1997" s="249"/>
      <c r="U1997" s="13"/>
      <c r="V1997" s="13"/>
      <c r="W1997" s="13"/>
      <c r="X1997" s="13"/>
      <c r="Y1997" s="13"/>
      <c r="Z1997" s="13"/>
      <c r="AA1997" s="13"/>
      <c r="AB1997" s="13"/>
      <c r="AC1997" s="13"/>
      <c r="AD1997" s="13"/>
      <c r="AE1997" s="13"/>
      <c r="AT1997" s="250" t="s">
        <v>372</v>
      </c>
      <c r="AU1997" s="250" t="s">
        <v>81</v>
      </c>
      <c r="AV1997" s="13" t="s">
        <v>79</v>
      </c>
      <c r="AW1997" s="13" t="s">
        <v>34</v>
      </c>
      <c r="AX1997" s="13" t="s">
        <v>72</v>
      </c>
      <c r="AY1997" s="250" t="s">
        <v>178</v>
      </c>
    </row>
    <row r="1998" s="13" customFormat="1">
      <c r="A1998" s="13"/>
      <c r="B1998" s="240"/>
      <c r="C1998" s="241"/>
      <c r="D1998" s="242" t="s">
        <v>372</v>
      </c>
      <c r="E1998" s="243" t="s">
        <v>21</v>
      </c>
      <c r="F1998" s="244" t="s">
        <v>2751</v>
      </c>
      <c r="G1998" s="241"/>
      <c r="H1998" s="243" t="s">
        <v>21</v>
      </c>
      <c r="I1998" s="245"/>
      <c r="J1998" s="241"/>
      <c r="K1998" s="241"/>
      <c r="L1998" s="246"/>
      <c r="M1998" s="247"/>
      <c r="N1998" s="248"/>
      <c r="O1998" s="248"/>
      <c r="P1998" s="248"/>
      <c r="Q1998" s="248"/>
      <c r="R1998" s="248"/>
      <c r="S1998" s="248"/>
      <c r="T1998" s="249"/>
      <c r="U1998" s="13"/>
      <c r="V1998" s="13"/>
      <c r="W1998" s="13"/>
      <c r="X1998" s="13"/>
      <c r="Y1998" s="13"/>
      <c r="Z1998" s="13"/>
      <c r="AA1998" s="13"/>
      <c r="AB1998" s="13"/>
      <c r="AC1998" s="13"/>
      <c r="AD1998" s="13"/>
      <c r="AE1998" s="13"/>
      <c r="AT1998" s="250" t="s">
        <v>372</v>
      </c>
      <c r="AU1998" s="250" t="s">
        <v>81</v>
      </c>
      <c r="AV1998" s="13" t="s">
        <v>79</v>
      </c>
      <c r="AW1998" s="13" t="s">
        <v>34</v>
      </c>
      <c r="AX1998" s="13" t="s">
        <v>72</v>
      </c>
      <c r="AY1998" s="250" t="s">
        <v>178</v>
      </c>
    </row>
    <row r="1999" s="14" customFormat="1">
      <c r="A1999" s="14"/>
      <c r="B1999" s="251"/>
      <c r="C1999" s="252"/>
      <c r="D1999" s="242" t="s">
        <v>372</v>
      </c>
      <c r="E1999" s="253" t="s">
        <v>21</v>
      </c>
      <c r="F1999" s="254" t="s">
        <v>2752</v>
      </c>
      <c r="G1999" s="252"/>
      <c r="H1999" s="255">
        <v>109.724</v>
      </c>
      <c r="I1999" s="256"/>
      <c r="J1999" s="252"/>
      <c r="K1999" s="252"/>
      <c r="L1999" s="257"/>
      <c r="M1999" s="258"/>
      <c r="N1999" s="259"/>
      <c r="O1999" s="259"/>
      <c r="P1999" s="259"/>
      <c r="Q1999" s="259"/>
      <c r="R1999" s="259"/>
      <c r="S1999" s="259"/>
      <c r="T1999" s="260"/>
      <c r="U1999" s="14"/>
      <c r="V1999" s="14"/>
      <c r="W1999" s="14"/>
      <c r="X1999" s="14"/>
      <c r="Y1999" s="14"/>
      <c r="Z1999" s="14"/>
      <c r="AA1999" s="14"/>
      <c r="AB1999" s="14"/>
      <c r="AC1999" s="14"/>
      <c r="AD1999" s="14"/>
      <c r="AE1999" s="14"/>
      <c r="AT1999" s="261" t="s">
        <v>372</v>
      </c>
      <c r="AU1999" s="261" t="s">
        <v>81</v>
      </c>
      <c r="AV1999" s="14" t="s">
        <v>81</v>
      </c>
      <c r="AW1999" s="14" t="s">
        <v>34</v>
      </c>
      <c r="AX1999" s="14" t="s">
        <v>79</v>
      </c>
      <c r="AY1999" s="261" t="s">
        <v>178</v>
      </c>
    </row>
    <row r="2000" s="2" customFormat="1" ht="33" customHeight="1">
      <c r="A2000" s="41"/>
      <c r="B2000" s="42"/>
      <c r="C2000" s="214" t="s">
        <v>2753</v>
      </c>
      <c r="D2000" s="214" t="s">
        <v>179</v>
      </c>
      <c r="E2000" s="215" t="s">
        <v>2754</v>
      </c>
      <c r="F2000" s="216" t="s">
        <v>2755</v>
      </c>
      <c r="G2000" s="217" t="s">
        <v>384</v>
      </c>
      <c r="H2000" s="218">
        <v>343.08300000000003</v>
      </c>
      <c r="I2000" s="219"/>
      <c r="J2000" s="220">
        <f>ROUND(I2000*H2000,2)</f>
        <v>0</v>
      </c>
      <c r="K2000" s="216" t="s">
        <v>368</v>
      </c>
      <c r="L2000" s="47"/>
      <c r="M2000" s="221" t="s">
        <v>21</v>
      </c>
      <c r="N2000" s="222" t="s">
        <v>43</v>
      </c>
      <c r="O2000" s="87"/>
      <c r="P2000" s="223">
        <f>O2000*H2000</f>
        <v>0</v>
      </c>
      <c r="Q2000" s="223">
        <v>0.0030799999999999998</v>
      </c>
      <c r="R2000" s="223">
        <f>Q2000*H2000</f>
        <v>1.0566956400000001</v>
      </c>
      <c r="S2000" s="223">
        <v>0</v>
      </c>
      <c r="T2000" s="224">
        <f>S2000*H2000</f>
        <v>0</v>
      </c>
      <c r="U2000" s="41"/>
      <c r="V2000" s="41"/>
      <c r="W2000" s="41"/>
      <c r="X2000" s="41"/>
      <c r="Y2000" s="41"/>
      <c r="Z2000" s="41"/>
      <c r="AA2000" s="41"/>
      <c r="AB2000" s="41"/>
      <c r="AC2000" s="41"/>
      <c r="AD2000" s="41"/>
      <c r="AE2000" s="41"/>
      <c r="AR2000" s="225" t="s">
        <v>242</v>
      </c>
      <c r="AT2000" s="225" t="s">
        <v>179</v>
      </c>
      <c r="AU2000" s="225" t="s">
        <v>81</v>
      </c>
      <c r="AY2000" s="20" t="s">
        <v>178</v>
      </c>
      <c r="BE2000" s="226">
        <f>IF(N2000="základní",J2000,0)</f>
        <v>0</v>
      </c>
      <c r="BF2000" s="226">
        <f>IF(N2000="snížená",J2000,0)</f>
        <v>0</v>
      </c>
      <c r="BG2000" s="226">
        <f>IF(N2000="zákl. přenesená",J2000,0)</f>
        <v>0</v>
      </c>
      <c r="BH2000" s="226">
        <f>IF(N2000="sníž. přenesená",J2000,0)</f>
        <v>0</v>
      </c>
      <c r="BI2000" s="226">
        <f>IF(N2000="nulová",J2000,0)</f>
        <v>0</v>
      </c>
      <c r="BJ2000" s="20" t="s">
        <v>79</v>
      </c>
      <c r="BK2000" s="226">
        <f>ROUND(I2000*H2000,2)</f>
        <v>0</v>
      </c>
      <c r="BL2000" s="20" t="s">
        <v>242</v>
      </c>
      <c r="BM2000" s="225" t="s">
        <v>2756</v>
      </c>
    </row>
    <row r="2001" s="2" customFormat="1">
      <c r="A2001" s="41"/>
      <c r="B2001" s="42"/>
      <c r="C2001" s="43"/>
      <c r="D2001" s="235" t="s">
        <v>370</v>
      </c>
      <c r="E2001" s="43"/>
      <c r="F2001" s="236" t="s">
        <v>2757</v>
      </c>
      <c r="G2001" s="43"/>
      <c r="H2001" s="43"/>
      <c r="I2001" s="237"/>
      <c r="J2001" s="43"/>
      <c r="K2001" s="43"/>
      <c r="L2001" s="47"/>
      <c r="M2001" s="238"/>
      <c r="N2001" s="239"/>
      <c r="O2001" s="87"/>
      <c r="P2001" s="87"/>
      <c r="Q2001" s="87"/>
      <c r="R2001" s="87"/>
      <c r="S2001" s="87"/>
      <c r="T2001" s="88"/>
      <c r="U2001" s="41"/>
      <c r="V2001" s="41"/>
      <c r="W2001" s="41"/>
      <c r="X2001" s="41"/>
      <c r="Y2001" s="41"/>
      <c r="Z2001" s="41"/>
      <c r="AA2001" s="41"/>
      <c r="AB2001" s="41"/>
      <c r="AC2001" s="41"/>
      <c r="AD2001" s="41"/>
      <c r="AE2001" s="41"/>
      <c r="AT2001" s="20" t="s">
        <v>370</v>
      </c>
      <c r="AU2001" s="20" t="s">
        <v>81</v>
      </c>
    </row>
    <row r="2002" s="13" customFormat="1">
      <c r="A2002" s="13"/>
      <c r="B2002" s="240"/>
      <c r="C2002" s="241"/>
      <c r="D2002" s="242" t="s">
        <v>372</v>
      </c>
      <c r="E2002" s="243" t="s">
        <v>21</v>
      </c>
      <c r="F2002" s="244" t="s">
        <v>2758</v>
      </c>
      <c r="G2002" s="241"/>
      <c r="H2002" s="243" t="s">
        <v>21</v>
      </c>
      <c r="I2002" s="245"/>
      <c r="J2002" s="241"/>
      <c r="K2002" s="241"/>
      <c r="L2002" s="246"/>
      <c r="M2002" s="247"/>
      <c r="N2002" s="248"/>
      <c r="O2002" s="248"/>
      <c r="P2002" s="248"/>
      <c r="Q2002" s="248"/>
      <c r="R2002" s="248"/>
      <c r="S2002" s="248"/>
      <c r="T2002" s="249"/>
      <c r="U2002" s="13"/>
      <c r="V2002" s="13"/>
      <c r="W2002" s="13"/>
      <c r="X2002" s="13"/>
      <c r="Y2002" s="13"/>
      <c r="Z2002" s="13"/>
      <c r="AA2002" s="13"/>
      <c r="AB2002" s="13"/>
      <c r="AC2002" s="13"/>
      <c r="AD2002" s="13"/>
      <c r="AE2002" s="13"/>
      <c r="AT2002" s="250" t="s">
        <v>372</v>
      </c>
      <c r="AU2002" s="250" t="s">
        <v>81</v>
      </c>
      <c r="AV2002" s="13" t="s">
        <v>79</v>
      </c>
      <c r="AW2002" s="13" t="s">
        <v>34</v>
      </c>
      <c r="AX2002" s="13" t="s">
        <v>72</v>
      </c>
      <c r="AY2002" s="250" t="s">
        <v>178</v>
      </c>
    </row>
    <row r="2003" s="13" customFormat="1">
      <c r="A2003" s="13"/>
      <c r="B2003" s="240"/>
      <c r="C2003" s="241"/>
      <c r="D2003" s="242" t="s">
        <v>372</v>
      </c>
      <c r="E2003" s="243" t="s">
        <v>21</v>
      </c>
      <c r="F2003" s="244" t="s">
        <v>2759</v>
      </c>
      <c r="G2003" s="241"/>
      <c r="H2003" s="243" t="s">
        <v>21</v>
      </c>
      <c r="I2003" s="245"/>
      <c r="J2003" s="241"/>
      <c r="K2003" s="241"/>
      <c r="L2003" s="246"/>
      <c r="M2003" s="247"/>
      <c r="N2003" s="248"/>
      <c r="O2003" s="248"/>
      <c r="P2003" s="248"/>
      <c r="Q2003" s="248"/>
      <c r="R2003" s="248"/>
      <c r="S2003" s="248"/>
      <c r="T2003" s="249"/>
      <c r="U2003" s="13"/>
      <c r="V2003" s="13"/>
      <c r="W2003" s="13"/>
      <c r="X2003" s="13"/>
      <c r="Y2003" s="13"/>
      <c r="Z2003" s="13"/>
      <c r="AA2003" s="13"/>
      <c r="AB2003" s="13"/>
      <c r="AC2003" s="13"/>
      <c r="AD2003" s="13"/>
      <c r="AE2003" s="13"/>
      <c r="AT2003" s="250" t="s">
        <v>372</v>
      </c>
      <c r="AU2003" s="250" t="s">
        <v>81</v>
      </c>
      <c r="AV2003" s="13" t="s">
        <v>79</v>
      </c>
      <c r="AW2003" s="13" t="s">
        <v>34</v>
      </c>
      <c r="AX2003" s="13" t="s">
        <v>72</v>
      </c>
      <c r="AY2003" s="250" t="s">
        <v>178</v>
      </c>
    </row>
    <row r="2004" s="14" customFormat="1">
      <c r="A2004" s="14"/>
      <c r="B2004" s="251"/>
      <c r="C2004" s="252"/>
      <c r="D2004" s="242" t="s">
        <v>372</v>
      </c>
      <c r="E2004" s="253" t="s">
        <v>21</v>
      </c>
      <c r="F2004" s="254" t="s">
        <v>898</v>
      </c>
      <c r="G2004" s="252"/>
      <c r="H2004" s="255">
        <v>343.08300000000003</v>
      </c>
      <c r="I2004" s="256"/>
      <c r="J2004" s="252"/>
      <c r="K2004" s="252"/>
      <c r="L2004" s="257"/>
      <c r="M2004" s="258"/>
      <c r="N2004" s="259"/>
      <c r="O2004" s="259"/>
      <c r="P2004" s="259"/>
      <c r="Q2004" s="259"/>
      <c r="R2004" s="259"/>
      <c r="S2004" s="259"/>
      <c r="T2004" s="260"/>
      <c r="U2004" s="14"/>
      <c r="V2004" s="14"/>
      <c r="W2004" s="14"/>
      <c r="X2004" s="14"/>
      <c r="Y2004" s="14"/>
      <c r="Z2004" s="14"/>
      <c r="AA2004" s="14"/>
      <c r="AB2004" s="14"/>
      <c r="AC2004" s="14"/>
      <c r="AD2004" s="14"/>
      <c r="AE2004" s="14"/>
      <c r="AT2004" s="261" t="s">
        <v>372</v>
      </c>
      <c r="AU2004" s="261" t="s">
        <v>81</v>
      </c>
      <c r="AV2004" s="14" t="s">
        <v>81</v>
      </c>
      <c r="AW2004" s="14" t="s">
        <v>34</v>
      </c>
      <c r="AX2004" s="14" t="s">
        <v>79</v>
      </c>
      <c r="AY2004" s="261" t="s">
        <v>178</v>
      </c>
    </row>
    <row r="2005" s="2" customFormat="1" ht="37.8" customHeight="1">
      <c r="A2005" s="41"/>
      <c r="B2005" s="42"/>
      <c r="C2005" s="214" t="s">
        <v>2760</v>
      </c>
      <c r="D2005" s="214" t="s">
        <v>179</v>
      </c>
      <c r="E2005" s="215" t="s">
        <v>2761</v>
      </c>
      <c r="F2005" s="216" t="s">
        <v>2762</v>
      </c>
      <c r="G2005" s="217" t="s">
        <v>384</v>
      </c>
      <c r="H2005" s="218">
        <v>195.49700000000001</v>
      </c>
      <c r="I2005" s="219"/>
      <c r="J2005" s="220">
        <f>ROUND(I2005*H2005,2)</f>
        <v>0</v>
      </c>
      <c r="K2005" s="216" t="s">
        <v>393</v>
      </c>
      <c r="L2005" s="47"/>
      <c r="M2005" s="221" t="s">
        <v>21</v>
      </c>
      <c r="N2005" s="222" t="s">
        <v>43</v>
      </c>
      <c r="O2005" s="87"/>
      <c r="P2005" s="223">
        <f>O2005*H2005</f>
        <v>0</v>
      </c>
      <c r="Q2005" s="223">
        <v>0.0030000000000000001</v>
      </c>
      <c r="R2005" s="223">
        <f>Q2005*H2005</f>
        <v>0.5864910000000001</v>
      </c>
      <c r="S2005" s="223">
        <v>0</v>
      </c>
      <c r="T2005" s="224">
        <f>S2005*H2005</f>
        <v>0</v>
      </c>
      <c r="U2005" s="41"/>
      <c r="V2005" s="41"/>
      <c r="W2005" s="41"/>
      <c r="X2005" s="41"/>
      <c r="Y2005" s="41"/>
      <c r="Z2005" s="41"/>
      <c r="AA2005" s="41"/>
      <c r="AB2005" s="41"/>
      <c r="AC2005" s="41"/>
      <c r="AD2005" s="41"/>
      <c r="AE2005" s="41"/>
      <c r="AR2005" s="225" t="s">
        <v>242</v>
      </c>
      <c r="AT2005" s="225" t="s">
        <v>179</v>
      </c>
      <c r="AU2005" s="225" t="s">
        <v>81</v>
      </c>
      <c r="AY2005" s="20" t="s">
        <v>178</v>
      </c>
      <c r="BE2005" s="226">
        <f>IF(N2005="základní",J2005,0)</f>
        <v>0</v>
      </c>
      <c r="BF2005" s="226">
        <f>IF(N2005="snížená",J2005,0)</f>
        <v>0</v>
      </c>
      <c r="BG2005" s="226">
        <f>IF(N2005="zákl. přenesená",J2005,0)</f>
        <v>0</v>
      </c>
      <c r="BH2005" s="226">
        <f>IF(N2005="sníž. přenesená",J2005,0)</f>
        <v>0</v>
      </c>
      <c r="BI2005" s="226">
        <f>IF(N2005="nulová",J2005,0)</f>
        <v>0</v>
      </c>
      <c r="BJ2005" s="20" t="s">
        <v>79</v>
      </c>
      <c r="BK2005" s="226">
        <f>ROUND(I2005*H2005,2)</f>
        <v>0</v>
      </c>
      <c r="BL2005" s="20" t="s">
        <v>242</v>
      </c>
      <c r="BM2005" s="225" t="s">
        <v>2763</v>
      </c>
    </row>
    <row r="2006" s="13" customFormat="1">
      <c r="A2006" s="13"/>
      <c r="B2006" s="240"/>
      <c r="C2006" s="241"/>
      <c r="D2006" s="242" t="s">
        <v>372</v>
      </c>
      <c r="E2006" s="243" t="s">
        <v>21</v>
      </c>
      <c r="F2006" s="244" t="s">
        <v>2764</v>
      </c>
      <c r="G2006" s="241"/>
      <c r="H2006" s="243" t="s">
        <v>21</v>
      </c>
      <c r="I2006" s="245"/>
      <c r="J2006" s="241"/>
      <c r="K2006" s="241"/>
      <c r="L2006" s="246"/>
      <c r="M2006" s="247"/>
      <c r="N2006" s="248"/>
      <c r="O2006" s="248"/>
      <c r="P2006" s="248"/>
      <c r="Q2006" s="248"/>
      <c r="R2006" s="248"/>
      <c r="S2006" s="248"/>
      <c r="T2006" s="249"/>
      <c r="U2006" s="13"/>
      <c r="V2006" s="13"/>
      <c r="W2006" s="13"/>
      <c r="X2006" s="13"/>
      <c r="Y2006" s="13"/>
      <c r="Z2006" s="13"/>
      <c r="AA2006" s="13"/>
      <c r="AB2006" s="13"/>
      <c r="AC2006" s="13"/>
      <c r="AD2006" s="13"/>
      <c r="AE2006" s="13"/>
      <c r="AT2006" s="250" t="s">
        <v>372</v>
      </c>
      <c r="AU2006" s="250" t="s">
        <v>81</v>
      </c>
      <c r="AV2006" s="13" t="s">
        <v>79</v>
      </c>
      <c r="AW2006" s="13" t="s">
        <v>34</v>
      </c>
      <c r="AX2006" s="13" t="s">
        <v>72</v>
      </c>
      <c r="AY2006" s="250" t="s">
        <v>178</v>
      </c>
    </row>
    <row r="2007" s="13" customFormat="1">
      <c r="A2007" s="13"/>
      <c r="B2007" s="240"/>
      <c r="C2007" s="241"/>
      <c r="D2007" s="242" t="s">
        <v>372</v>
      </c>
      <c r="E2007" s="243" t="s">
        <v>21</v>
      </c>
      <c r="F2007" s="244" t="s">
        <v>2765</v>
      </c>
      <c r="G2007" s="241"/>
      <c r="H2007" s="243" t="s">
        <v>21</v>
      </c>
      <c r="I2007" s="245"/>
      <c r="J2007" s="241"/>
      <c r="K2007" s="241"/>
      <c r="L2007" s="246"/>
      <c r="M2007" s="247"/>
      <c r="N2007" s="248"/>
      <c r="O2007" s="248"/>
      <c r="P2007" s="248"/>
      <c r="Q2007" s="248"/>
      <c r="R2007" s="248"/>
      <c r="S2007" s="248"/>
      <c r="T2007" s="249"/>
      <c r="U2007" s="13"/>
      <c r="V2007" s="13"/>
      <c r="W2007" s="13"/>
      <c r="X2007" s="13"/>
      <c r="Y2007" s="13"/>
      <c r="Z2007" s="13"/>
      <c r="AA2007" s="13"/>
      <c r="AB2007" s="13"/>
      <c r="AC2007" s="13"/>
      <c r="AD2007" s="13"/>
      <c r="AE2007" s="13"/>
      <c r="AT2007" s="250" t="s">
        <v>372</v>
      </c>
      <c r="AU2007" s="250" t="s">
        <v>81</v>
      </c>
      <c r="AV2007" s="13" t="s">
        <v>79</v>
      </c>
      <c r="AW2007" s="13" t="s">
        <v>34</v>
      </c>
      <c r="AX2007" s="13" t="s">
        <v>72</v>
      </c>
      <c r="AY2007" s="250" t="s">
        <v>178</v>
      </c>
    </row>
    <row r="2008" s="13" customFormat="1">
      <c r="A2008" s="13"/>
      <c r="B2008" s="240"/>
      <c r="C2008" s="241"/>
      <c r="D2008" s="242" t="s">
        <v>372</v>
      </c>
      <c r="E2008" s="243" t="s">
        <v>21</v>
      </c>
      <c r="F2008" s="244" t="s">
        <v>769</v>
      </c>
      <c r="G2008" s="241"/>
      <c r="H2008" s="243" t="s">
        <v>21</v>
      </c>
      <c r="I2008" s="245"/>
      <c r="J2008" s="241"/>
      <c r="K2008" s="241"/>
      <c r="L2008" s="246"/>
      <c r="M2008" s="247"/>
      <c r="N2008" s="248"/>
      <c r="O2008" s="248"/>
      <c r="P2008" s="248"/>
      <c r="Q2008" s="248"/>
      <c r="R2008" s="248"/>
      <c r="S2008" s="248"/>
      <c r="T2008" s="249"/>
      <c r="U2008" s="13"/>
      <c r="V2008" s="13"/>
      <c r="W2008" s="13"/>
      <c r="X2008" s="13"/>
      <c r="Y2008" s="13"/>
      <c r="Z2008" s="13"/>
      <c r="AA2008" s="13"/>
      <c r="AB2008" s="13"/>
      <c r="AC2008" s="13"/>
      <c r="AD2008" s="13"/>
      <c r="AE2008" s="13"/>
      <c r="AT2008" s="250" t="s">
        <v>372</v>
      </c>
      <c r="AU2008" s="250" t="s">
        <v>81</v>
      </c>
      <c r="AV2008" s="13" t="s">
        <v>79</v>
      </c>
      <c r="AW2008" s="13" t="s">
        <v>34</v>
      </c>
      <c r="AX2008" s="13" t="s">
        <v>72</v>
      </c>
      <c r="AY2008" s="250" t="s">
        <v>178</v>
      </c>
    </row>
    <row r="2009" s="14" customFormat="1">
      <c r="A2009" s="14"/>
      <c r="B2009" s="251"/>
      <c r="C2009" s="252"/>
      <c r="D2009" s="242" t="s">
        <v>372</v>
      </c>
      <c r="E2009" s="253" t="s">
        <v>21</v>
      </c>
      <c r="F2009" s="254" t="s">
        <v>828</v>
      </c>
      <c r="G2009" s="252"/>
      <c r="H2009" s="255">
        <v>52.393000000000001</v>
      </c>
      <c r="I2009" s="256"/>
      <c r="J2009" s="252"/>
      <c r="K2009" s="252"/>
      <c r="L2009" s="257"/>
      <c r="M2009" s="258"/>
      <c r="N2009" s="259"/>
      <c r="O2009" s="259"/>
      <c r="P2009" s="259"/>
      <c r="Q2009" s="259"/>
      <c r="R2009" s="259"/>
      <c r="S2009" s="259"/>
      <c r="T2009" s="260"/>
      <c r="U2009" s="14"/>
      <c r="V2009" s="14"/>
      <c r="W2009" s="14"/>
      <c r="X2009" s="14"/>
      <c r="Y2009" s="14"/>
      <c r="Z2009" s="14"/>
      <c r="AA2009" s="14"/>
      <c r="AB2009" s="14"/>
      <c r="AC2009" s="14"/>
      <c r="AD2009" s="14"/>
      <c r="AE2009" s="14"/>
      <c r="AT2009" s="261" t="s">
        <v>372</v>
      </c>
      <c r="AU2009" s="261" t="s">
        <v>81</v>
      </c>
      <c r="AV2009" s="14" t="s">
        <v>81</v>
      </c>
      <c r="AW2009" s="14" t="s">
        <v>34</v>
      </c>
      <c r="AX2009" s="14" t="s">
        <v>72</v>
      </c>
      <c r="AY2009" s="261" t="s">
        <v>178</v>
      </c>
    </row>
    <row r="2010" s="14" customFormat="1">
      <c r="A2010" s="14"/>
      <c r="B2010" s="251"/>
      <c r="C2010" s="252"/>
      <c r="D2010" s="242" t="s">
        <v>372</v>
      </c>
      <c r="E2010" s="253" t="s">
        <v>21</v>
      </c>
      <c r="F2010" s="254" t="s">
        <v>829</v>
      </c>
      <c r="G2010" s="252"/>
      <c r="H2010" s="255">
        <v>59.823</v>
      </c>
      <c r="I2010" s="256"/>
      <c r="J2010" s="252"/>
      <c r="K2010" s="252"/>
      <c r="L2010" s="257"/>
      <c r="M2010" s="258"/>
      <c r="N2010" s="259"/>
      <c r="O2010" s="259"/>
      <c r="P2010" s="259"/>
      <c r="Q2010" s="259"/>
      <c r="R2010" s="259"/>
      <c r="S2010" s="259"/>
      <c r="T2010" s="260"/>
      <c r="U2010" s="14"/>
      <c r="V2010" s="14"/>
      <c r="W2010" s="14"/>
      <c r="X2010" s="14"/>
      <c r="Y2010" s="14"/>
      <c r="Z2010" s="14"/>
      <c r="AA2010" s="14"/>
      <c r="AB2010" s="14"/>
      <c r="AC2010" s="14"/>
      <c r="AD2010" s="14"/>
      <c r="AE2010" s="14"/>
      <c r="AT2010" s="261" t="s">
        <v>372</v>
      </c>
      <c r="AU2010" s="261" t="s">
        <v>81</v>
      </c>
      <c r="AV2010" s="14" t="s">
        <v>81</v>
      </c>
      <c r="AW2010" s="14" t="s">
        <v>34</v>
      </c>
      <c r="AX2010" s="14" t="s">
        <v>72</v>
      </c>
      <c r="AY2010" s="261" t="s">
        <v>178</v>
      </c>
    </row>
    <row r="2011" s="14" customFormat="1">
      <c r="A2011" s="14"/>
      <c r="B2011" s="251"/>
      <c r="C2011" s="252"/>
      <c r="D2011" s="242" t="s">
        <v>372</v>
      </c>
      <c r="E2011" s="253" t="s">
        <v>21</v>
      </c>
      <c r="F2011" s="254" t="s">
        <v>830</v>
      </c>
      <c r="G2011" s="252"/>
      <c r="H2011" s="255">
        <v>16.454000000000001</v>
      </c>
      <c r="I2011" s="256"/>
      <c r="J2011" s="252"/>
      <c r="K2011" s="252"/>
      <c r="L2011" s="257"/>
      <c r="M2011" s="258"/>
      <c r="N2011" s="259"/>
      <c r="O2011" s="259"/>
      <c r="P2011" s="259"/>
      <c r="Q2011" s="259"/>
      <c r="R2011" s="259"/>
      <c r="S2011" s="259"/>
      <c r="T2011" s="260"/>
      <c r="U2011" s="14"/>
      <c r="V2011" s="14"/>
      <c r="W2011" s="14"/>
      <c r="X2011" s="14"/>
      <c r="Y2011" s="14"/>
      <c r="Z2011" s="14"/>
      <c r="AA2011" s="14"/>
      <c r="AB2011" s="14"/>
      <c r="AC2011" s="14"/>
      <c r="AD2011" s="14"/>
      <c r="AE2011" s="14"/>
      <c r="AT2011" s="261" t="s">
        <v>372</v>
      </c>
      <c r="AU2011" s="261" t="s">
        <v>81</v>
      </c>
      <c r="AV2011" s="14" t="s">
        <v>81</v>
      </c>
      <c r="AW2011" s="14" t="s">
        <v>34</v>
      </c>
      <c r="AX2011" s="14" t="s">
        <v>72</v>
      </c>
      <c r="AY2011" s="261" t="s">
        <v>178</v>
      </c>
    </row>
    <row r="2012" s="14" customFormat="1">
      <c r="A2012" s="14"/>
      <c r="B2012" s="251"/>
      <c r="C2012" s="252"/>
      <c r="D2012" s="242" t="s">
        <v>372</v>
      </c>
      <c r="E2012" s="253" t="s">
        <v>21</v>
      </c>
      <c r="F2012" s="254" t="s">
        <v>831</v>
      </c>
      <c r="G2012" s="252"/>
      <c r="H2012" s="255">
        <v>45.841999999999999</v>
      </c>
      <c r="I2012" s="256"/>
      <c r="J2012" s="252"/>
      <c r="K2012" s="252"/>
      <c r="L2012" s="257"/>
      <c r="M2012" s="258"/>
      <c r="N2012" s="259"/>
      <c r="O2012" s="259"/>
      <c r="P2012" s="259"/>
      <c r="Q2012" s="259"/>
      <c r="R2012" s="259"/>
      <c r="S2012" s="259"/>
      <c r="T2012" s="260"/>
      <c r="U2012" s="14"/>
      <c r="V2012" s="14"/>
      <c r="W2012" s="14"/>
      <c r="X2012" s="14"/>
      <c r="Y2012" s="14"/>
      <c r="Z2012" s="14"/>
      <c r="AA2012" s="14"/>
      <c r="AB2012" s="14"/>
      <c r="AC2012" s="14"/>
      <c r="AD2012" s="14"/>
      <c r="AE2012" s="14"/>
      <c r="AT2012" s="261" t="s">
        <v>372</v>
      </c>
      <c r="AU2012" s="261" t="s">
        <v>81</v>
      </c>
      <c r="AV2012" s="14" t="s">
        <v>81</v>
      </c>
      <c r="AW2012" s="14" t="s">
        <v>34</v>
      </c>
      <c r="AX2012" s="14" t="s">
        <v>72</v>
      </c>
      <c r="AY2012" s="261" t="s">
        <v>178</v>
      </c>
    </row>
    <row r="2013" s="14" customFormat="1">
      <c r="A2013" s="14"/>
      <c r="B2013" s="251"/>
      <c r="C2013" s="252"/>
      <c r="D2013" s="242" t="s">
        <v>372</v>
      </c>
      <c r="E2013" s="253" t="s">
        <v>21</v>
      </c>
      <c r="F2013" s="254" t="s">
        <v>832</v>
      </c>
      <c r="G2013" s="252"/>
      <c r="H2013" s="255">
        <v>-9.6709999999999994</v>
      </c>
      <c r="I2013" s="256"/>
      <c r="J2013" s="252"/>
      <c r="K2013" s="252"/>
      <c r="L2013" s="257"/>
      <c r="M2013" s="258"/>
      <c r="N2013" s="259"/>
      <c r="O2013" s="259"/>
      <c r="P2013" s="259"/>
      <c r="Q2013" s="259"/>
      <c r="R2013" s="259"/>
      <c r="S2013" s="259"/>
      <c r="T2013" s="260"/>
      <c r="U2013" s="14"/>
      <c r="V2013" s="14"/>
      <c r="W2013" s="14"/>
      <c r="X2013" s="14"/>
      <c r="Y2013" s="14"/>
      <c r="Z2013" s="14"/>
      <c r="AA2013" s="14"/>
      <c r="AB2013" s="14"/>
      <c r="AC2013" s="14"/>
      <c r="AD2013" s="14"/>
      <c r="AE2013" s="14"/>
      <c r="AT2013" s="261" t="s">
        <v>372</v>
      </c>
      <c r="AU2013" s="261" t="s">
        <v>81</v>
      </c>
      <c r="AV2013" s="14" t="s">
        <v>81</v>
      </c>
      <c r="AW2013" s="14" t="s">
        <v>34</v>
      </c>
      <c r="AX2013" s="14" t="s">
        <v>72</v>
      </c>
      <c r="AY2013" s="261" t="s">
        <v>178</v>
      </c>
    </row>
    <row r="2014" s="14" customFormat="1">
      <c r="A2014" s="14"/>
      <c r="B2014" s="251"/>
      <c r="C2014" s="252"/>
      <c r="D2014" s="242" t="s">
        <v>372</v>
      </c>
      <c r="E2014" s="253" t="s">
        <v>21</v>
      </c>
      <c r="F2014" s="254" t="s">
        <v>833</v>
      </c>
      <c r="G2014" s="252"/>
      <c r="H2014" s="255">
        <v>30.655999999999999</v>
      </c>
      <c r="I2014" s="256"/>
      <c r="J2014" s="252"/>
      <c r="K2014" s="252"/>
      <c r="L2014" s="257"/>
      <c r="M2014" s="258"/>
      <c r="N2014" s="259"/>
      <c r="O2014" s="259"/>
      <c r="P2014" s="259"/>
      <c r="Q2014" s="259"/>
      <c r="R2014" s="259"/>
      <c r="S2014" s="259"/>
      <c r="T2014" s="260"/>
      <c r="U2014" s="14"/>
      <c r="V2014" s="14"/>
      <c r="W2014" s="14"/>
      <c r="X2014" s="14"/>
      <c r="Y2014" s="14"/>
      <c r="Z2014" s="14"/>
      <c r="AA2014" s="14"/>
      <c r="AB2014" s="14"/>
      <c r="AC2014" s="14"/>
      <c r="AD2014" s="14"/>
      <c r="AE2014" s="14"/>
      <c r="AT2014" s="261" t="s">
        <v>372</v>
      </c>
      <c r="AU2014" s="261" t="s">
        <v>81</v>
      </c>
      <c r="AV2014" s="14" t="s">
        <v>81</v>
      </c>
      <c r="AW2014" s="14" t="s">
        <v>34</v>
      </c>
      <c r="AX2014" s="14" t="s">
        <v>72</v>
      </c>
      <c r="AY2014" s="261" t="s">
        <v>178</v>
      </c>
    </row>
    <row r="2015" s="15" customFormat="1">
      <c r="A2015" s="15"/>
      <c r="B2015" s="262"/>
      <c r="C2015" s="263"/>
      <c r="D2015" s="242" t="s">
        <v>372</v>
      </c>
      <c r="E2015" s="264" t="s">
        <v>21</v>
      </c>
      <c r="F2015" s="265" t="s">
        <v>399</v>
      </c>
      <c r="G2015" s="263"/>
      <c r="H2015" s="266">
        <v>195.49700000000001</v>
      </c>
      <c r="I2015" s="267"/>
      <c r="J2015" s="263"/>
      <c r="K2015" s="263"/>
      <c r="L2015" s="268"/>
      <c r="M2015" s="269"/>
      <c r="N2015" s="270"/>
      <c r="O2015" s="270"/>
      <c r="P2015" s="270"/>
      <c r="Q2015" s="270"/>
      <c r="R2015" s="270"/>
      <c r="S2015" s="270"/>
      <c r="T2015" s="271"/>
      <c r="U2015" s="15"/>
      <c r="V2015" s="15"/>
      <c r="W2015" s="15"/>
      <c r="X2015" s="15"/>
      <c r="Y2015" s="15"/>
      <c r="Z2015" s="15"/>
      <c r="AA2015" s="15"/>
      <c r="AB2015" s="15"/>
      <c r="AC2015" s="15"/>
      <c r="AD2015" s="15"/>
      <c r="AE2015" s="15"/>
      <c r="AT2015" s="272" t="s">
        <v>372</v>
      </c>
      <c r="AU2015" s="272" t="s">
        <v>81</v>
      </c>
      <c r="AV2015" s="15" t="s">
        <v>97</v>
      </c>
      <c r="AW2015" s="15" t="s">
        <v>34</v>
      </c>
      <c r="AX2015" s="15" t="s">
        <v>79</v>
      </c>
      <c r="AY2015" s="272" t="s">
        <v>178</v>
      </c>
    </row>
    <row r="2016" s="2" customFormat="1" ht="24.15" customHeight="1">
      <c r="A2016" s="41"/>
      <c r="B2016" s="42"/>
      <c r="C2016" s="214" t="s">
        <v>2766</v>
      </c>
      <c r="D2016" s="214" t="s">
        <v>179</v>
      </c>
      <c r="E2016" s="215" t="s">
        <v>2767</v>
      </c>
      <c r="F2016" s="216" t="s">
        <v>2768</v>
      </c>
      <c r="G2016" s="217" t="s">
        <v>384</v>
      </c>
      <c r="H2016" s="218">
        <v>195.49700000000001</v>
      </c>
      <c r="I2016" s="219"/>
      <c r="J2016" s="220">
        <f>ROUND(I2016*H2016,2)</f>
        <v>0</v>
      </c>
      <c r="K2016" s="216" t="s">
        <v>368</v>
      </c>
      <c r="L2016" s="47"/>
      <c r="M2016" s="221" t="s">
        <v>21</v>
      </c>
      <c r="N2016" s="222" t="s">
        <v>43</v>
      </c>
      <c r="O2016" s="87"/>
      <c r="P2016" s="223">
        <f>O2016*H2016</f>
        <v>0</v>
      </c>
      <c r="Q2016" s="223">
        <v>0.00016000000000000001</v>
      </c>
      <c r="R2016" s="223">
        <f>Q2016*H2016</f>
        <v>0.031279520000000005</v>
      </c>
      <c r="S2016" s="223">
        <v>0</v>
      </c>
      <c r="T2016" s="224">
        <f>S2016*H2016</f>
        <v>0</v>
      </c>
      <c r="U2016" s="41"/>
      <c r="V2016" s="41"/>
      <c r="W2016" s="41"/>
      <c r="X2016" s="41"/>
      <c r="Y2016" s="41"/>
      <c r="Z2016" s="41"/>
      <c r="AA2016" s="41"/>
      <c r="AB2016" s="41"/>
      <c r="AC2016" s="41"/>
      <c r="AD2016" s="41"/>
      <c r="AE2016" s="41"/>
      <c r="AR2016" s="225" t="s">
        <v>242</v>
      </c>
      <c r="AT2016" s="225" t="s">
        <v>179</v>
      </c>
      <c r="AU2016" s="225" t="s">
        <v>81</v>
      </c>
      <c r="AY2016" s="20" t="s">
        <v>178</v>
      </c>
      <c r="BE2016" s="226">
        <f>IF(N2016="základní",J2016,0)</f>
        <v>0</v>
      </c>
      <c r="BF2016" s="226">
        <f>IF(N2016="snížená",J2016,0)</f>
        <v>0</v>
      </c>
      <c r="BG2016" s="226">
        <f>IF(N2016="zákl. přenesená",J2016,0)</f>
        <v>0</v>
      </c>
      <c r="BH2016" s="226">
        <f>IF(N2016="sníž. přenesená",J2016,0)</f>
        <v>0</v>
      </c>
      <c r="BI2016" s="226">
        <f>IF(N2016="nulová",J2016,0)</f>
        <v>0</v>
      </c>
      <c r="BJ2016" s="20" t="s">
        <v>79</v>
      </c>
      <c r="BK2016" s="226">
        <f>ROUND(I2016*H2016,2)</f>
        <v>0</v>
      </c>
      <c r="BL2016" s="20" t="s">
        <v>242</v>
      </c>
      <c r="BM2016" s="225" t="s">
        <v>2769</v>
      </c>
    </row>
    <row r="2017" s="2" customFormat="1">
      <c r="A2017" s="41"/>
      <c r="B2017" s="42"/>
      <c r="C2017" s="43"/>
      <c r="D2017" s="235" t="s">
        <v>370</v>
      </c>
      <c r="E2017" s="43"/>
      <c r="F2017" s="236" t="s">
        <v>2770</v>
      </c>
      <c r="G2017" s="43"/>
      <c r="H2017" s="43"/>
      <c r="I2017" s="237"/>
      <c r="J2017" s="43"/>
      <c r="K2017" s="43"/>
      <c r="L2017" s="47"/>
      <c r="M2017" s="238"/>
      <c r="N2017" s="239"/>
      <c r="O2017" s="87"/>
      <c r="P2017" s="87"/>
      <c r="Q2017" s="87"/>
      <c r="R2017" s="87"/>
      <c r="S2017" s="87"/>
      <c r="T2017" s="88"/>
      <c r="U2017" s="41"/>
      <c r="V2017" s="41"/>
      <c r="W2017" s="41"/>
      <c r="X2017" s="41"/>
      <c r="Y2017" s="41"/>
      <c r="Z2017" s="41"/>
      <c r="AA2017" s="41"/>
      <c r="AB2017" s="41"/>
      <c r="AC2017" s="41"/>
      <c r="AD2017" s="41"/>
      <c r="AE2017" s="41"/>
      <c r="AT2017" s="20" t="s">
        <v>370</v>
      </c>
      <c r="AU2017" s="20" t="s">
        <v>81</v>
      </c>
    </row>
    <row r="2018" s="13" customFormat="1">
      <c r="A2018" s="13"/>
      <c r="B2018" s="240"/>
      <c r="C2018" s="241"/>
      <c r="D2018" s="242" t="s">
        <v>372</v>
      </c>
      <c r="E2018" s="243" t="s">
        <v>21</v>
      </c>
      <c r="F2018" s="244" t="s">
        <v>2764</v>
      </c>
      <c r="G2018" s="241"/>
      <c r="H2018" s="243" t="s">
        <v>21</v>
      </c>
      <c r="I2018" s="245"/>
      <c r="J2018" s="241"/>
      <c r="K2018" s="241"/>
      <c r="L2018" s="246"/>
      <c r="M2018" s="247"/>
      <c r="N2018" s="248"/>
      <c r="O2018" s="248"/>
      <c r="P2018" s="248"/>
      <c r="Q2018" s="248"/>
      <c r="R2018" s="248"/>
      <c r="S2018" s="248"/>
      <c r="T2018" s="249"/>
      <c r="U2018" s="13"/>
      <c r="V2018" s="13"/>
      <c r="W2018" s="13"/>
      <c r="X2018" s="13"/>
      <c r="Y2018" s="13"/>
      <c r="Z2018" s="13"/>
      <c r="AA2018" s="13"/>
      <c r="AB2018" s="13"/>
      <c r="AC2018" s="13"/>
      <c r="AD2018" s="13"/>
      <c r="AE2018" s="13"/>
      <c r="AT2018" s="250" t="s">
        <v>372</v>
      </c>
      <c r="AU2018" s="250" t="s">
        <v>81</v>
      </c>
      <c r="AV2018" s="13" t="s">
        <v>79</v>
      </c>
      <c r="AW2018" s="13" t="s">
        <v>34</v>
      </c>
      <c r="AX2018" s="13" t="s">
        <v>72</v>
      </c>
      <c r="AY2018" s="250" t="s">
        <v>178</v>
      </c>
    </row>
    <row r="2019" s="14" customFormat="1">
      <c r="A2019" s="14"/>
      <c r="B2019" s="251"/>
      <c r="C2019" s="252"/>
      <c r="D2019" s="242" t="s">
        <v>372</v>
      </c>
      <c r="E2019" s="253" t="s">
        <v>21</v>
      </c>
      <c r="F2019" s="254" t="s">
        <v>2771</v>
      </c>
      <c r="G2019" s="252"/>
      <c r="H2019" s="255">
        <v>195.49700000000001</v>
      </c>
      <c r="I2019" s="256"/>
      <c r="J2019" s="252"/>
      <c r="K2019" s="252"/>
      <c r="L2019" s="257"/>
      <c r="M2019" s="258"/>
      <c r="N2019" s="259"/>
      <c r="O2019" s="259"/>
      <c r="P2019" s="259"/>
      <c r="Q2019" s="259"/>
      <c r="R2019" s="259"/>
      <c r="S2019" s="259"/>
      <c r="T2019" s="260"/>
      <c r="U2019" s="14"/>
      <c r="V2019" s="14"/>
      <c r="W2019" s="14"/>
      <c r="X2019" s="14"/>
      <c r="Y2019" s="14"/>
      <c r="Z2019" s="14"/>
      <c r="AA2019" s="14"/>
      <c r="AB2019" s="14"/>
      <c r="AC2019" s="14"/>
      <c r="AD2019" s="14"/>
      <c r="AE2019" s="14"/>
      <c r="AT2019" s="261" t="s">
        <v>372</v>
      </c>
      <c r="AU2019" s="261" t="s">
        <v>81</v>
      </c>
      <c r="AV2019" s="14" t="s">
        <v>81</v>
      </c>
      <c r="AW2019" s="14" t="s">
        <v>34</v>
      </c>
      <c r="AX2019" s="14" t="s">
        <v>79</v>
      </c>
      <c r="AY2019" s="261" t="s">
        <v>178</v>
      </c>
    </row>
    <row r="2020" s="2" customFormat="1" ht="44.25" customHeight="1">
      <c r="A2020" s="41"/>
      <c r="B2020" s="42"/>
      <c r="C2020" s="214" t="s">
        <v>2772</v>
      </c>
      <c r="D2020" s="214" t="s">
        <v>179</v>
      </c>
      <c r="E2020" s="215" t="s">
        <v>2773</v>
      </c>
      <c r="F2020" s="216" t="s">
        <v>2774</v>
      </c>
      <c r="G2020" s="217" t="s">
        <v>384</v>
      </c>
      <c r="H2020" s="218">
        <v>109.724</v>
      </c>
      <c r="I2020" s="219"/>
      <c r="J2020" s="220">
        <f>ROUND(I2020*H2020,2)</f>
        <v>0</v>
      </c>
      <c r="K2020" s="216" t="s">
        <v>368</v>
      </c>
      <c r="L2020" s="47"/>
      <c r="M2020" s="221" t="s">
        <v>21</v>
      </c>
      <c r="N2020" s="222" t="s">
        <v>43</v>
      </c>
      <c r="O2020" s="87"/>
      <c r="P2020" s="223">
        <f>O2020*H2020</f>
        <v>0</v>
      </c>
      <c r="Q2020" s="223">
        <v>0.00032000000000000003</v>
      </c>
      <c r="R2020" s="223">
        <f>Q2020*H2020</f>
        <v>0.035111680000000006</v>
      </c>
      <c r="S2020" s="223">
        <v>0</v>
      </c>
      <c r="T2020" s="224">
        <f>S2020*H2020</f>
        <v>0</v>
      </c>
      <c r="U2020" s="41"/>
      <c r="V2020" s="41"/>
      <c r="W2020" s="41"/>
      <c r="X2020" s="41"/>
      <c r="Y2020" s="41"/>
      <c r="Z2020" s="41"/>
      <c r="AA2020" s="41"/>
      <c r="AB2020" s="41"/>
      <c r="AC2020" s="41"/>
      <c r="AD2020" s="41"/>
      <c r="AE2020" s="41"/>
      <c r="AR2020" s="225" t="s">
        <v>242</v>
      </c>
      <c r="AT2020" s="225" t="s">
        <v>179</v>
      </c>
      <c r="AU2020" s="225" t="s">
        <v>81</v>
      </c>
      <c r="AY2020" s="20" t="s">
        <v>178</v>
      </c>
      <c r="BE2020" s="226">
        <f>IF(N2020="základní",J2020,0)</f>
        <v>0</v>
      </c>
      <c r="BF2020" s="226">
        <f>IF(N2020="snížená",J2020,0)</f>
        <v>0</v>
      </c>
      <c r="BG2020" s="226">
        <f>IF(N2020="zákl. přenesená",J2020,0)</f>
        <v>0</v>
      </c>
      <c r="BH2020" s="226">
        <f>IF(N2020="sníž. přenesená",J2020,0)</f>
        <v>0</v>
      </c>
      <c r="BI2020" s="226">
        <f>IF(N2020="nulová",J2020,0)</f>
        <v>0</v>
      </c>
      <c r="BJ2020" s="20" t="s">
        <v>79</v>
      </c>
      <c r="BK2020" s="226">
        <f>ROUND(I2020*H2020,2)</f>
        <v>0</v>
      </c>
      <c r="BL2020" s="20" t="s">
        <v>242</v>
      </c>
      <c r="BM2020" s="225" t="s">
        <v>2775</v>
      </c>
    </row>
    <row r="2021" s="2" customFormat="1">
      <c r="A2021" s="41"/>
      <c r="B2021" s="42"/>
      <c r="C2021" s="43"/>
      <c r="D2021" s="235" t="s">
        <v>370</v>
      </c>
      <c r="E2021" s="43"/>
      <c r="F2021" s="236" t="s">
        <v>2776</v>
      </c>
      <c r="G2021" s="43"/>
      <c r="H2021" s="43"/>
      <c r="I2021" s="237"/>
      <c r="J2021" s="43"/>
      <c r="K2021" s="43"/>
      <c r="L2021" s="47"/>
      <c r="M2021" s="238"/>
      <c r="N2021" s="239"/>
      <c r="O2021" s="87"/>
      <c r="P2021" s="87"/>
      <c r="Q2021" s="87"/>
      <c r="R2021" s="87"/>
      <c r="S2021" s="87"/>
      <c r="T2021" s="88"/>
      <c r="U2021" s="41"/>
      <c r="V2021" s="41"/>
      <c r="W2021" s="41"/>
      <c r="X2021" s="41"/>
      <c r="Y2021" s="41"/>
      <c r="Z2021" s="41"/>
      <c r="AA2021" s="41"/>
      <c r="AB2021" s="41"/>
      <c r="AC2021" s="41"/>
      <c r="AD2021" s="41"/>
      <c r="AE2021" s="41"/>
      <c r="AT2021" s="20" t="s">
        <v>370</v>
      </c>
      <c r="AU2021" s="20" t="s">
        <v>81</v>
      </c>
    </row>
    <row r="2022" s="13" customFormat="1">
      <c r="A2022" s="13"/>
      <c r="B2022" s="240"/>
      <c r="C2022" s="241"/>
      <c r="D2022" s="242" t="s">
        <v>372</v>
      </c>
      <c r="E2022" s="243" t="s">
        <v>21</v>
      </c>
      <c r="F2022" s="244" t="s">
        <v>2758</v>
      </c>
      <c r="G2022" s="241"/>
      <c r="H2022" s="243" t="s">
        <v>21</v>
      </c>
      <c r="I2022" s="245"/>
      <c r="J2022" s="241"/>
      <c r="K2022" s="241"/>
      <c r="L2022" s="246"/>
      <c r="M2022" s="247"/>
      <c r="N2022" s="248"/>
      <c r="O2022" s="248"/>
      <c r="P2022" s="248"/>
      <c r="Q2022" s="248"/>
      <c r="R2022" s="248"/>
      <c r="S2022" s="248"/>
      <c r="T2022" s="249"/>
      <c r="U2022" s="13"/>
      <c r="V2022" s="13"/>
      <c r="W2022" s="13"/>
      <c r="X2022" s="13"/>
      <c r="Y2022" s="13"/>
      <c r="Z2022" s="13"/>
      <c r="AA2022" s="13"/>
      <c r="AB2022" s="13"/>
      <c r="AC2022" s="13"/>
      <c r="AD2022" s="13"/>
      <c r="AE2022" s="13"/>
      <c r="AT2022" s="250" t="s">
        <v>372</v>
      </c>
      <c r="AU2022" s="250" t="s">
        <v>81</v>
      </c>
      <c r="AV2022" s="13" t="s">
        <v>79</v>
      </c>
      <c r="AW2022" s="13" t="s">
        <v>34</v>
      </c>
      <c r="AX2022" s="13" t="s">
        <v>72</v>
      </c>
      <c r="AY2022" s="250" t="s">
        <v>178</v>
      </c>
    </row>
    <row r="2023" s="13" customFormat="1">
      <c r="A2023" s="13"/>
      <c r="B2023" s="240"/>
      <c r="C2023" s="241"/>
      <c r="D2023" s="242" t="s">
        <v>372</v>
      </c>
      <c r="E2023" s="243" t="s">
        <v>21</v>
      </c>
      <c r="F2023" s="244" t="s">
        <v>2777</v>
      </c>
      <c r="G2023" s="241"/>
      <c r="H2023" s="243" t="s">
        <v>21</v>
      </c>
      <c r="I2023" s="245"/>
      <c r="J2023" s="241"/>
      <c r="K2023" s="241"/>
      <c r="L2023" s="246"/>
      <c r="M2023" s="247"/>
      <c r="N2023" s="248"/>
      <c r="O2023" s="248"/>
      <c r="P2023" s="248"/>
      <c r="Q2023" s="248"/>
      <c r="R2023" s="248"/>
      <c r="S2023" s="248"/>
      <c r="T2023" s="249"/>
      <c r="U2023" s="13"/>
      <c r="V2023" s="13"/>
      <c r="W2023" s="13"/>
      <c r="X2023" s="13"/>
      <c r="Y2023" s="13"/>
      <c r="Z2023" s="13"/>
      <c r="AA2023" s="13"/>
      <c r="AB2023" s="13"/>
      <c r="AC2023" s="13"/>
      <c r="AD2023" s="13"/>
      <c r="AE2023" s="13"/>
      <c r="AT2023" s="250" t="s">
        <v>372</v>
      </c>
      <c r="AU2023" s="250" t="s">
        <v>81</v>
      </c>
      <c r="AV2023" s="13" t="s">
        <v>79</v>
      </c>
      <c r="AW2023" s="13" t="s">
        <v>34</v>
      </c>
      <c r="AX2023" s="13" t="s">
        <v>72</v>
      </c>
      <c r="AY2023" s="250" t="s">
        <v>178</v>
      </c>
    </row>
    <row r="2024" s="14" customFormat="1">
      <c r="A2024" s="14"/>
      <c r="B2024" s="251"/>
      <c r="C2024" s="252"/>
      <c r="D2024" s="242" t="s">
        <v>372</v>
      </c>
      <c r="E2024" s="253" t="s">
        <v>21</v>
      </c>
      <c r="F2024" s="254" t="s">
        <v>2752</v>
      </c>
      <c r="G2024" s="252"/>
      <c r="H2024" s="255">
        <v>109.724</v>
      </c>
      <c r="I2024" s="256"/>
      <c r="J2024" s="252"/>
      <c r="K2024" s="252"/>
      <c r="L2024" s="257"/>
      <c r="M2024" s="258"/>
      <c r="N2024" s="259"/>
      <c r="O2024" s="259"/>
      <c r="P2024" s="259"/>
      <c r="Q2024" s="259"/>
      <c r="R2024" s="259"/>
      <c r="S2024" s="259"/>
      <c r="T2024" s="260"/>
      <c r="U2024" s="14"/>
      <c r="V2024" s="14"/>
      <c r="W2024" s="14"/>
      <c r="X2024" s="14"/>
      <c r="Y2024" s="14"/>
      <c r="Z2024" s="14"/>
      <c r="AA2024" s="14"/>
      <c r="AB2024" s="14"/>
      <c r="AC2024" s="14"/>
      <c r="AD2024" s="14"/>
      <c r="AE2024" s="14"/>
      <c r="AT2024" s="261" t="s">
        <v>372</v>
      </c>
      <c r="AU2024" s="261" t="s">
        <v>81</v>
      </c>
      <c r="AV2024" s="14" t="s">
        <v>81</v>
      </c>
      <c r="AW2024" s="14" t="s">
        <v>34</v>
      </c>
      <c r="AX2024" s="14" t="s">
        <v>72</v>
      </c>
      <c r="AY2024" s="261" t="s">
        <v>178</v>
      </c>
    </row>
    <row r="2025" s="15" customFormat="1">
      <c r="A2025" s="15"/>
      <c r="B2025" s="262"/>
      <c r="C2025" s="263"/>
      <c r="D2025" s="242" t="s">
        <v>372</v>
      </c>
      <c r="E2025" s="264" t="s">
        <v>21</v>
      </c>
      <c r="F2025" s="265" t="s">
        <v>399</v>
      </c>
      <c r="G2025" s="263"/>
      <c r="H2025" s="266">
        <v>109.724</v>
      </c>
      <c r="I2025" s="267"/>
      <c r="J2025" s="263"/>
      <c r="K2025" s="263"/>
      <c r="L2025" s="268"/>
      <c r="M2025" s="269"/>
      <c r="N2025" s="270"/>
      <c r="O2025" s="270"/>
      <c r="P2025" s="270"/>
      <c r="Q2025" s="270"/>
      <c r="R2025" s="270"/>
      <c r="S2025" s="270"/>
      <c r="T2025" s="271"/>
      <c r="U2025" s="15"/>
      <c r="V2025" s="15"/>
      <c r="W2025" s="15"/>
      <c r="X2025" s="15"/>
      <c r="Y2025" s="15"/>
      <c r="Z2025" s="15"/>
      <c r="AA2025" s="15"/>
      <c r="AB2025" s="15"/>
      <c r="AC2025" s="15"/>
      <c r="AD2025" s="15"/>
      <c r="AE2025" s="15"/>
      <c r="AT2025" s="272" t="s">
        <v>372</v>
      </c>
      <c r="AU2025" s="272" t="s">
        <v>81</v>
      </c>
      <c r="AV2025" s="15" t="s">
        <v>97</v>
      </c>
      <c r="AW2025" s="15" t="s">
        <v>34</v>
      </c>
      <c r="AX2025" s="15" t="s">
        <v>79</v>
      </c>
      <c r="AY2025" s="272" t="s">
        <v>178</v>
      </c>
    </row>
    <row r="2026" s="2" customFormat="1" ht="33" customHeight="1">
      <c r="A2026" s="41"/>
      <c r="B2026" s="42"/>
      <c r="C2026" s="214" t="s">
        <v>2778</v>
      </c>
      <c r="D2026" s="214" t="s">
        <v>179</v>
      </c>
      <c r="E2026" s="215" t="s">
        <v>2779</v>
      </c>
      <c r="F2026" s="216" t="s">
        <v>2780</v>
      </c>
      <c r="G2026" s="217" t="s">
        <v>384</v>
      </c>
      <c r="H2026" s="218">
        <v>16.459</v>
      </c>
      <c r="I2026" s="219"/>
      <c r="J2026" s="220">
        <f>ROUND(I2026*H2026,2)</f>
        <v>0</v>
      </c>
      <c r="K2026" s="216" t="s">
        <v>368</v>
      </c>
      <c r="L2026" s="47"/>
      <c r="M2026" s="221" t="s">
        <v>21</v>
      </c>
      <c r="N2026" s="222" t="s">
        <v>43</v>
      </c>
      <c r="O2026" s="87"/>
      <c r="P2026" s="223">
        <f>O2026*H2026</f>
        <v>0</v>
      </c>
      <c r="Q2026" s="223">
        <v>0.0047200000000000002</v>
      </c>
      <c r="R2026" s="223">
        <f>Q2026*H2026</f>
        <v>0.077686480000000002</v>
      </c>
      <c r="S2026" s="223">
        <v>0</v>
      </c>
      <c r="T2026" s="224">
        <f>S2026*H2026</f>
        <v>0</v>
      </c>
      <c r="U2026" s="41"/>
      <c r="V2026" s="41"/>
      <c r="W2026" s="41"/>
      <c r="X2026" s="41"/>
      <c r="Y2026" s="41"/>
      <c r="Z2026" s="41"/>
      <c r="AA2026" s="41"/>
      <c r="AB2026" s="41"/>
      <c r="AC2026" s="41"/>
      <c r="AD2026" s="41"/>
      <c r="AE2026" s="41"/>
      <c r="AR2026" s="225" t="s">
        <v>242</v>
      </c>
      <c r="AT2026" s="225" t="s">
        <v>179</v>
      </c>
      <c r="AU2026" s="225" t="s">
        <v>81</v>
      </c>
      <c r="AY2026" s="20" t="s">
        <v>178</v>
      </c>
      <c r="BE2026" s="226">
        <f>IF(N2026="základní",J2026,0)</f>
        <v>0</v>
      </c>
      <c r="BF2026" s="226">
        <f>IF(N2026="snížená",J2026,0)</f>
        <v>0</v>
      </c>
      <c r="BG2026" s="226">
        <f>IF(N2026="zákl. přenesená",J2026,0)</f>
        <v>0</v>
      </c>
      <c r="BH2026" s="226">
        <f>IF(N2026="sníž. přenesená",J2026,0)</f>
        <v>0</v>
      </c>
      <c r="BI2026" s="226">
        <f>IF(N2026="nulová",J2026,0)</f>
        <v>0</v>
      </c>
      <c r="BJ2026" s="20" t="s">
        <v>79</v>
      </c>
      <c r="BK2026" s="226">
        <f>ROUND(I2026*H2026,2)</f>
        <v>0</v>
      </c>
      <c r="BL2026" s="20" t="s">
        <v>242</v>
      </c>
      <c r="BM2026" s="225" t="s">
        <v>2781</v>
      </c>
    </row>
    <row r="2027" s="2" customFormat="1">
      <c r="A2027" s="41"/>
      <c r="B2027" s="42"/>
      <c r="C2027" s="43"/>
      <c r="D2027" s="235" t="s">
        <v>370</v>
      </c>
      <c r="E2027" s="43"/>
      <c r="F2027" s="236" t="s">
        <v>2782</v>
      </c>
      <c r="G2027" s="43"/>
      <c r="H2027" s="43"/>
      <c r="I2027" s="237"/>
      <c r="J2027" s="43"/>
      <c r="K2027" s="43"/>
      <c r="L2027" s="47"/>
      <c r="M2027" s="238"/>
      <c r="N2027" s="239"/>
      <c r="O2027" s="87"/>
      <c r="P2027" s="87"/>
      <c r="Q2027" s="87"/>
      <c r="R2027" s="87"/>
      <c r="S2027" s="87"/>
      <c r="T2027" s="88"/>
      <c r="U2027" s="41"/>
      <c r="V2027" s="41"/>
      <c r="W2027" s="41"/>
      <c r="X2027" s="41"/>
      <c r="Y2027" s="41"/>
      <c r="Z2027" s="41"/>
      <c r="AA2027" s="41"/>
      <c r="AB2027" s="41"/>
      <c r="AC2027" s="41"/>
      <c r="AD2027" s="41"/>
      <c r="AE2027" s="41"/>
      <c r="AT2027" s="20" t="s">
        <v>370</v>
      </c>
      <c r="AU2027" s="20" t="s">
        <v>81</v>
      </c>
    </row>
    <row r="2028" s="13" customFormat="1">
      <c r="A2028" s="13"/>
      <c r="B2028" s="240"/>
      <c r="C2028" s="241"/>
      <c r="D2028" s="242" t="s">
        <v>372</v>
      </c>
      <c r="E2028" s="243" t="s">
        <v>21</v>
      </c>
      <c r="F2028" s="244" t="s">
        <v>2750</v>
      </c>
      <c r="G2028" s="241"/>
      <c r="H2028" s="243" t="s">
        <v>21</v>
      </c>
      <c r="I2028" s="245"/>
      <c r="J2028" s="241"/>
      <c r="K2028" s="241"/>
      <c r="L2028" s="246"/>
      <c r="M2028" s="247"/>
      <c r="N2028" s="248"/>
      <c r="O2028" s="248"/>
      <c r="P2028" s="248"/>
      <c r="Q2028" s="248"/>
      <c r="R2028" s="248"/>
      <c r="S2028" s="248"/>
      <c r="T2028" s="249"/>
      <c r="U2028" s="13"/>
      <c r="V2028" s="13"/>
      <c r="W2028" s="13"/>
      <c r="X2028" s="13"/>
      <c r="Y2028" s="13"/>
      <c r="Z2028" s="13"/>
      <c r="AA2028" s="13"/>
      <c r="AB2028" s="13"/>
      <c r="AC2028" s="13"/>
      <c r="AD2028" s="13"/>
      <c r="AE2028" s="13"/>
      <c r="AT2028" s="250" t="s">
        <v>372</v>
      </c>
      <c r="AU2028" s="250" t="s">
        <v>81</v>
      </c>
      <c r="AV2028" s="13" t="s">
        <v>79</v>
      </c>
      <c r="AW2028" s="13" t="s">
        <v>34</v>
      </c>
      <c r="AX2028" s="13" t="s">
        <v>72</v>
      </c>
      <c r="AY2028" s="250" t="s">
        <v>178</v>
      </c>
    </row>
    <row r="2029" s="13" customFormat="1">
      <c r="A2029" s="13"/>
      <c r="B2029" s="240"/>
      <c r="C2029" s="241"/>
      <c r="D2029" s="242" t="s">
        <v>372</v>
      </c>
      <c r="E2029" s="243" t="s">
        <v>21</v>
      </c>
      <c r="F2029" s="244" t="s">
        <v>2783</v>
      </c>
      <c r="G2029" s="241"/>
      <c r="H2029" s="243" t="s">
        <v>21</v>
      </c>
      <c r="I2029" s="245"/>
      <c r="J2029" s="241"/>
      <c r="K2029" s="241"/>
      <c r="L2029" s="246"/>
      <c r="M2029" s="247"/>
      <c r="N2029" s="248"/>
      <c r="O2029" s="248"/>
      <c r="P2029" s="248"/>
      <c r="Q2029" s="248"/>
      <c r="R2029" s="248"/>
      <c r="S2029" s="248"/>
      <c r="T2029" s="249"/>
      <c r="U2029" s="13"/>
      <c r="V2029" s="13"/>
      <c r="W2029" s="13"/>
      <c r="X2029" s="13"/>
      <c r="Y2029" s="13"/>
      <c r="Z2029" s="13"/>
      <c r="AA2029" s="13"/>
      <c r="AB2029" s="13"/>
      <c r="AC2029" s="13"/>
      <c r="AD2029" s="13"/>
      <c r="AE2029" s="13"/>
      <c r="AT2029" s="250" t="s">
        <v>372</v>
      </c>
      <c r="AU2029" s="250" t="s">
        <v>81</v>
      </c>
      <c r="AV2029" s="13" t="s">
        <v>79</v>
      </c>
      <c r="AW2029" s="13" t="s">
        <v>34</v>
      </c>
      <c r="AX2029" s="13" t="s">
        <v>72</v>
      </c>
      <c r="AY2029" s="250" t="s">
        <v>178</v>
      </c>
    </row>
    <row r="2030" s="14" customFormat="1">
      <c r="A2030" s="14"/>
      <c r="B2030" s="251"/>
      <c r="C2030" s="252"/>
      <c r="D2030" s="242" t="s">
        <v>372</v>
      </c>
      <c r="E2030" s="253" t="s">
        <v>21</v>
      </c>
      <c r="F2030" s="254" t="s">
        <v>2784</v>
      </c>
      <c r="G2030" s="252"/>
      <c r="H2030" s="255">
        <v>16.459</v>
      </c>
      <c r="I2030" s="256"/>
      <c r="J2030" s="252"/>
      <c r="K2030" s="252"/>
      <c r="L2030" s="257"/>
      <c r="M2030" s="258"/>
      <c r="N2030" s="259"/>
      <c r="O2030" s="259"/>
      <c r="P2030" s="259"/>
      <c r="Q2030" s="259"/>
      <c r="R2030" s="259"/>
      <c r="S2030" s="259"/>
      <c r="T2030" s="260"/>
      <c r="U2030" s="14"/>
      <c r="V2030" s="14"/>
      <c r="W2030" s="14"/>
      <c r="X2030" s="14"/>
      <c r="Y2030" s="14"/>
      <c r="Z2030" s="14"/>
      <c r="AA2030" s="14"/>
      <c r="AB2030" s="14"/>
      <c r="AC2030" s="14"/>
      <c r="AD2030" s="14"/>
      <c r="AE2030" s="14"/>
      <c r="AT2030" s="261" t="s">
        <v>372</v>
      </c>
      <c r="AU2030" s="261" t="s">
        <v>81</v>
      </c>
      <c r="AV2030" s="14" t="s">
        <v>81</v>
      </c>
      <c r="AW2030" s="14" t="s">
        <v>34</v>
      </c>
      <c r="AX2030" s="14" t="s">
        <v>79</v>
      </c>
      <c r="AY2030" s="261" t="s">
        <v>178</v>
      </c>
    </row>
    <row r="2031" s="2" customFormat="1" ht="49.05" customHeight="1">
      <c r="A2031" s="41"/>
      <c r="B2031" s="42"/>
      <c r="C2031" s="214" t="s">
        <v>2785</v>
      </c>
      <c r="D2031" s="214" t="s">
        <v>179</v>
      </c>
      <c r="E2031" s="215" t="s">
        <v>2786</v>
      </c>
      <c r="F2031" s="216" t="s">
        <v>2787</v>
      </c>
      <c r="G2031" s="217" t="s">
        <v>384</v>
      </c>
      <c r="H2031" s="218">
        <v>109.724</v>
      </c>
      <c r="I2031" s="219"/>
      <c r="J2031" s="220">
        <f>ROUND(I2031*H2031,2)</f>
        <v>0</v>
      </c>
      <c r="K2031" s="216" t="s">
        <v>368</v>
      </c>
      <c r="L2031" s="47"/>
      <c r="M2031" s="221" t="s">
        <v>21</v>
      </c>
      <c r="N2031" s="222" t="s">
        <v>43</v>
      </c>
      <c r="O2031" s="87"/>
      <c r="P2031" s="223">
        <f>O2031*H2031</f>
        <v>0</v>
      </c>
      <c r="Q2031" s="223">
        <v>0.00014999999999999999</v>
      </c>
      <c r="R2031" s="223">
        <f>Q2031*H2031</f>
        <v>0.0164586</v>
      </c>
      <c r="S2031" s="223">
        <v>0</v>
      </c>
      <c r="T2031" s="224">
        <f>S2031*H2031</f>
        <v>0</v>
      </c>
      <c r="U2031" s="41"/>
      <c r="V2031" s="41"/>
      <c r="W2031" s="41"/>
      <c r="X2031" s="41"/>
      <c r="Y2031" s="41"/>
      <c r="Z2031" s="41"/>
      <c r="AA2031" s="41"/>
      <c r="AB2031" s="41"/>
      <c r="AC2031" s="41"/>
      <c r="AD2031" s="41"/>
      <c r="AE2031" s="41"/>
      <c r="AR2031" s="225" t="s">
        <v>242</v>
      </c>
      <c r="AT2031" s="225" t="s">
        <v>179</v>
      </c>
      <c r="AU2031" s="225" t="s">
        <v>81</v>
      </c>
      <c r="AY2031" s="20" t="s">
        <v>178</v>
      </c>
      <c r="BE2031" s="226">
        <f>IF(N2031="základní",J2031,0)</f>
        <v>0</v>
      </c>
      <c r="BF2031" s="226">
        <f>IF(N2031="snížená",J2031,0)</f>
        <v>0</v>
      </c>
      <c r="BG2031" s="226">
        <f>IF(N2031="zákl. přenesená",J2031,0)</f>
        <v>0</v>
      </c>
      <c r="BH2031" s="226">
        <f>IF(N2031="sníž. přenesená",J2031,0)</f>
        <v>0</v>
      </c>
      <c r="BI2031" s="226">
        <f>IF(N2031="nulová",J2031,0)</f>
        <v>0</v>
      </c>
      <c r="BJ2031" s="20" t="s">
        <v>79</v>
      </c>
      <c r="BK2031" s="226">
        <f>ROUND(I2031*H2031,2)</f>
        <v>0</v>
      </c>
      <c r="BL2031" s="20" t="s">
        <v>242</v>
      </c>
      <c r="BM2031" s="225" t="s">
        <v>2788</v>
      </c>
    </row>
    <row r="2032" s="2" customFormat="1">
      <c r="A2032" s="41"/>
      <c r="B2032" s="42"/>
      <c r="C2032" s="43"/>
      <c r="D2032" s="235" t="s">
        <v>370</v>
      </c>
      <c r="E2032" s="43"/>
      <c r="F2032" s="236" t="s">
        <v>2789</v>
      </c>
      <c r="G2032" s="43"/>
      <c r="H2032" s="43"/>
      <c r="I2032" s="237"/>
      <c r="J2032" s="43"/>
      <c r="K2032" s="43"/>
      <c r="L2032" s="47"/>
      <c r="M2032" s="238"/>
      <c r="N2032" s="239"/>
      <c r="O2032" s="87"/>
      <c r="P2032" s="87"/>
      <c r="Q2032" s="87"/>
      <c r="R2032" s="87"/>
      <c r="S2032" s="87"/>
      <c r="T2032" s="88"/>
      <c r="U2032" s="41"/>
      <c r="V2032" s="41"/>
      <c r="W2032" s="41"/>
      <c r="X2032" s="41"/>
      <c r="Y2032" s="41"/>
      <c r="Z2032" s="41"/>
      <c r="AA2032" s="41"/>
      <c r="AB2032" s="41"/>
      <c r="AC2032" s="41"/>
      <c r="AD2032" s="41"/>
      <c r="AE2032" s="41"/>
      <c r="AT2032" s="20" t="s">
        <v>370</v>
      </c>
      <c r="AU2032" s="20" t="s">
        <v>81</v>
      </c>
    </row>
    <row r="2033" s="13" customFormat="1">
      <c r="A2033" s="13"/>
      <c r="B2033" s="240"/>
      <c r="C2033" s="241"/>
      <c r="D2033" s="242" t="s">
        <v>372</v>
      </c>
      <c r="E2033" s="243" t="s">
        <v>21</v>
      </c>
      <c r="F2033" s="244" t="s">
        <v>2750</v>
      </c>
      <c r="G2033" s="241"/>
      <c r="H2033" s="243" t="s">
        <v>21</v>
      </c>
      <c r="I2033" s="245"/>
      <c r="J2033" s="241"/>
      <c r="K2033" s="241"/>
      <c r="L2033" s="246"/>
      <c r="M2033" s="247"/>
      <c r="N2033" s="248"/>
      <c r="O2033" s="248"/>
      <c r="P2033" s="248"/>
      <c r="Q2033" s="248"/>
      <c r="R2033" s="248"/>
      <c r="S2033" s="248"/>
      <c r="T2033" s="249"/>
      <c r="U2033" s="13"/>
      <c r="V2033" s="13"/>
      <c r="W2033" s="13"/>
      <c r="X2033" s="13"/>
      <c r="Y2033" s="13"/>
      <c r="Z2033" s="13"/>
      <c r="AA2033" s="13"/>
      <c r="AB2033" s="13"/>
      <c r="AC2033" s="13"/>
      <c r="AD2033" s="13"/>
      <c r="AE2033" s="13"/>
      <c r="AT2033" s="250" t="s">
        <v>372</v>
      </c>
      <c r="AU2033" s="250" t="s">
        <v>81</v>
      </c>
      <c r="AV2033" s="13" t="s">
        <v>79</v>
      </c>
      <c r="AW2033" s="13" t="s">
        <v>34</v>
      </c>
      <c r="AX2033" s="13" t="s">
        <v>72</v>
      </c>
      <c r="AY2033" s="250" t="s">
        <v>178</v>
      </c>
    </row>
    <row r="2034" s="13" customFormat="1">
      <c r="A2034" s="13"/>
      <c r="B2034" s="240"/>
      <c r="C2034" s="241"/>
      <c r="D2034" s="242" t="s">
        <v>372</v>
      </c>
      <c r="E2034" s="243" t="s">
        <v>21</v>
      </c>
      <c r="F2034" s="244" t="s">
        <v>2777</v>
      </c>
      <c r="G2034" s="241"/>
      <c r="H2034" s="243" t="s">
        <v>21</v>
      </c>
      <c r="I2034" s="245"/>
      <c r="J2034" s="241"/>
      <c r="K2034" s="241"/>
      <c r="L2034" s="246"/>
      <c r="M2034" s="247"/>
      <c r="N2034" s="248"/>
      <c r="O2034" s="248"/>
      <c r="P2034" s="248"/>
      <c r="Q2034" s="248"/>
      <c r="R2034" s="248"/>
      <c r="S2034" s="248"/>
      <c r="T2034" s="249"/>
      <c r="U2034" s="13"/>
      <c r="V2034" s="13"/>
      <c r="W2034" s="13"/>
      <c r="X2034" s="13"/>
      <c r="Y2034" s="13"/>
      <c r="Z2034" s="13"/>
      <c r="AA2034" s="13"/>
      <c r="AB2034" s="13"/>
      <c r="AC2034" s="13"/>
      <c r="AD2034" s="13"/>
      <c r="AE2034" s="13"/>
      <c r="AT2034" s="250" t="s">
        <v>372</v>
      </c>
      <c r="AU2034" s="250" t="s">
        <v>81</v>
      </c>
      <c r="AV2034" s="13" t="s">
        <v>79</v>
      </c>
      <c r="AW2034" s="13" t="s">
        <v>34</v>
      </c>
      <c r="AX2034" s="13" t="s">
        <v>72</v>
      </c>
      <c r="AY2034" s="250" t="s">
        <v>178</v>
      </c>
    </row>
    <row r="2035" s="14" customFormat="1">
      <c r="A2035" s="14"/>
      <c r="B2035" s="251"/>
      <c r="C2035" s="252"/>
      <c r="D2035" s="242" t="s">
        <v>372</v>
      </c>
      <c r="E2035" s="253" t="s">
        <v>21</v>
      </c>
      <c r="F2035" s="254" t="s">
        <v>2752</v>
      </c>
      <c r="G2035" s="252"/>
      <c r="H2035" s="255">
        <v>109.724</v>
      </c>
      <c r="I2035" s="256"/>
      <c r="J2035" s="252"/>
      <c r="K2035" s="252"/>
      <c r="L2035" s="257"/>
      <c r="M2035" s="258"/>
      <c r="N2035" s="259"/>
      <c r="O2035" s="259"/>
      <c r="P2035" s="259"/>
      <c r="Q2035" s="259"/>
      <c r="R2035" s="259"/>
      <c r="S2035" s="259"/>
      <c r="T2035" s="260"/>
      <c r="U2035" s="14"/>
      <c r="V2035" s="14"/>
      <c r="W2035" s="14"/>
      <c r="X2035" s="14"/>
      <c r="Y2035" s="14"/>
      <c r="Z2035" s="14"/>
      <c r="AA2035" s="14"/>
      <c r="AB2035" s="14"/>
      <c r="AC2035" s="14"/>
      <c r="AD2035" s="14"/>
      <c r="AE2035" s="14"/>
      <c r="AT2035" s="261" t="s">
        <v>372</v>
      </c>
      <c r="AU2035" s="261" t="s">
        <v>81</v>
      </c>
      <c r="AV2035" s="14" t="s">
        <v>81</v>
      </c>
      <c r="AW2035" s="14" t="s">
        <v>34</v>
      </c>
      <c r="AX2035" s="14" t="s">
        <v>79</v>
      </c>
      <c r="AY2035" s="261" t="s">
        <v>178</v>
      </c>
    </row>
    <row r="2036" s="2" customFormat="1" ht="24.15" customHeight="1">
      <c r="A2036" s="41"/>
      <c r="B2036" s="42"/>
      <c r="C2036" s="214" t="s">
        <v>2790</v>
      </c>
      <c r="D2036" s="214" t="s">
        <v>179</v>
      </c>
      <c r="E2036" s="215" t="s">
        <v>2791</v>
      </c>
      <c r="F2036" s="216" t="s">
        <v>2792</v>
      </c>
      <c r="G2036" s="217" t="s">
        <v>384</v>
      </c>
      <c r="H2036" s="218">
        <v>296.65499999999997</v>
      </c>
      <c r="I2036" s="219"/>
      <c r="J2036" s="220">
        <f>ROUND(I2036*H2036,2)</f>
        <v>0</v>
      </c>
      <c r="K2036" s="216" t="s">
        <v>368</v>
      </c>
      <c r="L2036" s="47"/>
      <c r="M2036" s="221" t="s">
        <v>21</v>
      </c>
      <c r="N2036" s="222" t="s">
        <v>43</v>
      </c>
      <c r="O2036" s="87"/>
      <c r="P2036" s="223">
        <f>O2036*H2036</f>
        <v>0</v>
      </c>
      <c r="Q2036" s="223">
        <v>0.0011000000000000001</v>
      </c>
      <c r="R2036" s="223">
        <f>Q2036*H2036</f>
        <v>0.32632050000000001</v>
      </c>
      <c r="S2036" s="223">
        <v>0</v>
      </c>
      <c r="T2036" s="224">
        <f>S2036*H2036</f>
        <v>0</v>
      </c>
      <c r="U2036" s="41"/>
      <c r="V2036" s="41"/>
      <c r="W2036" s="41"/>
      <c r="X2036" s="41"/>
      <c r="Y2036" s="41"/>
      <c r="Z2036" s="41"/>
      <c r="AA2036" s="41"/>
      <c r="AB2036" s="41"/>
      <c r="AC2036" s="41"/>
      <c r="AD2036" s="41"/>
      <c r="AE2036" s="41"/>
      <c r="AR2036" s="225" t="s">
        <v>242</v>
      </c>
      <c r="AT2036" s="225" t="s">
        <v>179</v>
      </c>
      <c r="AU2036" s="225" t="s">
        <v>81</v>
      </c>
      <c r="AY2036" s="20" t="s">
        <v>178</v>
      </c>
      <c r="BE2036" s="226">
        <f>IF(N2036="základní",J2036,0)</f>
        <v>0</v>
      </c>
      <c r="BF2036" s="226">
        <f>IF(N2036="snížená",J2036,0)</f>
        <v>0</v>
      </c>
      <c r="BG2036" s="226">
        <f>IF(N2036="zákl. přenesená",J2036,0)</f>
        <v>0</v>
      </c>
      <c r="BH2036" s="226">
        <f>IF(N2036="sníž. přenesená",J2036,0)</f>
        <v>0</v>
      </c>
      <c r="BI2036" s="226">
        <f>IF(N2036="nulová",J2036,0)</f>
        <v>0</v>
      </c>
      <c r="BJ2036" s="20" t="s">
        <v>79</v>
      </c>
      <c r="BK2036" s="226">
        <f>ROUND(I2036*H2036,2)</f>
        <v>0</v>
      </c>
      <c r="BL2036" s="20" t="s">
        <v>242</v>
      </c>
      <c r="BM2036" s="225" t="s">
        <v>2793</v>
      </c>
    </row>
    <row r="2037" s="2" customFormat="1">
      <c r="A2037" s="41"/>
      <c r="B2037" s="42"/>
      <c r="C2037" s="43"/>
      <c r="D2037" s="235" t="s">
        <v>370</v>
      </c>
      <c r="E2037" s="43"/>
      <c r="F2037" s="236" t="s">
        <v>2794</v>
      </c>
      <c r="G2037" s="43"/>
      <c r="H2037" s="43"/>
      <c r="I2037" s="237"/>
      <c r="J2037" s="43"/>
      <c r="K2037" s="43"/>
      <c r="L2037" s="47"/>
      <c r="M2037" s="238"/>
      <c r="N2037" s="239"/>
      <c r="O2037" s="87"/>
      <c r="P2037" s="87"/>
      <c r="Q2037" s="87"/>
      <c r="R2037" s="87"/>
      <c r="S2037" s="87"/>
      <c r="T2037" s="88"/>
      <c r="U2037" s="41"/>
      <c r="V2037" s="41"/>
      <c r="W2037" s="41"/>
      <c r="X2037" s="41"/>
      <c r="Y2037" s="41"/>
      <c r="Z2037" s="41"/>
      <c r="AA2037" s="41"/>
      <c r="AB2037" s="41"/>
      <c r="AC2037" s="41"/>
      <c r="AD2037" s="41"/>
      <c r="AE2037" s="41"/>
      <c r="AT2037" s="20" t="s">
        <v>370</v>
      </c>
      <c r="AU2037" s="20" t="s">
        <v>81</v>
      </c>
    </row>
    <row r="2038" s="13" customFormat="1">
      <c r="A2038" s="13"/>
      <c r="B2038" s="240"/>
      <c r="C2038" s="241"/>
      <c r="D2038" s="242" t="s">
        <v>372</v>
      </c>
      <c r="E2038" s="243" t="s">
        <v>21</v>
      </c>
      <c r="F2038" s="244" t="s">
        <v>674</v>
      </c>
      <c r="G2038" s="241"/>
      <c r="H2038" s="243" t="s">
        <v>21</v>
      </c>
      <c r="I2038" s="245"/>
      <c r="J2038" s="241"/>
      <c r="K2038" s="241"/>
      <c r="L2038" s="246"/>
      <c r="M2038" s="247"/>
      <c r="N2038" s="248"/>
      <c r="O2038" s="248"/>
      <c r="P2038" s="248"/>
      <c r="Q2038" s="248"/>
      <c r="R2038" s="248"/>
      <c r="S2038" s="248"/>
      <c r="T2038" s="249"/>
      <c r="U2038" s="13"/>
      <c r="V2038" s="13"/>
      <c r="W2038" s="13"/>
      <c r="X2038" s="13"/>
      <c r="Y2038" s="13"/>
      <c r="Z2038" s="13"/>
      <c r="AA2038" s="13"/>
      <c r="AB2038" s="13"/>
      <c r="AC2038" s="13"/>
      <c r="AD2038" s="13"/>
      <c r="AE2038" s="13"/>
      <c r="AT2038" s="250" t="s">
        <v>372</v>
      </c>
      <c r="AU2038" s="250" t="s">
        <v>81</v>
      </c>
      <c r="AV2038" s="13" t="s">
        <v>79</v>
      </c>
      <c r="AW2038" s="13" t="s">
        <v>34</v>
      </c>
      <c r="AX2038" s="13" t="s">
        <v>72</v>
      </c>
      <c r="AY2038" s="250" t="s">
        <v>178</v>
      </c>
    </row>
    <row r="2039" s="14" customFormat="1">
      <c r="A2039" s="14"/>
      <c r="B2039" s="251"/>
      <c r="C2039" s="252"/>
      <c r="D2039" s="242" t="s">
        <v>372</v>
      </c>
      <c r="E2039" s="253" t="s">
        <v>21</v>
      </c>
      <c r="F2039" s="254" t="s">
        <v>2795</v>
      </c>
      <c r="G2039" s="252"/>
      <c r="H2039" s="255">
        <v>296.65499999999997</v>
      </c>
      <c r="I2039" s="256"/>
      <c r="J2039" s="252"/>
      <c r="K2039" s="252"/>
      <c r="L2039" s="257"/>
      <c r="M2039" s="258"/>
      <c r="N2039" s="259"/>
      <c r="O2039" s="259"/>
      <c r="P2039" s="259"/>
      <c r="Q2039" s="259"/>
      <c r="R2039" s="259"/>
      <c r="S2039" s="259"/>
      <c r="T2039" s="260"/>
      <c r="U2039" s="14"/>
      <c r="V2039" s="14"/>
      <c r="W2039" s="14"/>
      <c r="X2039" s="14"/>
      <c r="Y2039" s="14"/>
      <c r="Z2039" s="14"/>
      <c r="AA2039" s="14"/>
      <c r="AB2039" s="14"/>
      <c r="AC2039" s="14"/>
      <c r="AD2039" s="14"/>
      <c r="AE2039" s="14"/>
      <c r="AT2039" s="261" t="s">
        <v>372</v>
      </c>
      <c r="AU2039" s="261" t="s">
        <v>81</v>
      </c>
      <c r="AV2039" s="14" t="s">
        <v>81</v>
      </c>
      <c r="AW2039" s="14" t="s">
        <v>34</v>
      </c>
      <c r="AX2039" s="14" t="s">
        <v>79</v>
      </c>
      <c r="AY2039" s="261" t="s">
        <v>178</v>
      </c>
    </row>
    <row r="2040" s="2" customFormat="1" ht="44.25" customHeight="1">
      <c r="A2040" s="41"/>
      <c r="B2040" s="42"/>
      <c r="C2040" s="214" t="s">
        <v>2796</v>
      </c>
      <c r="D2040" s="214" t="s">
        <v>179</v>
      </c>
      <c r="E2040" s="215" t="s">
        <v>2797</v>
      </c>
      <c r="F2040" s="216" t="s">
        <v>2798</v>
      </c>
      <c r="G2040" s="217" t="s">
        <v>384</v>
      </c>
      <c r="H2040" s="218">
        <v>296.65499999999997</v>
      </c>
      <c r="I2040" s="219"/>
      <c r="J2040" s="220">
        <f>ROUND(I2040*H2040,2)</f>
        <v>0</v>
      </c>
      <c r="K2040" s="216" t="s">
        <v>368</v>
      </c>
      <c r="L2040" s="47"/>
      <c r="M2040" s="221" t="s">
        <v>21</v>
      </c>
      <c r="N2040" s="222" t="s">
        <v>43</v>
      </c>
      <c r="O2040" s="87"/>
      <c r="P2040" s="223">
        <f>O2040*H2040</f>
        <v>0</v>
      </c>
      <c r="Q2040" s="223">
        <v>0.00054000000000000001</v>
      </c>
      <c r="R2040" s="223">
        <f>Q2040*H2040</f>
        <v>0.16019369999999999</v>
      </c>
      <c r="S2040" s="223">
        <v>0</v>
      </c>
      <c r="T2040" s="224">
        <f>S2040*H2040</f>
        <v>0</v>
      </c>
      <c r="U2040" s="41"/>
      <c r="V2040" s="41"/>
      <c r="W2040" s="41"/>
      <c r="X2040" s="41"/>
      <c r="Y2040" s="41"/>
      <c r="Z2040" s="41"/>
      <c r="AA2040" s="41"/>
      <c r="AB2040" s="41"/>
      <c r="AC2040" s="41"/>
      <c r="AD2040" s="41"/>
      <c r="AE2040" s="41"/>
      <c r="AR2040" s="225" t="s">
        <v>242</v>
      </c>
      <c r="AT2040" s="225" t="s">
        <v>179</v>
      </c>
      <c r="AU2040" s="225" t="s">
        <v>81</v>
      </c>
      <c r="AY2040" s="20" t="s">
        <v>178</v>
      </c>
      <c r="BE2040" s="226">
        <f>IF(N2040="základní",J2040,0)</f>
        <v>0</v>
      </c>
      <c r="BF2040" s="226">
        <f>IF(N2040="snížená",J2040,0)</f>
        <v>0</v>
      </c>
      <c r="BG2040" s="226">
        <f>IF(N2040="zákl. přenesená",J2040,0)</f>
        <v>0</v>
      </c>
      <c r="BH2040" s="226">
        <f>IF(N2040="sníž. přenesená",J2040,0)</f>
        <v>0</v>
      </c>
      <c r="BI2040" s="226">
        <f>IF(N2040="nulová",J2040,0)</f>
        <v>0</v>
      </c>
      <c r="BJ2040" s="20" t="s">
        <v>79</v>
      </c>
      <c r="BK2040" s="226">
        <f>ROUND(I2040*H2040,2)</f>
        <v>0</v>
      </c>
      <c r="BL2040" s="20" t="s">
        <v>242</v>
      </c>
      <c r="BM2040" s="225" t="s">
        <v>2799</v>
      </c>
    </row>
    <row r="2041" s="2" customFormat="1">
      <c r="A2041" s="41"/>
      <c r="B2041" s="42"/>
      <c r="C2041" s="43"/>
      <c r="D2041" s="235" t="s">
        <v>370</v>
      </c>
      <c r="E2041" s="43"/>
      <c r="F2041" s="236" t="s">
        <v>2800</v>
      </c>
      <c r="G2041" s="43"/>
      <c r="H2041" s="43"/>
      <c r="I2041" s="237"/>
      <c r="J2041" s="43"/>
      <c r="K2041" s="43"/>
      <c r="L2041" s="47"/>
      <c r="M2041" s="238"/>
      <c r="N2041" s="239"/>
      <c r="O2041" s="87"/>
      <c r="P2041" s="87"/>
      <c r="Q2041" s="87"/>
      <c r="R2041" s="87"/>
      <c r="S2041" s="87"/>
      <c r="T2041" s="88"/>
      <c r="U2041" s="41"/>
      <c r="V2041" s="41"/>
      <c r="W2041" s="41"/>
      <c r="X2041" s="41"/>
      <c r="Y2041" s="41"/>
      <c r="Z2041" s="41"/>
      <c r="AA2041" s="41"/>
      <c r="AB2041" s="41"/>
      <c r="AC2041" s="41"/>
      <c r="AD2041" s="41"/>
      <c r="AE2041" s="41"/>
      <c r="AT2041" s="20" t="s">
        <v>370</v>
      </c>
      <c r="AU2041" s="20" t="s">
        <v>81</v>
      </c>
    </row>
    <row r="2042" s="13" customFormat="1">
      <c r="A2042" s="13"/>
      <c r="B2042" s="240"/>
      <c r="C2042" s="241"/>
      <c r="D2042" s="242" t="s">
        <v>372</v>
      </c>
      <c r="E2042" s="243" t="s">
        <v>21</v>
      </c>
      <c r="F2042" s="244" t="s">
        <v>674</v>
      </c>
      <c r="G2042" s="241"/>
      <c r="H2042" s="243" t="s">
        <v>21</v>
      </c>
      <c r="I2042" s="245"/>
      <c r="J2042" s="241"/>
      <c r="K2042" s="241"/>
      <c r="L2042" s="246"/>
      <c r="M2042" s="247"/>
      <c r="N2042" s="248"/>
      <c r="O2042" s="248"/>
      <c r="P2042" s="248"/>
      <c r="Q2042" s="248"/>
      <c r="R2042" s="248"/>
      <c r="S2042" s="248"/>
      <c r="T2042" s="249"/>
      <c r="U2042" s="13"/>
      <c r="V2042" s="13"/>
      <c r="W2042" s="13"/>
      <c r="X2042" s="13"/>
      <c r="Y2042" s="13"/>
      <c r="Z2042" s="13"/>
      <c r="AA2042" s="13"/>
      <c r="AB2042" s="13"/>
      <c r="AC2042" s="13"/>
      <c r="AD2042" s="13"/>
      <c r="AE2042" s="13"/>
      <c r="AT2042" s="250" t="s">
        <v>372</v>
      </c>
      <c r="AU2042" s="250" t="s">
        <v>81</v>
      </c>
      <c r="AV2042" s="13" t="s">
        <v>79</v>
      </c>
      <c r="AW2042" s="13" t="s">
        <v>34</v>
      </c>
      <c r="AX2042" s="13" t="s">
        <v>72</v>
      </c>
      <c r="AY2042" s="250" t="s">
        <v>178</v>
      </c>
    </row>
    <row r="2043" s="14" customFormat="1">
      <c r="A2043" s="14"/>
      <c r="B2043" s="251"/>
      <c r="C2043" s="252"/>
      <c r="D2043" s="242" t="s">
        <v>372</v>
      </c>
      <c r="E2043" s="253" t="s">
        <v>21</v>
      </c>
      <c r="F2043" s="254" t="s">
        <v>2795</v>
      </c>
      <c r="G2043" s="252"/>
      <c r="H2043" s="255">
        <v>296.65499999999997</v>
      </c>
      <c r="I2043" s="256"/>
      <c r="J2043" s="252"/>
      <c r="K2043" s="252"/>
      <c r="L2043" s="257"/>
      <c r="M2043" s="258"/>
      <c r="N2043" s="259"/>
      <c r="O2043" s="259"/>
      <c r="P2043" s="259"/>
      <c r="Q2043" s="259"/>
      <c r="R2043" s="259"/>
      <c r="S2043" s="259"/>
      <c r="T2043" s="260"/>
      <c r="U2043" s="14"/>
      <c r="V2043" s="14"/>
      <c r="W2043" s="14"/>
      <c r="X2043" s="14"/>
      <c r="Y2043" s="14"/>
      <c r="Z2043" s="14"/>
      <c r="AA2043" s="14"/>
      <c r="AB2043" s="14"/>
      <c r="AC2043" s="14"/>
      <c r="AD2043" s="14"/>
      <c r="AE2043" s="14"/>
      <c r="AT2043" s="261" t="s">
        <v>372</v>
      </c>
      <c r="AU2043" s="261" t="s">
        <v>81</v>
      </c>
      <c r="AV2043" s="14" t="s">
        <v>81</v>
      </c>
      <c r="AW2043" s="14" t="s">
        <v>34</v>
      </c>
      <c r="AX2043" s="14" t="s">
        <v>79</v>
      </c>
      <c r="AY2043" s="261" t="s">
        <v>178</v>
      </c>
    </row>
    <row r="2044" s="12" customFormat="1" ht="22.8" customHeight="1">
      <c r="A2044" s="12"/>
      <c r="B2044" s="200"/>
      <c r="C2044" s="201"/>
      <c r="D2044" s="202" t="s">
        <v>71</v>
      </c>
      <c r="E2044" s="227" t="s">
        <v>2801</v>
      </c>
      <c r="F2044" s="227" t="s">
        <v>2802</v>
      </c>
      <c r="G2044" s="201"/>
      <c r="H2044" s="201"/>
      <c r="I2044" s="204"/>
      <c r="J2044" s="228">
        <f>BK2044</f>
        <v>0</v>
      </c>
      <c r="K2044" s="201"/>
      <c r="L2044" s="206"/>
      <c r="M2044" s="207"/>
      <c r="N2044" s="208"/>
      <c r="O2044" s="208"/>
      <c r="P2044" s="209">
        <f>SUM(P2045:P2079)</f>
        <v>0</v>
      </c>
      <c r="Q2044" s="208"/>
      <c r="R2044" s="209">
        <f>SUM(R2045:R2079)</f>
        <v>0.36429822000000006</v>
      </c>
      <c r="S2044" s="208"/>
      <c r="T2044" s="210">
        <f>SUM(T2045:T2079)</f>
        <v>0.01430406</v>
      </c>
      <c r="U2044" s="12"/>
      <c r="V2044" s="12"/>
      <c r="W2044" s="12"/>
      <c r="X2044" s="12"/>
      <c r="Y2044" s="12"/>
      <c r="Z2044" s="12"/>
      <c r="AA2044" s="12"/>
      <c r="AB2044" s="12"/>
      <c r="AC2044" s="12"/>
      <c r="AD2044" s="12"/>
      <c r="AE2044" s="12"/>
      <c r="AR2044" s="211" t="s">
        <v>81</v>
      </c>
      <c r="AT2044" s="212" t="s">
        <v>71</v>
      </c>
      <c r="AU2044" s="212" t="s">
        <v>79</v>
      </c>
      <c r="AY2044" s="211" t="s">
        <v>178</v>
      </c>
      <c r="BK2044" s="213">
        <f>SUM(BK2045:BK2079)</f>
        <v>0</v>
      </c>
    </row>
    <row r="2045" s="2" customFormat="1" ht="24.15" customHeight="1">
      <c r="A2045" s="41"/>
      <c r="B2045" s="42"/>
      <c r="C2045" s="214" t="s">
        <v>2803</v>
      </c>
      <c r="D2045" s="214" t="s">
        <v>179</v>
      </c>
      <c r="E2045" s="215" t="s">
        <v>2804</v>
      </c>
      <c r="F2045" s="216" t="s">
        <v>2805</v>
      </c>
      <c r="G2045" s="217" t="s">
        <v>384</v>
      </c>
      <c r="H2045" s="218">
        <v>375.743</v>
      </c>
      <c r="I2045" s="219"/>
      <c r="J2045" s="220">
        <f>ROUND(I2045*H2045,2)</f>
        <v>0</v>
      </c>
      <c r="K2045" s="216" t="s">
        <v>368</v>
      </c>
      <c r="L2045" s="47"/>
      <c r="M2045" s="221" t="s">
        <v>21</v>
      </c>
      <c r="N2045" s="222" t="s">
        <v>43</v>
      </c>
      <c r="O2045" s="87"/>
      <c r="P2045" s="223">
        <f>O2045*H2045</f>
        <v>0</v>
      </c>
      <c r="Q2045" s="223">
        <v>0</v>
      </c>
      <c r="R2045" s="223">
        <f>Q2045*H2045</f>
        <v>0</v>
      </c>
      <c r="S2045" s="223">
        <v>3.0000000000000001E-05</v>
      </c>
      <c r="T2045" s="224">
        <f>S2045*H2045</f>
        <v>0.011272290000000001</v>
      </c>
      <c r="U2045" s="41"/>
      <c r="V2045" s="41"/>
      <c r="W2045" s="41"/>
      <c r="X2045" s="41"/>
      <c r="Y2045" s="41"/>
      <c r="Z2045" s="41"/>
      <c r="AA2045" s="41"/>
      <c r="AB2045" s="41"/>
      <c r="AC2045" s="41"/>
      <c r="AD2045" s="41"/>
      <c r="AE2045" s="41"/>
      <c r="AR2045" s="225" t="s">
        <v>242</v>
      </c>
      <c r="AT2045" s="225" t="s">
        <v>179</v>
      </c>
      <c r="AU2045" s="225" t="s">
        <v>81</v>
      </c>
      <c r="AY2045" s="20" t="s">
        <v>178</v>
      </c>
      <c r="BE2045" s="226">
        <f>IF(N2045="základní",J2045,0)</f>
        <v>0</v>
      </c>
      <c r="BF2045" s="226">
        <f>IF(N2045="snížená",J2045,0)</f>
        <v>0</v>
      </c>
      <c r="BG2045" s="226">
        <f>IF(N2045="zákl. přenesená",J2045,0)</f>
        <v>0</v>
      </c>
      <c r="BH2045" s="226">
        <f>IF(N2045="sníž. přenesená",J2045,0)</f>
        <v>0</v>
      </c>
      <c r="BI2045" s="226">
        <f>IF(N2045="nulová",J2045,0)</f>
        <v>0</v>
      </c>
      <c r="BJ2045" s="20" t="s">
        <v>79</v>
      </c>
      <c r="BK2045" s="226">
        <f>ROUND(I2045*H2045,2)</f>
        <v>0</v>
      </c>
      <c r="BL2045" s="20" t="s">
        <v>242</v>
      </c>
      <c r="BM2045" s="225" t="s">
        <v>2806</v>
      </c>
    </row>
    <row r="2046" s="2" customFormat="1">
      <c r="A2046" s="41"/>
      <c r="B2046" s="42"/>
      <c r="C2046" s="43"/>
      <c r="D2046" s="235" t="s">
        <v>370</v>
      </c>
      <c r="E2046" s="43"/>
      <c r="F2046" s="236" t="s">
        <v>2807</v>
      </c>
      <c r="G2046" s="43"/>
      <c r="H2046" s="43"/>
      <c r="I2046" s="237"/>
      <c r="J2046" s="43"/>
      <c r="K2046" s="43"/>
      <c r="L2046" s="47"/>
      <c r="M2046" s="238"/>
      <c r="N2046" s="239"/>
      <c r="O2046" s="87"/>
      <c r="P2046" s="87"/>
      <c r="Q2046" s="87"/>
      <c r="R2046" s="87"/>
      <c r="S2046" s="87"/>
      <c r="T2046" s="88"/>
      <c r="U2046" s="41"/>
      <c r="V2046" s="41"/>
      <c r="W2046" s="41"/>
      <c r="X2046" s="41"/>
      <c r="Y2046" s="41"/>
      <c r="Z2046" s="41"/>
      <c r="AA2046" s="41"/>
      <c r="AB2046" s="41"/>
      <c r="AC2046" s="41"/>
      <c r="AD2046" s="41"/>
      <c r="AE2046" s="41"/>
      <c r="AT2046" s="20" t="s">
        <v>370</v>
      </c>
      <c r="AU2046" s="20" t="s">
        <v>81</v>
      </c>
    </row>
    <row r="2047" s="13" customFormat="1">
      <c r="A2047" s="13"/>
      <c r="B2047" s="240"/>
      <c r="C2047" s="241"/>
      <c r="D2047" s="242" t="s">
        <v>372</v>
      </c>
      <c r="E2047" s="243" t="s">
        <v>21</v>
      </c>
      <c r="F2047" s="244" t="s">
        <v>674</v>
      </c>
      <c r="G2047" s="241"/>
      <c r="H2047" s="243" t="s">
        <v>21</v>
      </c>
      <c r="I2047" s="245"/>
      <c r="J2047" s="241"/>
      <c r="K2047" s="241"/>
      <c r="L2047" s="246"/>
      <c r="M2047" s="247"/>
      <c r="N2047" s="248"/>
      <c r="O2047" s="248"/>
      <c r="P2047" s="248"/>
      <c r="Q2047" s="248"/>
      <c r="R2047" s="248"/>
      <c r="S2047" s="248"/>
      <c r="T2047" s="249"/>
      <c r="U2047" s="13"/>
      <c r="V2047" s="13"/>
      <c r="W2047" s="13"/>
      <c r="X2047" s="13"/>
      <c r="Y2047" s="13"/>
      <c r="Z2047" s="13"/>
      <c r="AA2047" s="13"/>
      <c r="AB2047" s="13"/>
      <c r="AC2047" s="13"/>
      <c r="AD2047" s="13"/>
      <c r="AE2047" s="13"/>
      <c r="AT2047" s="250" t="s">
        <v>372</v>
      </c>
      <c r="AU2047" s="250" t="s">
        <v>81</v>
      </c>
      <c r="AV2047" s="13" t="s">
        <v>79</v>
      </c>
      <c r="AW2047" s="13" t="s">
        <v>34</v>
      </c>
      <c r="AX2047" s="13" t="s">
        <v>72</v>
      </c>
      <c r="AY2047" s="250" t="s">
        <v>178</v>
      </c>
    </row>
    <row r="2048" s="14" customFormat="1">
      <c r="A2048" s="14"/>
      <c r="B2048" s="251"/>
      <c r="C2048" s="252"/>
      <c r="D2048" s="242" t="s">
        <v>372</v>
      </c>
      <c r="E2048" s="253" t="s">
        <v>21</v>
      </c>
      <c r="F2048" s="254" t="s">
        <v>2808</v>
      </c>
      <c r="G2048" s="252"/>
      <c r="H2048" s="255">
        <v>375.743</v>
      </c>
      <c r="I2048" s="256"/>
      <c r="J2048" s="252"/>
      <c r="K2048" s="252"/>
      <c r="L2048" s="257"/>
      <c r="M2048" s="258"/>
      <c r="N2048" s="259"/>
      <c r="O2048" s="259"/>
      <c r="P2048" s="259"/>
      <c r="Q2048" s="259"/>
      <c r="R2048" s="259"/>
      <c r="S2048" s="259"/>
      <c r="T2048" s="260"/>
      <c r="U2048" s="14"/>
      <c r="V2048" s="14"/>
      <c r="W2048" s="14"/>
      <c r="X2048" s="14"/>
      <c r="Y2048" s="14"/>
      <c r="Z2048" s="14"/>
      <c r="AA2048" s="14"/>
      <c r="AB2048" s="14"/>
      <c r="AC2048" s="14"/>
      <c r="AD2048" s="14"/>
      <c r="AE2048" s="14"/>
      <c r="AT2048" s="261" t="s">
        <v>372</v>
      </c>
      <c r="AU2048" s="261" t="s">
        <v>81</v>
      </c>
      <c r="AV2048" s="14" t="s">
        <v>81</v>
      </c>
      <c r="AW2048" s="14" t="s">
        <v>34</v>
      </c>
      <c r="AX2048" s="14" t="s">
        <v>79</v>
      </c>
      <c r="AY2048" s="261" t="s">
        <v>178</v>
      </c>
    </row>
    <row r="2049" s="2" customFormat="1" ht="44.25" customHeight="1">
      <c r="A2049" s="41"/>
      <c r="B2049" s="42"/>
      <c r="C2049" s="214" t="s">
        <v>2809</v>
      </c>
      <c r="D2049" s="214" t="s">
        <v>179</v>
      </c>
      <c r="E2049" s="215" t="s">
        <v>2810</v>
      </c>
      <c r="F2049" s="216" t="s">
        <v>2811</v>
      </c>
      <c r="G2049" s="217" t="s">
        <v>384</v>
      </c>
      <c r="H2049" s="218">
        <v>101.059</v>
      </c>
      <c r="I2049" s="219"/>
      <c r="J2049" s="220">
        <f>ROUND(I2049*H2049,2)</f>
        <v>0</v>
      </c>
      <c r="K2049" s="216" t="s">
        <v>368</v>
      </c>
      <c r="L2049" s="47"/>
      <c r="M2049" s="221" t="s">
        <v>21</v>
      </c>
      <c r="N2049" s="222" t="s">
        <v>43</v>
      </c>
      <c r="O2049" s="87"/>
      <c r="P2049" s="223">
        <f>O2049*H2049</f>
        <v>0</v>
      </c>
      <c r="Q2049" s="223">
        <v>0</v>
      </c>
      <c r="R2049" s="223">
        <f>Q2049*H2049</f>
        <v>0</v>
      </c>
      <c r="S2049" s="223">
        <v>3.0000000000000001E-05</v>
      </c>
      <c r="T2049" s="224">
        <f>S2049*H2049</f>
        <v>0.00303177</v>
      </c>
      <c r="U2049" s="41"/>
      <c r="V2049" s="41"/>
      <c r="W2049" s="41"/>
      <c r="X2049" s="41"/>
      <c r="Y2049" s="41"/>
      <c r="Z2049" s="41"/>
      <c r="AA2049" s="41"/>
      <c r="AB2049" s="41"/>
      <c r="AC2049" s="41"/>
      <c r="AD2049" s="41"/>
      <c r="AE2049" s="41"/>
      <c r="AR2049" s="225" t="s">
        <v>242</v>
      </c>
      <c r="AT2049" s="225" t="s">
        <v>179</v>
      </c>
      <c r="AU2049" s="225" t="s">
        <v>81</v>
      </c>
      <c r="AY2049" s="20" t="s">
        <v>178</v>
      </c>
      <c r="BE2049" s="226">
        <f>IF(N2049="základní",J2049,0)</f>
        <v>0</v>
      </c>
      <c r="BF2049" s="226">
        <f>IF(N2049="snížená",J2049,0)</f>
        <v>0</v>
      </c>
      <c r="BG2049" s="226">
        <f>IF(N2049="zákl. přenesená",J2049,0)</f>
        <v>0</v>
      </c>
      <c r="BH2049" s="226">
        <f>IF(N2049="sníž. přenesená",J2049,0)</f>
        <v>0</v>
      </c>
      <c r="BI2049" s="226">
        <f>IF(N2049="nulová",J2049,0)</f>
        <v>0</v>
      </c>
      <c r="BJ2049" s="20" t="s">
        <v>79</v>
      </c>
      <c r="BK2049" s="226">
        <f>ROUND(I2049*H2049,2)</f>
        <v>0</v>
      </c>
      <c r="BL2049" s="20" t="s">
        <v>242</v>
      </c>
      <c r="BM2049" s="225" t="s">
        <v>2812</v>
      </c>
    </row>
    <row r="2050" s="2" customFormat="1">
      <c r="A2050" s="41"/>
      <c r="B2050" s="42"/>
      <c r="C2050" s="43"/>
      <c r="D2050" s="235" t="s">
        <v>370</v>
      </c>
      <c r="E2050" s="43"/>
      <c r="F2050" s="236" t="s">
        <v>2813</v>
      </c>
      <c r="G2050" s="43"/>
      <c r="H2050" s="43"/>
      <c r="I2050" s="237"/>
      <c r="J2050" s="43"/>
      <c r="K2050" s="43"/>
      <c r="L2050" s="47"/>
      <c r="M2050" s="238"/>
      <c r="N2050" s="239"/>
      <c r="O2050" s="87"/>
      <c r="P2050" s="87"/>
      <c r="Q2050" s="87"/>
      <c r="R2050" s="87"/>
      <c r="S2050" s="87"/>
      <c r="T2050" s="88"/>
      <c r="U2050" s="41"/>
      <c r="V2050" s="41"/>
      <c r="W2050" s="41"/>
      <c r="X2050" s="41"/>
      <c r="Y2050" s="41"/>
      <c r="Z2050" s="41"/>
      <c r="AA2050" s="41"/>
      <c r="AB2050" s="41"/>
      <c r="AC2050" s="41"/>
      <c r="AD2050" s="41"/>
      <c r="AE2050" s="41"/>
      <c r="AT2050" s="20" t="s">
        <v>370</v>
      </c>
      <c r="AU2050" s="20" t="s">
        <v>81</v>
      </c>
    </row>
    <row r="2051" s="13" customFormat="1">
      <c r="A2051" s="13"/>
      <c r="B2051" s="240"/>
      <c r="C2051" s="241"/>
      <c r="D2051" s="242" t="s">
        <v>372</v>
      </c>
      <c r="E2051" s="243" t="s">
        <v>21</v>
      </c>
      <c r="F2051" s="244" t="s">
        <v>674</v>
      </c>
      <c r="G2051" s="241"/>
      <c r="H2051" s="243" t="s">
        <v>21</v>
      </c>
      <c r="I2051" s="245"/>
      <c r="J2051" s="241"/>
      <c r="K2051" s="241"/>
      <c r="L2051" s="246"/>
      <c r="M2051" s="247"/>
      <c r="N2051" s="248"/>
      <c r="O2051" s="248"/>
      <c r="P2051" s="248"/>
      <c r="Q2051" s="248"/>
      <c r="R2051" s="248"/>
      <c r="S2051" s="248"/>
      <c r="T2051" s="249"/>
      <c r="U2051" s="13"/>
      <c r="V2051" s="13"/>
      <c r="W2051" s="13"/>
      <c r="X2051" s="13"/>
      <c r="Y2051" s="13"/>
      <c r="Z2051" s="13"/>
      <c r="AA2051" s="13"/>
      <c r="AB2051" s="13"/>
      <c r="AC2051" s="13"/>
      <c r="AD2051" s="13"/>
      <c r="AE2051" s="13"/>
      <c r="AT2051" s="250" t="s">
        <v>372</v>
      </c>
      <c r="AU2051" s="250" t="s">
        <v>81</v>
      </c>
      <c r="AV2051" s="13" t="s">
        <v>79</v>
      </c>
      <c r="AW2051" s="13" t="s">
        <v>34</v>
      </c>
      <c r="AX2051" s="13" t="s">
        <v>72</v>
      </c>
      <c r="AY2051" s="250" t="s">
        <v>178</v>
      </c>
    </row>
    <row r="2052" s="13" customFormat="1">
      <c r="A2052" s="13"/>
      <c r="B2052" s="240"/>
      <c r="C2052" s="241"/>
      <c r="D2052" s="242" t="s">
        <v>372</v>
      </c>
      <c r="E2052" s="243" t="s">
        <v>21</v>
      </c>
      <c r="F2052" s="244" t="s">
        <v>2814</v>
      </c>
      <c r="G2052" s="241"/>
      <c r="H2052" s="243" t="s">
        <v>21</v>
      </c>
      <c r="I2052" s="245"/>
      <c r="J2052" s="241"/>
      <c r="K2052" s="241"/>
      <c r="L2052" s="246"/>
      <c r="M2052" s="247"/>
      <c r="N2052" s="248"/>
      <c r="O2052" s="248"/>
      <c r="P2052" s="248"/>
      <c r="Q2052" s="248"/>
      <c r="R2052" s="248"/>
      <c r="S2052" s="248"/>
      <c r="T2052" s="249"/>
      <c r="U2052" s="13"/>
      <c r="V2052" s="13"/>
      <c r="W2052" s="13"/>
      <c r="X2052" s="13"/>
      <c r="Y2052" s="13"/>
      <c r="Z2052" s="13"/>
      <c r="AA2052" s="13"/>
      <c r="AB2052" s="13"/>
      <c r="AC2052" s="13"/>
      <c r="AD2052" s="13"/>
      <c r="AE2052" s="13"/>
      <c r="AT2052" s="250" t="s">
        <v>372</v>
      </c>
      <c r="AU2052" s="250" t="s">
        <v>81</v>
      </c>
      <c r="AV2052" s="13" t="s">
        <v>79</v>
      </c>
      <c r="AW2052" s="13" t="s">
        <v>34</v>
      </c>
      <c r="AX2052" s="13" t="s">
        <v>72</v>
      </c>
      <c r="AY2052" s="250" t="s">
        <v>178</v>
      </c>
    </row>
    <row r="2053" s="14" customFormat="1">
      <c r="A2053" s="14"/>
      <c r="B2053" s="251"/>
      <c r="C2053" s="252"/>
      <c r="D2053" s="242" t="s">
        <v>372</v>
      </c>
      <c r="E2053" s="253" t="s">
        <v>21</v>
      </c>
      <c r="F2053" s="254" t="s">
        <v>1046</v>
      </c>
      <c r="G2053" s="252"/>
      <c r="H2053" s="255">
        <v>7.7999999999999998</v>
      </c>
      <c r="I2053" s="256"/>
      <c r="J2053" s="252"/>
      <c r="K2053" s="252"/>
      <c r="L2053" s="257"/>
      <c r="M2053" s="258"/>
      <c r="N2053" s="259"/>
      <c r="O2053" s="259"/>
      <c r="P2053" s="259"/>
      <c r="Q2053" s="259"/>
      <c r="R2053" s="259"/>
      <c r="S2053" s="259"/>
      <c r="T2053" s="260"/>
      <c r="U2053" s="14"/>
      <c r="V2053" s="14"/>
      <c r="W2053" s="14"/>
      <c r="X2053" s="14"/>
      <c r="Y2053" s="14"/>
      <c r="Z2053" s="14"/>
      <c r="AA2053" s="14"/>
      <c r="AB2053" s="14"/>
      <c r="AC2053" s="14"/>
      <c r="AD2053" s="14"/>
      <c r="AE2053" s="14"/>
      <c r="AT2053" s="261" t="s">
        <v>372</v>
      </c>
      <c r="AU2053" s="261" t="s">
        <v>81</v>
      </c>
      <c r="AV2053" s="14" t="s">
        <v>81</v>
      </c>
      <c r="AW2053" s="14" t="s">
        <v>34</v>
      </c>
      <c r="AX2053" s="14" t="s">
        <v>72</v>
      </c>
      <c r="AY2053" s="261" t="s">
        <v>178</v>
      </c>
    </row>
    <row r="2054" s="14" customFormat="1">
      <c r="A2054" s="14"/>
      <c r="B2054" s="251"/>
      <c r="C2054" s="252"/>
      <c r="D2054" s="242" t="s">
        <v>372</v>
      </c>
      <c r="E2054" s="253" t="s">
        <v>21</v>
      </c>
      <c r="F2054" s="254" t="s">
        <v>1047</v>
      </c>
      <c r="G2054" s="252"/>
      <c r="H2054" s="255">
        <v>24.513000000000002</v>
      </c>
      <c r="I2054" s="256"/>
      <c r="J2054" s="252"/>
      <c r="K2054" s="252"/>
      <c r="L2054" s="257"/>
      <c r="M2054" s="258"/>
      <c r="N2054" s="259"/>
      <c r="O2054" s="259"/>
      <c r="P2054" s="259"/>
      <c r="Q2054" s="259"/>
      <c r="R2054" s="259"/>
      <c r="S2054" s="259"/>
      <c r="T2054" s="260"/>
      <c r="U2054" s="14"/>
      <c r="V2054" s="14"/>
      <c r="W2054" s="14"/>
      <c r="X2054" s="14"/>
      <c r="Y2054" s="14"/>
      <c r="Z2054" s="14"/>
      <c r="AA2054" s="14"/>
      <c r="AB2054" s="14"/>
      <c r="AC2054" s="14"/>
      <c r="AD2054" s="14"/>
      <c r="AE2054" s="14"/>
      <c r="AT2054" s="261" t="s">
        <v>372</v>
      </c>
      <c r="AU2054" s="261" t="s">
        <v>81</v>
      </c>
      <c r="AV2054" s="14" t="s">
        <v>81</v>
      </c>
      <c r="AW2054" s="14" t="s">
        <v>34</v>
      </c>
      <c r="AX2054" s="14" t="s">
        <v>72</v>
      </c>
      <c r="AY2054" s="261" t="s">
        <v>178</v>
      </c>
    </row>
    <row r="2055" s="14" customFormat="1">
      <c r="A2055" s="14"/>
      <c r="B2055" s="251"/>
      <c r="C2055" s="252"/>
      <c r="D2055" s="242" t="s">
        <v>372</v>
      </c>
      <c r="E2055" s="253" t="s">
        <v>21</v>
      </c>
      <c r="F2055" s="254" t="s">
        <v>1048</v>
      </c>
      <c r="G2055" s="252"/>
      <c r="H2055" s="255">
        <v>39.590000000000003</v>
      </c>
      <c r="I2055" s="256"/>
      <c r="J2055" s="252"/>
      <c r="K2055" s="252"/>
      <c r="L2055" s="257"/>
      <c r="M2055" s="258"/>
      <c r="N2055" s="259"/>
      <c r="O2055" s="259"/>
      <c r="P2055" s="259"/>
      <c r="Q2055" s="259"/>
      <c r="R2055" s="259"/>
      <c r="S2055" s="259"/>
      <c r="T2055" s="260"/>
      <c r="U2055" s="14"/>
      <c r="V2055" s="14"/>
      <c r="W2055" s="14"/>
      <c r="X2055" s="14"/>
      <c r="Y2055" s="14"/>
      <c r="Z2055" s="14"/>
      <c r="AA2055" s="14"/>
      <c r="AB2055" s="14"/>
      <c r="AC2055" s="14"/>
      <c r="AD2055" s="14"/>
      <c r="AE2055" s="14"/>
      <c r="AT2055" s="261" t="s">
        <v>372</v>
      </c>
      <c r="AU2055" s="261" t="s">
        <v>81</v>
      </c>
      <c r="AV2055" s="14" t="s">
        <v>81</v>
      </c>
      <c r="AW2055" s="14" t="s">
        <v>34</v>
      </c>
      <c r="AX2055" s="14" t="s">
        <v>72</v>
      </c>
      <c r="AY2055" s="261" t="s">
        <v>178</v>
      </c>
    </row>
    <row r="2056" s="16" customFormat="1">
      <c r="A2056" s="16"/>
      <c r="B2056" s="273"/>
      <c r="C2056" s="274"/>
      <c r="D2056" s="242" t="s">
        <v>372</v>
      </c>
      <c r="E2056" s="275" t="s">
        <v>21</v>
      </c>
      <c r="F2056" s="276" t="s">
        <v>407</v>
      </c>
      <c r="G2056" s="274"/>
      <c r="H2056" s="277">
        <v>71.903000000000006</v>
      </c>
      <c r="I2056" s="278"/>
      <c r="J2056" s="274"/>
      <c r="K2056" s="274"/>
      <c r="L2056" s="279"/>
      <c r="M2056" s="280"/>
      <c r="N2056" s="281"/>
      <c r="O2056" s="281"/>
      <c r="P2056" s="281"/>
      <c r="Q2056" s="281"/>
      <c r="R2056" s="281"/>
      <c r="S2056" s="281"/>
      <c r="T2056" s="282"/>
      <c r="U2056" s="16"/>
      <c r="V2056" s="16"/>
      <c r="W2056" s="16"/>
      <c r="X2056" s="16"/>
      <c r="Y2056" s="16"/>
      <c r="Z2056" s="16"/>
      <c r="AA2056" s="16"/>
      <c r="AB2056" s="16"/>
      <c r="AC2056" s="16"/>
      <c r="AD2056" s="16"/>
      <c r="AE2056" s="16"/>
      <c r="AT2056" s="283" t="s">
        <v>372</v>
      </c>
      <c r="AU2056" s="283" t="s">
        <v>81</v>
      </c>
      <c r="AV2056" s="16" t="s">
        <v>95</v>
      </c>
      <c r="AW2056" s="16" t="s">
        <v>34</v>
      </c>
      <c r="AX2056" s="16" t="s">
        <v>72</v>
      </c>
      <c r="AY2056" s="283" t="s">
        <v>178</v>
      </c>
    </row>
    <row r="2057" s="14" customFormat="1">
      <c r="A2057" s="14"/>
      <c r="B2057" s="251"/>
      <c r="C2057" s="252"/>
      <c r="D2057" s="242" t="s">
        <v>372</v>
      </c>
      <c r="E2057" s="253" t="s">
        <v>21</v>
      </c>
      <c r="F2057" s="254" t="s">
        <v>2815</v>
      </c>
      <c r="G2057" s="252"/>
      <c r="H2057" s="255">
        <v>10.638</v>
      </c>
      <c r="I2057" s="256"/>
      <c r="J2057" s="252"/>
      <c r="K2057" s="252"/>
      <c r="L2057" s="257"/>
      <c r="M2057" s="258"/>
      <c r="N2057" s="259"/>
      <c r="O2057" s="259"/>
      <c r="P2057" s="259"/>
      <c r="Q2057" s="259"/>
      <c r="R2057" s="259"/>
      <c r="S2057" s="259"/>
      <c r="T2057" s="260"/>
      <c r="U2057" s="14"/>
      <c r="V2057" s="14"/>
      <c r="W2057" s="14"/>
      <c r="X2057" s="14"/>
      <c r="Y2057" s="14"/>
      <c r="Z2057" s="14"/>
      <c r="AA2057" s="14"/>
      <c r="AB2057" s="14"/>
      <c r="AC2057" s="14"/>
      <c r="AD2057" s="14"/>
      <c r="AE2057" s="14"/>
      <c r="AT2057" s="261" t="s">
        <v>372</v>
      </c>
      <c r="AU2057" s="261" t="s">
        <v>81</v>
      </c>
      <c r="AV2057" s="14" t="s">
        <v>81</v>
      </c>
      <c r="AW2057" s="14" t="s">
        <v>34</v>
      </c>
      <c r="AX2057" s="14" t="s">
        <v>72</v>
      </c>
      <c r="AY2057" s="261" t="s">
        <v>178</v>
      </c>
    </row>
    <row r="2058" s="14" customFormat="1">
      <c r="A2058" s="14"/>
      <c r="B2058" s="251"/>
      <c r="C2058" s="252"/>
      <c r="D2058" s="242" t="s">
        <v>372</v>
      </c>
      <c r="E2058" s="253" t="s">
        <v>21</v>
      </c>
      <c r="F2058" s="254" t="s">
        <v>2816</v>
      </c>
      <c r="G2058" s="252"/>
      <c r="H2058" s="255">
        <v>15.76</v>
      </c>
      <c r="I2058" s="256"/>
      <c r="J2058" s="252"/>
      <c r="K2058" s="252"/>
      <c r="L2058" s="257"/>
      <c r="M2058" s="258"/>
      <c r="N2058" s="259"/>
      <c r="O2058" s="259"/>
      <c r="P2058" s="259"/>
      <c r="Q2058" s="259"/>
      <c r="R2058" s="259"/>
      <c r="S2058" s="259"/>
      <c r="T2058" s="260"/>
      <c r="U2058" s="14"/>
      <c r="V2058" s="14"/>
      <c r="W2058" s="14"/>
      <c r="X2058" s="14"/>
      <c r="Y2058" s="14"/>
      <c r="Z2058" s="14"/>
      <c r="AA2058" s="14"/>
      <c r="AB2058" s="14"/>
      <c r="AC2058" s="14"/>
      <c r="AD2058" s="14"/>
      <c r="AE2058" s="14"/>
      <c r="AT2058" s="261" t="s">
        <v>372</v>
      </c>
      <c r="AU2058" s="261" t="s">
        <v>81</v>
      </c>
      <c r="AV2058" s="14" t="s">
        <v>81</v>
      </c>
      <c r="AW2058" s="14" t="s">
        <v>34</v>
      </c>
      <c r="AX2058" s="14" t="s">
        <v>72</v>
      </c>
      <c r="AY2058" s="261" t="s">
        <v>178</v>
      </c>
    </row>
    <row r="2059" s="14" customFormat="1">
      <c r="A2059" s="14"/>
      <c r="B2059" s="251"/>
      <c r="C2059" s="252"/>
      <c r="D2059" s="242" t="s">
        <v>372</v>
      </c>
      <c r="E2059" s="253" t="s">
        <v>21</v>
      </c>
      <c r="F2059" s="254" t="s">
        <v>2817</v>
      </c>
      <c r="G2059" s="252"/>
      <c r="H2059" s="255">
        <v>2.758</v>
      </c>
      <c r="I2059" s="256"/>
      <c r="J2059" s="252"/>
      <c r="K2059" s="252"/>
      <c r="L2059" s="257"/>
      <c r="M2059" s="258"/>
      <c r="N2059" s="259"/>
      <c r="O2059" s="259"/>
      <c r="P2059" s="259"/>
      <c r="Q2059" s="259"/>
      <c r="R2059" s="259"/>
      <c r="S2059" s="259"/>
      <c r="T2059" s="260"/>
      <c r="U2059" s="14"/>
      <c r="V2059" s="14"/>
      <c r="W2059" s="14"/>
      <c r="X2059" s="14"/>
      <c r="Y2059" s="14"/>
      <c r="Z2059" s="14"/>
      <c r="AA2059" s="14"/>
      <c r="AB2059" s="14"/>
      <c r="AC2059" s="14"/>
      <c r="AD2059" s="14"/>
      <c r="AE2059" s="14"/>
      <c r="AT2059" s="261" t="s">
        <v>372</v>
      </c>
      <c r="AU2059" s="261" t="s">
        <v>81</v>
      </c>
      <c r="AV2059" s="14" t="s">
        <v>81</v>
      </c>
      <c r="AW2059" s="14" t="s">
        <v>34</v>
      </c>
      <c r="AX2059" s="14" t="s">
        <v>72</v>
      </c>
      <c r="AY2059" s="261" t="s">
        <v>178</v>
      </c>
    </row>
    <row r="2060" s="15" customFormat="1">
      <c r="A2060" s="15"/>
      <c r="B2060" s="262"/>
      <c r="C2060" s="263"/>
      <c r="D2060" s="242" t="s">
        <v>372</v>
      </c>
      <c r="E2060" s="264" t="s">
        <v>21</v>
      </c>
      <c r="F2060" s="265" t="s">
        <v>399</v>
      </c>
      <c r="G2060" s="263"/>
      <c r="H2060" s="266">
        <v>101.059</v>
      </c>
      <c r="I2060" s="267"/>
      <c r="J2060" s="263"/>
      <c r="K2060" s="263"/>
      <c r="L2060" s="268"/>
      <c r="M2060" s="269"/>
      <c r="N2060" s="270"/>
      <c r="O2060" s="270"/>
      <c r="P2060" s="270"/>
      <c r="Q2060" s="270"/>
      <c r="R2060" s="270"/>
      <c r="S2060" s="270"/>
      <c r="T2060" s="271"/>
      <c r="U2060" s="15"/>
      <c r="V2060" s="15"/>
      <c r="W2060" s="15"/>
      <c r="X2060" s="15"/>
      <c r="Y2060" s="15"/>
      <c r="Z2060" s="15"/>
      <c r="AA2060" s="15"/>
      <c r="AB2060" s="15"/>
      <c r="AC2060" s="15"/>
      <c r="AD2060" s="15"/>
      <c r="AE2060" s="15"/>
      <c r="AT2060" s="272" t="s">
        <v>372</v>
      </c>
      <c r="AU2060" s="272" t="s">
        <v>81</v>
      </c>
      <c r="AV2060" s="15" t="s">
        <v>97</v>
      </c>
      <c r="AW2060" s="15" t="s">
        <v>34</v>
      </c>
      <c r="AX2060" s="15" t="s">
        <v>79</v>
      </c>
      <c r="AY2060" s="272" t="s">
        <v>178</v>
      </c>
    </row>
    <row r="2061" s="2" customFormat="1" ht="16.5" customHeight="1">
      <c r="A2061" s="41"/>
      <c r="B2061" s="42"/>
      <c r="C2061" s="284" t="s">
        <v>2818</v>
      </c>
      <c r="D2061" s="284" t="s">
        <v>543</v>
      </c>
      <c r="E2061" s="285" t="s">
        <v>2819</v>
      </c>
      <c r="F2061" s="286" t="s">
        <v>2820</v>
      </c>
      <c r="G2061" s="287" t="s">
        <v>384</v>
      </c>
      <c r="H2061" s="288">
        <v>500.642</v>
      </c>
      <c r="I2061" s="289"/>
      <c r="J2061" s="290">
        <f>ROUND(I2061*H2061,2)</f>
        <v>0</v>
      </c>
      <c r="K2061" s="286" t="s">
        <v>368</v>
      </c>
      <c r="L2061" s="291"/>
      <c r="M2061" s="292" t="s">
        <v>21</v>
      </c>
      <c r="N2061" s="293" t="s">
        <v>43</v>
      </c>
      <c r="O2061" s="87"/>
      <c r="P2061" s="223">
        <f>O2061*H2061</f>
        <v>0</v>
      </c>
      <c r="Q2061" s="223">
        <v>2.0000000000000002E-05</v>
      </c>
      <c r="R2061" s="223">
        <f>Q2061*H2061</f>
        <v>0.01001284</v>
      </c>
      <c r="S2061" s="223">
        <v>0</v>
      </c>
      <c r="T2061" s="224">
        <f>S2061*H2061</f>
        <v>0</v>
      </c>
      <c r="U2061" s="41"/>
      <c r="V2061" s="41"/>
      <c r="W2061" s="41"/>
      <c r="X2061" s="41"/>
      <c r="Y2061" s="41"/>
      <c r="Z2061" s="41"/>
      <c r="AA2061" s="41"/>
      <c r="AB2061" s="41"/>
      <c r="AC2061" s="41"/>
      <c r="AD2061" s="41"/>
      <c r="AE2061" s="41"/>
      <c r="AR2061" s="225" t="s">
        <v>306</v>
      </c>
      <c r="AT2061" s="225" t="s">
        <v>543</v>
      </c>
      <c r="AU2061" s="225" t="s">
        <v>81</v>
      </c>
      <c r="AY2061" s="20" t="s">
        <v>178</v>
      </c>
      <c r="BE2061" s="226">
        <f>IF(N2061="základní",J2061,0)</f>
        <v>0</v>
      </c>
      <c r="BF2061" s="226">
        <f>IF(N2061="snížená",J2061,0)</f>
        <v>0</v>
      </c>
      <c r="BG2061" s="226">
        <f>IF(N2061="zákl. přenesená",J2061,0)</f>
        <v>0</v>
      </c>
      <c r="BH2061" s="226">
        <f>IF(N2061="sníž. přenesená",J2061,0)</f>
        <v>0</v>
      </c>
      <c r="BI2061" s="226">
        <f>IF(N2061="nulová",J2061,0)</f>
        <v>0</v>
      </c>
      <c r="BJ2061" s="20" t="s">
        <v>79</v>
      </c>
      <c r="BK2061" s="226">
        <f>ROUND(I2061*H2061,2)</f>
        <v>0</v>
      </c>
      <c r="BL2061" s="20" t="s">
        <v>242</v>
      </c>
      <c r="BM2061" s="225" t="s">
        <v>2821</v>
      </c>
    </row>
    <row r="2062" s="14" customFormat="1">
      <c r="A2062" s="14"/>
      <c r="B2062" s="251"/>
      <c r="C2062" s="252"/>
      <c r="D2062" s="242" t="s">
        <v>372</v>
      </c>
      <c r="E2062" s="253" t="s">
        <v>21</v>
      </c>
      <c r="F2062" s="254" t="s">
        <v>2822</v>
      </c>
      <c r="G2062" s="252"/>
      <c r="H2062" s="255">
        <v>476.80200000000002</v>
      </c>
      <c r="I2062" s="256"/>
      <c r="J2062" s="252"/>
      <c r="K2062" s="252"/>
      <c r="L2062" s="257"/>
      <c r="M2062" s="258"/>
      <c r="N2062" s="259"/>
      <c r="O2062" s="259"/>
      <c r="P2062" s="259"/>
      <c r="Q2062" s="259"/>
      <c r="R2062" s="259"/>
      <c r="S2062" s="259"/>
      <c r="T2062" s="260"/>
      <c r="U2062" s="14"/>
      <c r="V2062" s="14"/>
      <c r="W2062" s="14"/>
      <c r="X2062" s="14"/>
      <c r="Y2062" s="14"/>
      <c r="Z2062" s="14"/>
      <c r="AA2062" s="14"/>
      <c r="AB2062" s="14"/>
      <c r="AC2062" s="14"/>
      <c r="AD2062" s="14"/>
      <c r="AE2062" s="14"/>
      <c r="AT2062" s="261" t="s">
        <v>372</v>
      </c>
      <c r="AU2062" s="261" t="s">
        <v>81</v>
      </c>
      <c r="AV2062" s="14" t="s">
        <v>81</v>
      </c>
      <c r="AW2062" s="14" t="s">
        <v>34</v>
      </c>
      <c r="AX2062" s="14" t="s">
        <v>72</v>
      </c>
      <c r="AY2062" s="261" t="s">
        <v>178</v>
      </c>
    </row>
    <row r="2063" s="14" customFormat="1">
      <c r="A2063" s="14"/>
      <c r="B2063" s="251"/>
      <c r="C2063" s="252"/>
      <c r="D2063" s="242" t="s">
        <v>372</v>
      </c>
      <c r="E2063" s="253" t="s">
        <v>21</v>
      </c>
      <c r="F2063" s="254" t="s">
        <v>2823</v>
      </c>
      <c r="G2063" s="252"/>
      <c r="H2063" s="255">
        <v>500.642</v>
      </c>
      <c r="I2063" s="256"/>
      <c r="J2063" s="252"/>
      <c r="K2063" s="252"/>
      <c r="L2063" s="257"/>
      <c r="M2063" s="258"/>
      <c r="N2063" s="259"/>
      <c r="O2063" s="259"/>
      <c r="P2063" s="259"/>
      <c r="Q2063" s="259"/>
      <c r="R2063" s="259"/>
      <c r="S2063" s="259"/>
      <c r="T2063" s="260"/>
      <c r="U2063" s="14"/>
      <c r="V2063" s="14"/>
      <c r="W2063" s="14"/>
      <c r="X2063" s="14"/>
      <c r="Y2063" s="14"/>
      <c r="Z2063" s="14"/>
      <c r="AA2063" s="14"/>
      <c r="AB2063" s="14"/>
      <c r="AC2063" s="14"/>
      <c r="AD2063" s="14"/>
      <c r="AE2063" s="14"/>
      <c r="AT2063" s="261" t="s">
        <v>372</v>
      </c>
      <c r="AU2063" s="261" t="s">
        <v>81</v>
      </c>
      <c r="AV2063" s="14" t="s">
        <v>81</v>
      </c>
      <c r="AW2063" s="14" t="s">
        <v>34</v>
      </c>
      <c r="AX2063" s="14" t="s">
        <v>79</v>
      </c>
      <c r="AY2063" s="261" t="s">
        <v>178</v>
      </c>
    </row>
    <row r="2064" s="2" customFormat="1" ht="33" customHeight="1">
      <c r="A2064" s="41"/>
      <c r="B2064" s="42"/>
      <c r="C2064" s="214" t="s">
        <v>2824</v>
      </c>
      <c r="D2064" s="214" t="s">
        <v>179</v>
      </c>
      <c r="E2064" s="215" t="s">
        <v>2825</v>
      </c>
      <c r="F2064" s="216" t="s">
        <v>2826</v>
      </c>
      <c r="G2064" s="217" t="s">
        <v>384</v>
      </c>
      <c r="H2064" s="218">
        <v>697.88800000000003</v>
      </c>
      <c r="I2064" s="219"/>
      <c r="J2064" s="220">
        <f>ROUND(I2064*H2064,2)</f>
        <v>0</v>
      </c>
      <c r="K2064" s="216" t="s">
        <v>368</v>
      </c>
      <c r="L2064" s="47"/>
      <c r="M2064" s="221" t="s">
        <v>21</v>
      </c>
      <c r="N2064" s="222" t="s">
        <v>43</v>
      </c>
      <c r="O2064" s="87"/>
      <c r="P2064" s="223">
        <f>O2064*H2064</f>
        <v>0</v>
      </c>
      <c r="Q2064" s="223">
        <v>0.00020000000000000001</v>
      </c>
      <c r="R2064" s="223">
        <f>Q2064*H2064</f>
        <v>0.13957760000000002</v>
      </c>
      <c r="S2064" s="223">
        <v>0</v>
      </c>
      <c r="T2064" s="224">
        <f>S2064*H2064</f>
        <v>0</v>
      </c>
      <c r="U2064" s="41"/>
      <c r="V2064" s="41"/>
      <c r="W2064" s="41"/>
      <c r="X2064" s="41"/>
      <c r="Y2064" s="41"/>
      <c r="Z2064" s="41"/>
      <c r="AA2064" s="41"/>
      <c r="AB2064" s="41"/>
      <c r="AC2064" s="41"/>
      <c r="AD2064" s="41"/>
      <c r="AE2064" s="41"/>
      <c r="AR2064" s="225" t="s">
        <v>242</v>
      </c>
      <c r="AT2064" s="225" t="s">
        <v>179</v>
      </c>
      <c r="AU2064" s="225" t="s">
        <v>81</v>
      </c>
      <c r="AY2064" s="20" t="s">
        <v>178</v>
      </c>
      <c r="BE2064" s="226">
        <f>IF(N2064="základní",J2064,0)</f>
        <v>0</v>
      </c>
      <c r="BF2064" s="226">
        <f>IF(N2064="snížená",J2064,0)</f>
        <v>0</v>
      </c>
      <c r="BG2064" s="226">
        <f>IF(N2064="zákl. přenesená",J2064,0)</f>
        <v>0</v>
      </c>
      <c r="BH2064" s="226">
        <f>IF(N2064="sníž. přenesená",J2064,0)</f>
        <v>0</v>
      </c>
      <c r="BI2064" s="226">
        <f>IF(N2064="nulová",J2064,0)</f>
        <v>0</v>
      </c>
      <c r="BJ2064" s="20" t="s">
        <v>79</v>
      </c>
      <c r="BK2064" s="226">
        <f>ROUND(I2064*H2064,2)</f>
        <v>0</v>
      </c>
      <c r="BL2064" s="20" t="s">
        <v>242</v>
      </c>
      <c r="BM2064" s="225" t="s">
        <v>2827</v>
      </c>
    </row>
    <row r="2065" s="2" customFormat="1">
      <c r="A2065" s="41"/>
      <c r="B2065" s="42"/>
      <c r="C2065" s="43"/>
      <c r="D2065" s="235" t="s">
        <v>370</v>
      </c>
      <c r="E2065" s="43"/>
      <c r="F2065" s="236" t="s">
        <v>2828</v>
      </c>
      <c r="G2065" s="43"/>
      <c r="H2065" s="43"/>
      <c r="I2065" s="237"/>
      <c r="J2065" s="43"/>
      <c r="K2065" s="43"/>
      <c r="L2065" s="47"/>
      <c r="M2065" s="238"/>
      <c r="N2065" s="239"/>
      <c r="O2065" s="87"/>
      <c r="P2065" s="87"/>
      <c r="Q2065" s="87"/>
      <c r="R2065" s="87"/>
      <c r="S2065" s="87"/>
      <c r="T2065" s="88"/>
      <c r="U2065" s="41"/>
      <c r="V2065" s="41"/>
      <c r="W2065" s="41"/>
      <c r="X2065" s="41"/>
      <c r="Y2065" s="41"/>
      <c r="Z2065" s="41"/>
      <c r="AA2065" s="41"/>
      <c r="AB2065" s="41"/>
      <c r="AC2065" s="41"/>
      <c r="AD2065" s="41"/>
      <c r="AE2065" s="41"/>
      <c r="AT2065" s="20" t="s">
        <v>370</v>
      </c>
      <c r="AU2065" s="20" t="s">
        <v>81</v>
      </c>
    </row>
    <row r="2066" s="13" customFormat="1">
      <c r="A2066" s="13"/>
      <c r="B2066" s="240"/>
      <c r="C2066" s="241"/>
      <c r="D2066" s="242" t="s">
        <v>372</v>
      </c>
      <c r="E2066" s="243" t="s">
        <v>21</v>
      </c>
      <c r="F2066" s="244" t="s">
        <v>2829</v>
      </c>
      <c r="G2066" s="241"/>
      <c r="H2066" s="243" t="s">
        <v>21</v>
      </c>
      <c r="I2066" s="245"/>
      <c r="J2066" s="241"/>
      <c r="K2066" s="241"/>
      <c r="L2066" s="246"/>
      <c r="M2066" s="247"/>
      <c r="N2066" s="248"/>
      <c r="O2066" s="248"/>
      <c r="P2066" s="248"/>
      <c r="Q2066" s="248"/>
      <c r="R2066" s="248"/>
      <c r="S2066" s="248"/>
      <c r="T2066" s="249"/>
      <c r="U2066" s="13"/>
      <c r="V2066" s="13"/>
      <c r="W2066" s="13"/>
      <c r="X2066" s="13"/>
      <c r="Y2066" s="13"/>
      <c r="Z2066" s="13"/>
      <c r="AA2066" s="13"/>
      <c r="AB2066" s="13"/>
      <c r="AC2066" s="13"/>
      <c r="AD2066" s="13"/>
      <c r="AE2066" s="13"/>
      <c r="AT2066" s="250" t="s">
        <v>372</v>
      </c>
      <c r="AU2066" s="250" t="s">
        <v>81</v>
      </c>
      <c r="AV2066" s="13" t="s">
        <v>79</v>
      </c>
      <c r="AW2066" s="13" t="s">
        <v>34</v>
      </c>
      <c r="AX2066" s="13" t="s">
        <v>72</v>
      </c>
      <c r="AY2066" s="250" t="s">
        <v>178</v>
      </c>
    </row>
    <row r="2067" s="14" customFormat="1">
      <c r="A2067" s="14"/>
      <c r="B2067" s="251"/>
      <c r="C2067" s="252"/>
      <c r="D2067" s="242" t="s">
        <v>372</v>
      </c>
      <c r="E2067" s="253" t="s">
        <v>21</v>
      </c>
      <c r="F2067" s="254" t="s">
        <v>2830</v>
      </c>
      <c r="G2067" s="252"/>
      <c r="H2067" s="255">
        <v>661.63099999999997</v>
      </c>
      <c r="I2067" s="256"/>
      <c r="J2067" s="252"/>
      <c r="K2067" s="252"/>
      <c r="L2067" s="257"/>
      <c r="M2067" s="258"/>
      <c r="N2067" s="259"/>
      <c r="O2067" s="259"/>
      <c r="P2067" s="259"/>
      <c r="Q2067" s="259"/>
      <c r="R2067" s="259"/>
      <c r="S2067" s="259"/>
      <c r="T2067" s="260"/>
      <c r="U2067" s="14"/>
      <c r="V2067" s="14"/>
      <c r="W2067" s="14"/>
      <c r="X2067" s="14"/>
      <c r="Y2067" s="14"/>
      <c r="Z2067" s="14"/>
      <c r="AA2067" s="14"/>
      <c r="AB2067" s="14"/>
      <c r="AC2067" s="14"/>
      <c r="AD2067" s="14"/>
      <c r="AE2067" s="14"/>
      <c r="AT2067" s="261" t="s">
        <v>372</v>
      </c>
      <c r="AU2067" s="261" t="s">
        <v>81</v>
      </c>
      <c r="AV2067" s="14" t="s">
        <v>81</v>
      </c>
      <c r="AW2067" s="14" t="s">
        <v>34</v>
      </c>
      <c r="AX2067" s="14" t="s">
        <v>72</v>
      </c>
      <c r="AY2067" s="261" t="s">
        <v>178</v>
      </c>
    </row>
    <row r="2068" s="16" customFormat="1">
      <c r="A2068" s="16"/>
      <c r="B2068" s="273"/>
      <c r="C2068" s="274"/>
      <c r="D2068" s="242" t="s">
        <v>372</v>
      </c>
      <c r="E2068" s="275" t="s">
        <v>21</v>
      </c>
      <c r="F2068" s="276" t="s">
        <v>407</v>
      </c>
      <c r="G2068" s="274"/>
      <c r="H2068" s="277">
        <v>661.63099999999997</v>
      </c>
      <c r="I2068" s="278"/>
      <c r="J2068" s="274"/>
      <c r="K2068" s="274"/>
      <c r="L2068" s="279"/>
      <c r="M2068" s="280"/>
      <c r="N2068" s="281"/>
      <c r="O2068" s="281"/>
      <c r="P2068" s="281"/>
      <c r="Q2068" s="281"/>
      <c r="R2068" s="281"/>
      <c r="S2068" s="281"/>
      <c r="T2068" s="282"/>
      <c r="U2068" s="16"/>
      <c r="V2068" s="16"/>
      <c r="W2068" s="16"/>
      <c r="X2068" s="16"/>
      <c r="Y2068" s="16"/>
      <c r="Z2068" s="16"/>
      <c r="AA2068" s="16"/>
      <c r="AB2068" s="16"/>
      <c r="AC2068" s="16"/>
      <c r="AD2068" s="16"/>
      <c r="AE2068" s="16"/>
      <c r="AT2068" s="283" t="s">
        <v>372</v>
      </c>
      <c r="AU2068" s="283" t="s">
        <v>81</v>
      </c>
      <c r="AV2068" s="16" t="s">
        <v>95</v>
      </c>
      <c r="AW2068" s="16" t="s">
        <v>34</v>
      </c>
      <c r="AX2068" s="16" t="s">
        <v>72</v>
      </c>
      <c r="AY2068" s="283" t="s">
        <v>178</v>
      </c>
    </row>
    <row r="2069" s="13" customFormat="1">
      <c r="A2069" s="13"/>
      <c r="B2069" s="240"/>
      <c r="C2069" s="241"/>
      <c r="D2069" s="242" t="s">
        <v>372</v>
      </c>
      <c r="E2069" s="243" t="s">
        <v>21</v>
      </c>
      <c r="F2069" s="244" t="s">
        <v>2831</v>
      </c>
      <c r="G2069" s="241"/>
      <c r="H2069" s="243" t="s">
        <v>21</v>
      </c>
      <c r="I2069" s="245"/>
      <c r="J2069" s="241"/>
      <c r="K2069" s="241"/>
      <c r="L2069" s="246"/>
      <c r="M2069" s="247"/>
      <c r="N2069" s="248"/>
      <c r="O2069" s="248"/>
      <c r="P2069" s="248"/>
      <c r="Q2069" s="248"/>
      <c r="R2069" s="248"/>
      <c r="S2069" s="248"/>
      <c r="T2069" s="249"/>
      <c r="U2069" s="13"/>
      <c r="V2069" s="13"/>
      <c r="W2069" s="13"/>
      <c r="X2069" s="13"/>
      <c r="Y2069" s="13"/>
      <c r="Z2069" s="13"/>
      <c r="AA2069" s="13"/>
      <c r="AB2069" s="13"/>
      <c r="AC2069" s="13"/>
      <c r="AD2069" s="13"/>
      <c r="AE2069" s="13"/>
      <c r="AT2069" s="250" t="s">
        <v>372</v>
      </c>
      <c r="AU2069" s="250" t="s">
        <v>81</v>
      </c>
      <c r="AV2069" s="13" t="s">
        <v>79</v>
      </c>
      <c r="AW2069" s="13" t="s">
        <v>34</v>
      </c>
      <c r="AX2069" s="13" t="s">
        <v>72</v>
      </c>
      <c r="AY2069" s="250" t="s">
        <v>178</v>
      </c>
    </row>
    <row r="2070" s="14" customFormat="1">
      <c r="A2070" s="14"/>
      <c r="B2070" s="251"/>
      <c r="C2070" s="252"/>
      <c r="D2070" s="242" t="s">
        <v>372</v>
      </c>
      <c r="E2070" s="253" t="s">
        <v>21</v>
      </c>
      <c r="F2070" s="254" t="s">
        <v>2832</v>
      </c>
      <c r="G2070" s="252"/>
      <c r="H2070" s="255">
        <v>36.256999999999998</v>
      </c>
      <c r="I2070" s="256"/>
      <c r="J2070" s="252"/>
      <c r="K2070" s="252"/>
      <c r="L2070" s="257"/>
      <c r="M2070" s="258"/>
      <c r="N2070" s="259"/>
      <c r="O2070" s="259"/>
      <c r="P2070" s="259"/>
      <c r="Q2070" s="259"/>
      <c r="R2070" s="259"/>
      <c r="S2070" s="259"/>
      <c r="T2070" s="260"/>
      <c r="U2070" s="14"/>
      <c r="V2070" s="14"/>
      <c r="W2070" s="14"/>
      <c r="X2070" s="14"/>
      <c r="Y2070" s="14"/>
      <c r="Z2070" s="14"/>
      <c r="AA2070" s="14"/>
      <c r="AB2070" s="14"/>
      <c r="AC2070" s="14"/>
      <c r="AD2070" s="14"/>
      <c r="AE2070" s="14"/>
      <c r="AT2070" s="261" t="s">
        <v>372</v>
      </c>
      <c r="AU2070" s="261" t="s">
        <v>81</v>
      </c>
      <c r="AV2070" s="14" t="s">
        <v>81</v>
      </c>
      <c r="AW2070" s="14" t="s">
        <v>34</v>
      </c>
      <c r="AX2070" s="14" t="s">
        <v>72</v>
      </c>
      <c r="AY2070" s="261" t="s">
        <v>178</v>
      </c>
    </row>
    <row r="2071" s="15" customFormat="1">
      <c r="A2071" s="15"/>
      <c r="B2071" s="262"/>
      <c r="C2071" s="263"/>
      <c r="D2071" s="242" t="s">
        <v>372</v>
      </c>
      <c r="E2071" s="264" t="s">
        <v>21</v>
      </c>
      <c r="F2071" s="265" t="s">
        <v>399</v>
      </c>
      <c r="G2071" s="263"/>
      <c r="H2071" s="266">
        <v>697.88800000000003</v>
      </c>
      <c r="I2071" s="267"/>
      <c r="J2071" s="263"/>
      <c r="K2071" s="263"/>
      <c r="L2071" s="268"/>
      <c r="M2071" s="269"/>
      <c r="N2071" s="270"/>
      <c r="O2071" s="270"/>
      <c r="P2071" s="270"/>
      <c r="Q2071" s="270"/>
      <c r="R2071" s="270"/>
      <c r="S2071" s="270"/>
      <c r="T2071" s="271"/>
      <c r="U2071" s="15"/>
      <c r="V2071" s="15"/>
      <c r="W2071" s="15"/>
      <c r="X2071" s="15"/>
      <c r="Y2071" s="15"/>
      <c r="Z2071" s="15"/>
      <c r="AA2071" s="15"/>
      <c r="AB2071" s="15"/>
      <c r="AC2071" s="15"/>
      <c r="AD2071" s="15"/>
      <c r="AE2071" s="15"/>
      <c r="AT2071" s="272" t="s">
        <v>372</v>
      </c>
      <c r="AU2071" s="272" t="s">
        <v>81</v>
      </c>
      <c r="AV2071" s="15" t="s">
        <v>97</v>
      </c>
      <c r="AW2071" s="15" t="s">
        <v>34</v>
      </c>
      <c r="AX2071" s="15" t="s">
        <v>79</v>
      </c>
      <c r="AY2071" s="272" t="s">
        <v>178</v>
      </c>
    </row>
    <row r="2072" s="2" customFormat="1" ht="37.8" customHeight="1">
      <c r="A2072" s="41"/>
      <c r="B2072" s="42"/>
      <c r="C2072" s="214" t="s">
        <v>2833</v>
      </c>
      <c r="D2072" s="214" t="s">
        <v>179</v>
      </c>
      <c r="E2072" s="215" t="s">
        <v>2834</v>
      </c>
      <c r="F2072" s="216" t="s">
        <v>2835</v>
      </c>
      <c r="G2072" s="217" t="s">
        <v>384</v>
      </c>
      <c r="H2072" s="218">
        <v>697.88800000000003</v>
      </c>
      <c r="I2072" s="219"/>
      <c r="J2072" s="220">
        <f>ROUND(I2072*H2072,2)</f>
        <v>0</v>
      </c>
      <c r="K2072" s="216" t="s">
        <v>368</v>
      </c>
      <c r="L2072" s="47"/>
      <c r="M2072" s="221" t="s">
        <v>21</v>
      </c>
      <c r="N2072" s="222" t="s">
        <v>43</v>
      </c>
      <c r="O2072" s="87"/>
      <c r="P2072" s="223">
        <f>O2072*H2072</f>
        <v>0</v>
      </c>
      <c r="Q2072" s="223">
        <v>0.00029</v>
      </c>
      <c r="R2072" s="223">
        <f>Q2072*H2072</f>
        <v>0.20238752000000002</v>
      </c>
      <c r="S2072" s="223">
        <v>0</v>
      </c>
      <c r="T2072" s="224">
        <f>S2072*H2072</f>
        <v>0</v>
      </c>
      <c r="U2072" s="41"/>
      <c r="V2072" s="41"/>
      <c r="W2072" s="41"/>
      <c r="X2072" s="41"/>
      <c r="Y2072" s="41"/>
      <c r="Z2072" s="41"/>
      <c r="AA2072" s="41"/>
      <c r="AB2072" s="41"/>
      <c r="AC2072" s="41"/>
      <c r="AD2072" s="41"/>
      <c r="AE2072" s="41"/>
      <c r="AR2072" s="225" t="s">
        <v>242</v>
      </c>
      <c r="AT2072" s="225" t="s">
        <v>179</v>
      </c>
      <c r="AU2072" s="225" t="s">
        <v>81</v>
      </c>
      <c r="AY2072" s="20" t="s">
        <v>178</v>
      </c>
      <c r="BE2072" s="226">
        <f>IF(N2072="základní",J2072,0)</f>
        <v>0</v>
      </c>
      <c r="BF2072" s="226">
        <f>IF(N2072="snížená",J2072,0)</f>
        <v>0</v>
      </c>
      <c r="BG2072" s="226">
        <f>IF(N2072="zákl. přenesená",J2072,0)</f>
        <v>0</v>
      </c>
      <c r="BH2072" s="226">
        <f>IF(N2072="sníž. přenesená",J2072,0)</f>
        <v>0</v>
      </c>
      <c r="BI2072" s="226">
        <f>IF(N2072="nulová",J2072,0)</f>
        <v>0</v>
      </c>
      <c r="BJ2072" s="20" t="s">
        <v>79</v>
      </c>
      <c r="BK2072" s="226">
        <f>ROUND(I2072*H2072,2)</f>
        <v>0</v>
      </c>
      <c r="BL2072" s="20" t="s">
        <v>242</v>
      </c>
      <c r="BM2072" s="225" t="s">
        <v>2836</v>
      </c>
    </row>
    <row r="2073" s="2" customFormat="1">
      <c r="A2073" s="41"/>
      <c r="B2073" s="42"/>
      <c r="C2073" s="43"/>
      <c r="D2073" s="235" t="s">
        <v>370</v>
      </c>
      <c r="E2073" s="43"/>
      <c r="F2073" s="236" t="s">
        <v>2837</v>
      </c>
      <c r="G2073" s="43"/>
      <c r="H2073" s="43"/>
      <c r="I2073" s="237"/>
      <c r="J2073" s="43"/>
      <c r="K2073" s="43"/>
      <c r="L2073" s="47"/>
      <c r="M2073" s="238"/>
      <c r="N2073" s="239"/>
      <c r="O2073" s="87"/>
      <c r="P2073" s="87"/>
      <c r="Q2073" s="87"/>
      <c r="R2073" s="87"/>
      <c r="S2073" s="87"/>
      <c r="T2073" s="88"/>
      <c r="U2073" s="41"/>
      <c r="V2073" s="41"/>
      <c r="W2073" s="41"/>
      <c r="X2073" s="41"/>
      <c r="Y2073" s="41"/>
      <c r="Z2073" s="41"/>
      <c r="AA2073" s="41"/>
      <c r="AB2073" s="41"/>
      <c r="AC2073" s="41"/>
      <c r="AD2073" s="41"/>
      <c r="AE2073" s="41"/>
      <c r="AT2073" s="20" t="s">
        <v>370</v>
      </c>
      <c r="AU2073" s="20" t="s">
        <v>81</v>
      </c>
    </row>
    <row r="2074" s="13" customFormat="1">
      <c r="A2074" s="13"/>
      <c r="B2074" s="240"/>
      <c r="C2074" s="241"/>
      <c r="D2074" s="242" t="s">
        <v>372</v>
      </c>
      <c r="E2074" s="243" t="s">
        <v>21</v>
      </c>
      <c r="F2074" s="244" t="s">
        <v>674</v>
      </c>
      <c r="G2074" s="241"/>
      <c r="H2074" s="243" t="s">
        <v>21</v>
      </c>
      <c r="I2074" s="245"/>
      <c r="J2074" s="241"/>
      <c r="K2074" s="241"/>
      <c r="L2074" s="246"/>
      <c r="M2074" s="247"/>
      <c r="N2074" s="248"/>
      <c r="O2074" s="248"/>
      <c r="P2074" s="248"/>
      <c r="Q2074" s="248"/>
      <c r="R2074" s="248"/>
      <c r="S2074" s="248"/>
      <c r="T2074" s="249"/>
      <c r="U2074" s="13"/>
      <c r="V2074" s="13"/>
      <c r="W2074" s="13"/>
      <c r="X2074" s="13"/>
      <c r="Y2074" s="13"/>
      <c r="Z2074" s="13"/>
      <c r="AA2074" s="13"/>
      <c r="AB2074" s="13"/>
      <c r="AC2074" s="13"/>
      <c r="AD2074" s="13"/>
      <c r="AE2074" s="13"/>
      <c r="AT2074" s="250" t="s">
        <v>372</v>
      </c>
      <c r="AU2074" s="250" t="s">
        <v>81</v>
      </c>
      <c r="AV2074" s="13" t="s">
        <v>79</v>
      </c>
      <c r="AW2074" s="13" t="s">
        <v>34</v>
      </c>
      <c r="AX2074" s="13" t="s">
        <v>72</v>
      </c>
      <c r="AY2074" s="250" t="s">
        <v>178</v>
      </c>
    </row>
    <row r="2075" s="14" customFormat="1">
      <c r="A2075" s="14"/>
      <c r="B2075" s="251"/>
      <c r="C2075" s="252"/>
      <c r="D2075" s="242" t="s">
        <v>372</v>
      </c>
      <c r="E2075" s="253" t="s">
        <v>21</v>
      </c>
      <c r="F2075" s="254" t="s">
        <v>2838</v>
      </c>
      <c r="G2075" s="252"/>
      <c r="H2075" s="255">
        <v>697.88800000000003</v>
      </c>
      <c r="I2075" s="256"/>
      <c r="J2075" s="252"/>
      <c r="K2075" s="252"/>
      <c r="L2075" s="257"/>
      <c r="M2075" s="258"/>
      <c r="N2075" s="259"/>
      <c r="O2075" s="259"/>
      <c r="P2075" s="259"/>
      <c r="Q2075" s="259"/>
      <c r="R2075" s="259"/>
      <c r="S2075" s="259"/>
      <c r="T2075" s="260"/>
      <c r="U2075" s="14"/>
      <c r="V2075" s="14"/>
      <c r="W2075" s="14"/>
      <c r="X2075" s="14"/>
      <c r="Y2075" s="14"/>
      <c r="Z2075" s="14"/>
      <c r="AA2075" s="14"/>
      <c r="AB2075" s="14"/>
      <c r="AC2075" s="14"/>
      <c r="AD2075" s="14"/>
      <c r="AE2075" s="14"/>
      <c r="AT2075" s="261" t="s">
        <v>372</v>
      </c>
      <c r="AU2075" s="261" t="s">
        <v>81</v>
      </c>
      <c r="AV2075" s="14" t="s">
        <v>81</v>
      </c>
      <c r="AW2075" s="14" t="s">
        <v>34</v>
      </c>
      <c r="AX2075" s="14" t="s">
        <v>79</v>
      </c>
      <c r="AY2075" s="261" t="s">
        <v>178</v>
      </c>
    </row>
    <row r="2076" s="2" customFormat="1" ht="49.05" customHeight="1">
      <c r="A2076" s="41"/>
      <c r="B2076" s="42"/>
      <c r="C2076" s="214" t="s">
        <v>2839</v>
      </c>
      <c r="D2076" s="214" t="s">
        <v>179</v>
      </c>
      <c r="E2076" s="215" t="s">
        <v>2840</v>
      </c>
      <c r="F2076" s="216" t="s">
        <v>2841</v>
      </c>
      <c r="G2076" s="217" t="s">
        <v>384</v>
      </c>
      <c r="H2076" s="218">
        <v>616.01300000000003</v>
      </c>
      <c r="I2076" s="219"/>
      <c r="J2076" s="220">
        <f>ROUND(I2076*H2076,2)</f>
        <v>0</v>
      </c>
      <c r="K2076" s="216" t="s">
        <v>368</v>
      </c>
      <c r="L2076" s="47"/>
      <c r="M2076" s="221" t="s">
        <v>21</v>
      </c>
      <c r="N2076" s="222" t="s">
        <v>43</v>
      </c>
      <c r="O2076" s="87"/>
      <c r="P2076" s="223">
        <f>O2076*H2076</f>
        <v>0</v>
      </c>
      <c r="Q2076" s="223">
        <v>2.0000000000000002E-05</v>
      </c>
      <c r="R2076" s="223">
        <f>Q2076*H2076</f>
        <v>0.012320260000000001</v>
      </c>
      <c r="S2076" s="223">
        <v>0</v>
      </c>
      <c r="T2076" s="224">
        <f>S2076*H2076</f>
        <v>0</v>
      </c>
      <c r="U2076" s="41"/>
      <c r="V2076" s="41"/>
      <c r="W2076" s="41"/>
      <c r="X2076" s="41"/>
      <c r="Y2076" s="41"/>
      <c r="Z2076" s="41"/>
      <c r="AA2076" s="41"/>
      <c r="AB2076" s="41"/>
      <c r="AC2076" s="41"/>
      <c r="AD2076" s="41"/>
      <c r="AE2076" s="41"/>
      <c r="AR2076" s="225" t="s">
        <v>242</v>
      </c>
      <c r="AT2076" s="225" t="s">
        <v>179</v>
      </c>
      <c r="AU2076" s="225" t="s">
        <v>81</v>
      </c>
      <c r="AY2076" s="20" t="s">
        <v>178</v>
      </c>
      <c r="BE2076" s="226">
        <f>IF(N2076="základní",J2076,0)</f>
        <v>0</v>
      </c>
      <c r="BF2076" s="226">
        <f>IF(N2076="snížená",J2076,0)</f>
        <v>0</v>
      </c>
      <c r="BG2076" s="226">
        <f>IF(N2076="zákl. přenesená",J2076,0)</f>
        <v>0</v>
      </c>
      <c r="BH2076" s="226">
        <f>IF(N2076="sníž. přenesená",J2076,0)</f>
        <v>0</v>
      </c>
      <c r="BI2076" s="226">
        <f>IF(N2076="nulová",J2076,0)</f>
        <v>0</v>
      </c>
      <c r="BJ2076" s="20" t="s">
        <v>79</v>
      </c>
      <c r="BK2076" s="226">
        <f>ROUND(I2076*H2076,2)</f>
        <v>0</v>
      </c>
      <c r="BL2076" s="20" t="s">
        <v>242</v>
      </c>
      <c r="BM2076" s="225" t="s">
        <v>2842</v>
      </c>
    </row>
    <row r="2077" s="2" customFormat="1">
      <c r="A2077" s="41"/>
      <c r="B2077" s="42"/>
      <c r="C2077" s="43"/>
      <c r="D2077" s="235" t="s">
        <v>370</v>
      </c>
      <c r="E2077" s="43"/>
      <c r="F2077" s="236" t="s">
        <v>2843</v>
      </c>
      <c r="G2077" s="43"/>
      <c r="H2077" s="43"/>
      <c r="I2077" s="237"/>
      <c r="J2077" s="43"/>
      <c r="K2077" s="43"/>
      <c r="L2077" s="47"/>
      <c r="M2077" s="238"/>
      <c r="N2077" s="239"/>
      <c r="O2077" s="87"/>
      <c r="P2077" s="87"/>
      <c r="Q2077" s="87"/>
      <c r="R2077" s="87"/>
      <c r="S2077" s="87"/>
      <c r="T2077" s="88"/>
      <c r="U2077" s="41"/>
      <c r="V2077" s="41"/>
      <c r="W2077" s="41"/>
      <c r="X2077" s="41"/>
      <c r="Y2077" s="41"/>
      <c r="Z2077" s="41"/>
      <c r="AA2077" s="41"/>
      <c r="AB2077" s="41"/>
      <c r="AC2077" s="41"/>
      <c r="AD2077" s="41"/>
      <c r="AE2077" s="41"/>
      <c r="AT2077" s="20" t="s">
        <v>370</v>
      </c>
      <c r="AU2077" s="20" t="s">
        <v>81</v>
      </c>
    </row>
    <row r="2078" s="13" customFormat="1">
      <c r="A2078" s="13"/>
      <c r="B2078" s="240"/>
      <c r="C2078" s="241"/>
      <c r="D2078" s="242" t="s">
        <v>372</v>
      </c>
      <c r="E2078" s="243" t="s">
        <v>21</v>
      </c>
      <c r="F2078" s="244" t="s">
        <v>2829</v>
      </c>
      <c r="G2078" s="241"/>
      <c r="H2078" s="243" t="s">
        <v>21</v>
      </c>
      <c r="I2078" s="245"/>
      <c r="J2078" s="241"/>
      <c r="K2078" s="241"/>
      <c r="L2078" s="246"/>
      <c r="M2078" s="247"/>
      <c r="N2078" s="248"/>
      <c r="O2078" s="248"/>
      <c r="P2078" s="248"/>
      <c r="Q2078" s="248"/>
      <c r="R2078" s="248"/>
      <c r="S2078" s="248"/>
      <c r="T2078" s="249"/>
      <c r="U2078" s="13"/>
      <c r="V2078" s="13"/>
      <c r="W2078" s="13"/>
      <c r="X2078" s="13"/>
      <c r="Y2078" s="13"/>
      <c r="Z2078" s="13"/>
      <c r="AA2078" s="13"/>
      <c r="AB2078" s="13"/>
      <c r="AC2078" s="13"/>
      <c r="AD2078" s="13"/>
      <c r="AE2078" s="13"/>
      <c r="AT2078" s="250" t="s">
        <v>372</v>
      </c>
      <c r="AU2078" s="250" t="s">
        <v>81</v>
      </c>
      <c r="AV2078" s="13" t="s">
        <v>79</v>
      </c>
      <c r="AW2078" s="13" t="s">
        <v>34</v>
      </c>
      <c r="AX2078" s="13" t="s">
        <v>72</v>
      </c>
      <c r="AY2078" s="250" t="s">
        <v>178</v>
      </c>
    </row>
    <row r="2079" s="14" customFormat="1">
      <c r="A2079" s="14"/>
      <c r="B2079" s="251"/>
      <c r="C2079" s="252"/>
      <c r="D2079" s="242" t="s">
        <v>372</v>
      </c>
      <c r="E2079" s="253" t="s">
        <v>21</v>
      </c>
      <c r="F2079" s="254" t="s">
        <v>2844</v>
      </c>
      <c r="G2079" s="252"/>
      <c r="H2079" s="255">
        <v>616.01300000000003</v>
      </c>
      <c r="I2079" s="256"/>
      <c r="J2079" s="252"/>
      <c r="K2079" s="252"/>
      <c r="L2079" s="257"/>
      <c r="M2079" s="258"/>
      <c r="N2079" s="259"/>
      <c r="O2079" s="259"/>
      <c r="P2079" s="259"/>
      <c r="Q2079" s="259"/>
      <c r="R2079" s="259"/>
      <c r="S2079" s="259"/>
      <c r="T2079" s="260"/>
      <c r="U2079" s="14"/>
      <c r="V2079" s="14"/>
      <c r="W2079" s="14"/>
      <c r="X2079" s="14"/>
      <c r="Y2079" s="14"/>
      <c r="Z2079" s="14"/>
      <c r="AA2079" s="14"/>
      <c r="AB2079" s="14"/>
      <c r="AC2079" s="14"/>
      <c r="AD2079" s="14"/>
      <c r="AE2079" s="14"/>
      <c r="AT2079" s="261" t="s">
        <v>372</v>
      </c>
      <c r="AU2079" s="261" t="s">
        <v>81</v>
      </c>
      <c r="AV2079" s="14" t="s">
        <v>81</v>
      </c>
      <c r="AW2079" s="14" t="s">
        <v>34</v>
      </c>
      <c r="AX2079" s="14" t="s">
        <v>79</v>
      </c>
      <c r="AY2079" s="261" t="s">
        <v>178</v>
      </c>
    </row>
    <row r="2080" s="12" customFormat="1" ht="22.8" customHeight="1">
      <c r="A2080" s="12"/>
      <c r="B2080" s="200"/>
      <c r="C2080" s="201"/>
      <c r="D2080" s="202" t="s">
        <v>71</v>
      </c>
      <c r="E2080" s="227" t="s">
        <v>2845</v>
      </c>
      <c r="F2080" s="227" t="s">
        <v>2846</v>
      </c>
      <c r="G2080" s="201"/>
      <c r="H2080" s="201"/>
      <c r="I2080" s="204"/>
      <c r="J2080" s="228">
        <f>BK2080</f>
        <v>0</v>
      </c>
      <c r="K2080" s="201"/>
      <c r="L2080" s="206"/>
      <c r="M2080" s="207"/>
      <c r="N2080" s="208"/>
      <c r="O2080" s="208"/>
      <c r="P2080" s="209">
        <f>SUM(P2081:P2095)</f>
        <v>0</v>
      </c>
      <c r="Q2080" s="208"/>
      <c r="R2080" s="209">
        <f>SUM(R2081:R2095)</f>
        <v>0</v>
      </c>
      <c r="S2080" s="208"/>
      <c r="T2080" s="210">
        <f>SUM(T2081:T2095)</f>
        <v>0</v>
      </c>
      <c r="U2080" s="12"/>
      <c r="V2080" s="12"/>
      <c r="W2080" s="12"/>
      <c r="X2080" s="12"/>
      <c r="Y2080" s="12"/>
      <c r="Z2080" s="12"/>
      <c r="AA2080" s="12"/>
      <c r="AB2080" s="12"/>
      <c r="AC2080" s="12"/>
      <c r="AD2080" s="12"/>
      <c r="AE2080" s="12"/>
      <c r="AR2080" s="211" t="s">
        <v>81</v>
      </c>
      <c r="AT2080" s="212" t="s">
        <v>71</v>
      </c>
      <c r="AU2080" s="212" t="s">
        <v>79</v>
      </c>
      <c r="AY2080" s="211" t="s">
        <v>178</v>
      </c>
      <c r="BK2080" s="213">
        <f>SUM(BK2081:BK2095)</f>
        <v>0</v>
      </c>
    </row>
    <row r="2081" s="2" customFormat="1" ht="16.5" customHeight="1">
      <c r="A2081" s="41"/>
      <c r="B2081" s="42"/>
      <c r="C2081" s="214" t="s">
        <v>2847</v>
      </c>
      <c r="D2081" s="214" t="s">
        <v>179</v>
      </c>
      <c r="E2081" s="215" t="s">
        <v>2848</v>
      </c>
      <c r="F2081" s="216" t="s">
        <v>2849</v>
      </c>
      <c r="G2081" s="217" t="s">
        <v>233</v>
      </c>
      <c r="H2081" s="218">
        <v>200</v>
      </c>
      <c r="I2081" s="219"/>
      <c r="J2081" s="220">
        <f>ROUND(I2081*H2081,2)</f>
        <v>0</v>
      </c>
      <c r="K2081" s="216" t="s">
        <v>393</v>
      </c>
      <c r="L2081" s="47"/>
      <c r="M2081" s="221" t="s">
        <v>21</v>
      </c>
      <c r="N2081" s="222" t="s">
        <v>43</v>
      </c>
      <c r="O2081" s="87"/>
      <c r="P2081" s="223">
        <f>O2081*H2081</f>
        <v>0</v>
      </c>
      <c r="Q2081" s="223">
        <v>0</v>
      </c>
      <c r="R2081" s="223">
        <f>Q2081*H2081</f>
        <v>0</v>
      </c>
      <c r="S2081" s="223">
        <v>0</v>
      </c>
      <c r="T2081" s="224">
        <f>S2081*H2081</f>
        <v>0</v>
      </c>
      <c r="U2081" s="41"/>
      <c r="V2081" s="41"/>
      <c r="W2081" s="41"/>
      <c r="X2081" s="41"/>
      <c r="Y2081" s="41"/>
      <c r="Z2081" s="41"/>
      <c r="AA2081" s="41"/>
      <c r="AB2081" s="41"/>
      <c r="AC2081" s="41"/>
      <c r="AD2081" s="41"/>
      <c r="AE2081" s="41"/>
      <c r="AR2081" s="225" t="s">
        <v>242</v>
      </c>
      <c r="AT2081" s="225" t="s">
        <v>179</v>
      </c>
      <c r="AU2081" s="225" t="s">
        <v>81</v>
      </c>
      <c r="AY2081" s="20" t="s">
        <v>178</v>
      </c>
      <c r="BE2081" s="226">
        <f>IF(N2081="základní",J2081,0)</f>
        <v>0</v>
      </c>
      <c r="BF2081" s="226">
        <f>IF(N2081="snížená",J2081,0)</f>
        <v>0</v>
      </c>
      <c r="BG2081" s="226">
        <f>IF(N2081="zákl. přenesená",J2081,0)</f>
        <v>0</v>
      </c>
      <c r="BH2081" s="226">
        <f>IF(N2081="sníž. přenesená",J2081,0)</f>
        <v>0</v>
      </c>
      <c r="BI2081" s="226">
        <f>IF(N2081="nulová",J2081,0)</f>
        <v>0</v>
      </c>
      <c r="BJ2081" s="20" t="s">
        <v>79</v>
      </c>
      <c r="BK2081" s="226">
        <f>ROUND(I2081*H2081,2)</f>
        <v>0</v>
      </c>
      <c r="BL2081" s="20" t="s">
        <v>242</v>
      </c>
      <c r="BM2081" s="225" t="s">
        <v>2850</v>
      </c>
    </row>
    <row r="2082" s="14" customFormat="1">
      <c r="A2082" s="14"/>
      <c r="B2082" s="251"/>
      <c r="C2082" s="252"/>
      <c r="D2082" s="242" t="s">
        <v>372</v>
      </c>
      <c r="E2082" s="253" t="s">
        <v>21</v>
      </c>
      <c r="F2082" s="254" t="s">
        <v>2851</v>
      </c>
      <c r="G2082" s="252"/>
      <c r="H2082" s="255">
        <v>200</v>
      </c>
      <c r="I2082" s="256"/>
      <c r="J2082" s="252"/>
      <c r="K2082" s="252"/>
      <c r="L2082" s="257"/>
      <c r="M2082" s="258"/>
      <c r="N2082" s="259"/>
      <c r="O2082" s="259"/>
      <c r="P2082" s="259"/>
      <c r="Q2082" s="259"/>
      <c r="R2082" s="259"/>
      <c r="S2082" s="259"/>
      <c r="T2082" s="260"/>
      <c r="U2082" s="14"/>
      <c r="V2082" s="14"/>
      <c r="W2082" s="14"/>
      <c r="X2082" s="14"/>
      <c r="Y2082" s="14"/>
      <c r="Z2082" s="14"/>
      <c r="AA2082" s="14"/>
      <c r="AB2082" s="14"/>
      <c r="AC2082" s="14"/>
      <c r="AD2082" s="14"/>
      <c r="AE2082" s="14"/>
      <c r="AT2082" s="261" t="s">
        <v>372</v>
      </c>
      <c r="AU2082" s="261" t="s">
        <v>81</v>
      </c>
      <c r="AV2082" s="14" t="s">
        <v>81</v>
      </c>
      <c r="AW2082" s="14" t="s">
        <v>34</v>
      </c>
      <c r="AX2082" s="14" t="s">
        <v>79</v>
      </c>
      <c r="AY2082" s="261" t="s">
        <v>178</v>
      </c>
    </row>
    <row r="2083" s="13" customFormat="1">
      <c r="A2083" s="13"/>
      <c r="B2083" s="240"/>
      <c r="C2083" s="241"/>
      <c r="D2083" s="242" t="s">
        <v>372</v>
      </c>
      <c r="E2083" s="243" t="s">
        <v>21</v>
      </c>
      <c r="F2083" s="244" t="s">
        <v>2852</v>
      </c>
      <c r="G2083" s="241"/>
      <c r="H2083" s="243" t="s">
        <v>21</v>
      </c>
      <c r="I2083" s="245"/>
      <c r="J2083" s="241"/>
      <c r="K2083" s="241"/>
      <c r="L2083" s="246"/>
      <c r="M2083" s="247"/>
      <c r="N2083" s="248"/>
      <c r="O2083" s="248"/>
      <c r="P2083" s="248"/>
      <c r="Q2083" s="248"/>
      <c r="R2083" s="248"/>
      <c r="S2083" s="248"/>
      <c r="T2083" s="249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T2083" s="250" t="s">
        <v>372</v>
      </c>
      <c r="AU2083" s="250" t="s">
        <v>81</v>
      </c>
      <c r="AV2083" s="13" t="s">
        <v>79</v>
      </c>
      <c r="AW2083" s="13" t="s">
        <v>34</v>
      </c>
      <c r="AX2083" s="13" t="s">
        <v>72</v>
      </c>
      <c r="AY2083" s="250" t="s">
        <v>178</v>
      </c>
    </row>
    <row r="2084" s="13" customFormat="1">
      <c r="A2084" s="13"/>
      <c r="B2084" s="240"/>
      <c r="C2084" s="241"/>
      <c r="D2084" s="242" t="s">
        <v>372</v>
      </c>
      <c r="E2084" s="243" t="s">
        <v>21</v>
      </c>
      <c r="F2084" s="244" t="s">
        <v>2853</v>
      </c>
      <c r="G2084" s="241"/>
      <c r="H2084" s="243" t="s">
        <v>21</v>
      </c>
      <c r="I2084" s="245"/>
      <c r="J2084" s="241"/>
      <c r="K2084" s="241"/>
      <c r="L2084" s="246"/>
      <c r="M2084" s="247"/>
      <c r="N2084" s="248"/>
      <c r="O2084" s="248"/>
      <c r="P2084" s="248"/>
      <c r="Q2084" s="248"/>
      <c r="R2084" s="248"/>
      <c r="S2084" s="248"/>
      <c r="T2084" s="249"/>
      <c r="U2084" s="13"/>
      <c r="V2084" s="13"/>
      <c r="W2084" s="13"/>
      <c r="X2084" s="13"/>
      <c r="Y2084" s="13"/>
      <c r="Z2084" s="13"/>
      <c r="AA2084" s="13"/>
      <c r="AB2084" s="13"/>
      <c r="AC2084" s="13"/>
      <c r="AD2084" s="13"/>
      <c r="AE2084" s="13"/>
      <c r="AT2084" s="250" t="s">
        <v>372</v>
      </c>
      <c r="AU2084" s="250" t="s">
        <v>81</v>
      </c>
      <c r="AV2084" s="13" t="s">
        <v>79</v>
      </c>
      <c r="AW2084" s="13" t="s">
        <v>34</v>
      </c>
      <c r="AX2084" s="13" t="s">
        <v>72</v>
      </c>
      <c r="AY2084" s="250" t="s">
        <v>178</v>
      </c>
    </row>
    <row r="2085" s="2" customFormat="1" ht="24.15" customHeight="1">
      <c r="A2085" s="41"/>
      <c r="B2085" s="42"/>
      <c r="C2085" s="214" t="s">
        <v>2854</v>
      </c>
      <c r="D2085" s="214" t="s">
        <v>179</v>
      </c>
      <c r="E2085" s="215" t="s">
        <v>2855</v>
      </c>
      <c r="F2085" s="216" t="s">
        <v>2856</v>
      </c>
      <c r="G2085" s="217" t="s">
        <v>546</v>
      </c>
      <c r="H2085" s="218">
        <v>1</v>
      </c>
      <c r="I2085" s="219"/>
      <c r="J2085" s="220">
        <f>ROUND(I2085*H2085,2)</f>
        <v>0</v>
      </c>
      <c r="K2085" s="216" t="s">
        <v>393</v>
      </c>
      <c r="L2085" s="47"/>
      <c r="M2085" s="221" t="s">
        <v>21</v>
      </c>
      <c r="N2085" s="222" t="s">
        <v>43</v>
      </c>
      <c r="O2085" s="87"/>
      <c r="P2085" s="223">
        <f>O2085*H2085</f>
        <v>0</v>
      </c>
      <c r="Q2085" s="223">
        <v>0</v>
      </c>
      <c r="R2085" s="223">
        <f>Q2085*H2085</f>
        <v>0</v>
      </c>
      <c r="S2085" s="223">
        <v>0</v>
      </c>
      <c r="T2085" s="224">
        <f>S2085*H2085</f>
        <v>0</v>
      </c>
      <c r="U2085" s="41"/>
      <c r="V2085" s="41"/>
      <c r="W2085" s="41"/>
      <c r="X2085" s="41"/>
      <c r="Y2085" s="41"/>
      <c r="Z2085" s="41"/>
      <c r="AA2085" s="41"/>
      <c r="AB2085" s="41"/>
      <c r="AC2085" s="41"/>
      <c r="AD2085" s="41"/>
      <c r="AE2085" s="41"/>
      <c r="AR2085" s="225" t="s">
        <v>242</v>
      </c>
      <c r="AT2085" s="225" t="s">
        <v>179</v>
      </c>
      <c r="AU2085" s="225" t="s">
        <v>81</v>
      </c>
      <c r="AY2085" s="20" t="s">
        <v>178</v>
      </c>
      <c r="BE2085" s="226">
        <f>IF(N2085="základní",J2085,0)</f>
        <v>0</v>
      </c>
      <c r="BF2085" s="226">
        <f>IF(N2085="snížená",J2085,0)</f>
        <v>0</v>
      </c>
      <c r="BG2085" s="226">
        <f>IF(N2085="zákl. přenesená",J2085,0)</f>
        <v>0</v>
      </c>
      <c r="BH2085" s="226">
        <f>IF(N2085="sníž. přenesená",J2085,0)</f>
        <v>0</v>
      </c>
      <c r="BI2085" s="226">
        <f>IF(N2085="nulová",J2085,0)</f>
        <v>0</v>
      </c>
      <c r="BJ2085" s="20" t="s">
        <v>79</v>
      </c>
      <c r="BK2085" s="226">
        <f>ROUND(I2085*H2085,2)</f>
        <v>0</v>
      </c>
      <c r="BL2085" s="20" t="s">
        <v>242</v>
      </c>
      <c r="BM2085" s="225" t="s">
        <v>2857</v>
      </c>
    </row>
    <row r="2086" s="14" customFormat="1">
      <c r="A2086" s="14"/>
      <c r="B2086" s="251"/>
      <c r="C2086" s="252"/>
      <c r="D2086" s="242" t="s">
        <v>372</v>
      </c>
      <c r="E2086" s="253" t="s">
        <v>21</v>
      </c>
      <c r="F2086" s="254" t="s">
        <v>2858</v>
      </c>
      <c r="G2086" s="252"/>
      <c r="H2086" s="255">
        <v>1</v>
      </c>
      <c r="I2086" s="256"/>
      <c r="J2086" s="252"/>
      <c r="K2086" s="252"/>
      <c r="L2086" s="257"/>
      <c r="M2086" s="258"/>
      <c r="N2086" s="259"/>
      <c r="O2086" s="259"/>
      <c r="P2086" s="259"/>
      <c r="Q2086" s="259"/>
      <c r="R2086" s="259"/>
      <c r="S2086" s="259"/>
      <c r="T2086" s="260"/>
      <c r="U2086" s="14"/>
      <c r="V2086" s="14"/>
      <c r="W2086" s="14"/>
      <c r="X2086" s="14"/>
      <c r="Y2086" s="14"/>
      <c r="Z2086" s="14"/>
      <c r="AA2086" s="14"/>
      <c r="AB2086" s="14"/>
      <c r="AC2086" s="14"/>
      <c r="AD2086" s="14"/>
      <c r="AE2086" s="14"/>
      <c r="AT2086" s="261" t="s">
        <v>372</v>
      </c>
      <c r="AU2086" s="261" t="s">
        <v>81</v>
      </c>
      <c r="AV2086" s="14" t="s">
        <v>81</v>
      </c>
      <c r="AW2086" s="14" t="s">
        <v>34</v>
      </c>
      <c r="AX2086" s="14" t="s">
        <v>79</v>
      </c>
      <c r="AY2086" s="261" t="s">
        <v>178</v>
      </c>
    </row>
    <row r="2087" s="2" customFormat="1" ht="33" customHeight="1">
      <c r="A2087" s="41"/>
      <c r="B2087" s="42"/>
      <c r="C2087" s="214" t="s">
        <v>2859</v>
      </c>
      <c r="D2087" s="214" t="s">
        <v>179</v>
      </c>
      <c r="E2087" s="215" t="s">
        <v>2860</v>
      </c>
      <c r="F2087" s="216" t="s">
        <v>2861</v>
      </c>
      <c r="G2087" s="217" t="s">
        <v>2862</v>
      </c>
      <c r="H2087" s="218">
        <v>14.5</v>
      </c>
      <c r="I2087" s="219"/>
      <c r="J2087" s="220">
        <f>ROUND(I2087*H2087,2)</f>
        <v>0</v>
      </c>
      <c r="K2087" s="216" t="s">
        <v>393</v>
      </c>
      <c r="L2087" s="47"/>
      <c r="M2087" s="221" t="s">
        <v>21</v>
      </c>
      <c r="N2087" s="222" t="s">
        <v>43</v>
      </c>
      <c r="O2087" s="87"/>
      <c r="P2087" s="223">
        <f>O2087*H2087</f>
        <v>0</v>
      </c>
      <c r="Q2087" s="223">
        <v>0</v>
      </c>
      <c r="R2087" s="223">
        <f>Q2087*H2087</f>
        <v>0</v>
      </c>
      <c r="S2087" s="223">
        <v>0</v>
      </c>
      <c r="T2087" s="224">
        <f>S2087*H2087</f>
        <v>0</v>
      </c>
      <c r="U2087" s="41"/>
      <c r="V2087" s="41"/>
      <c r="W2087" s="41"/>
      <c r="X2087" s="41"/>
      <c r="Y2087" s="41"/>
      <c r="Z2087" s="41"/>
      <c r="AA2087" s="41"/>
      <c r="AB2087" s="41"/>
      <c r="AC2087" s="41"/>
      <c r="AD2087" s="41"/>
      <c r="AE2087" s="41"/>
      <c r="AR2087" s="225" t="s">
        <v>242</v>
      </c>
      <c r="AT2087" s="225" t="s">
        <v>179</v>
      </c>
      <c r="AU2087" s="225" t="s">
        <v>81</v>
      </c>
      <c r="AY2087" s="20" t="s">
        <v>178</v>
      </c>
      <c r="BE2087" s="226">
        <f>IF(N2087="základní",J2087,0)</f>
        <v>0</v>
      </c>
      <c r="BF2087" s="226">
        <f>IF(N2087="snížená",J2087,0)</f>
        <v>0</v>
      </c>
      <c r="BG2087" s="226">
        <f>IF(N2087="zákl. přenesená",J2087,0)</f>
        <v>0</v>
      </c>
      <c r="BH2087" s="226">
        <f>IF(N2087="sníž. přenesená",J2087,0)</f>
        <v>0</v>
      </c>
      <c r="BI2087" s="226">
        <f>IF(N2087="nulová",J2087,0)</f>
        <v>0</v>
      </c>
      <c r="BJ2087" s="20" t="s">
        <v>79</v>
      </c>
      <c r="BK2087" s="226">
        <f>ROUND(I2087*H2087,2)</f>
        <v>0</v>
      </c>
      <c r="BL2087" s="20" t="s">
        <v>242</v>
      </c>
      <c r="BM2087" s="225" t="s">
        <v>2863</v>
      </c>
    </row>
    <row r="2088" s="14" customFormat="1">
      <c r="A2088" s="14"/>
      <c r="B2088" s="251"/>
      <c r="C2088" s="252"/>
      <c r="D2088" s="242" t="s">
        <v>372</v>
      </c>
      <c r="E2088" s="253" t="s">
        <v>21</v>
      </c>
      <c r="F2088" s="254" t="s">
        <v>2864</v>
      </c>
      <c r="G2088" s="252"/>
      <c r="H2088" s="255">
        <v>14.5</v>
      </c>
      <c r="I2088" s="256"/>
      <c r="J2088" s="252"/>
      <c r="K2088" s="252"/>
      <c r="L2088" s="257"/>
      <c r="M2088" s="258"/>
      <c r="N2088" s="259"/>
      <c r="O2088" s="259"/>
      <c r="P2088" s="259"/>
      <c r="Q2088" s="259"/>
      <c r="R2088" s="259"/>
      <c r="S2088" s="259"/>
      <c r="T2088" s="260"/>
      <c r="U2088" s="14"/>
      <c r="V2088" s="14"/>
      <c r="W2088" s="14"/>
      <c r="X2088" s="14"/>
      <c r="Y2088" s="14"/>
      <c r="Z2088" s="14"/>
      <c r="AA2088" s="14"/>
      <c r="AB2088" s="14"/>
      <c r="AC2088" s="14"/>
      <c r="AD2088" s="14"/>
      <c r="AE2088" s="14"/>
      <c r="AT2088" s="261" t="s">
        <v>372</v>
      </c>
      <c r="AU2088" s="261" t="s">
        <v>81</v>
      </c>
      <c r="AV2088" s="14" t="s">
        <v>81</v>
      </c>
      <c r="AW2088" s="14" t="s">
        <v>34</v>
      </c>
      <c r="AX2088" s="14" t="s">
        <v>79</v>
      </c>
      <c r="AY2088" s="261" t="s">
        <v>178</v>
      </c>
    </row>
    <row r="2089" s="13" customFormat="1">
      <c r="A2089" s="13"/>
      <c r="B2089" s="240"/>
      <c r="C2089" s="241"/>
      <c r="D2089" s="242" t="s">
        <v>372</v>
      </c>
      <c r="E2089" s="243" t="s">
        <v>21</v>
      </c>
      <c r="F2089" s="244" t="s">
        <v>2865</v>
      </c>
      <c r="G2089" s="241"/>
      <c r="H2089" s="243" t="s">
        <v>21</v>
      </c>
      <c r="I2089" s="245"/>
      <c r="J2089" s="241"/>
      <c r="K2089" s="241"/>
      <c r="L2089" s="246"/>
      <c r="M2089" s="247"/>
      <c r="N2089" s="248"/>
      <c r="O2089" s="248"/>
      <c r="P2089" s="248"/>
      <c r="Q2089" s="248"/>
      <c r="R2089" s="248"/>
      <c r="S2089" s="248"/>
      <c r="T2089" s="249"/>
      <c r="U2089" s="13"/>
      <c r="V2089" s="13"/>
      <c r="W2089" s="13"/>
      <c r="X2089" s="13"/>
      <c r="Y2089" s="13"/>
      <c r="Z2089" s="13"/>
      <c r="AA2089" s="13"/>
      <c r="AB2089" s="13"/>
      <c r="AC2089" s="13"/>
      <c r="AD2089" s="13"/>
      <c r="AE2089" s="13"/>
      <c r="AT2089" s="250" t="s">
        <v>372</v>
      </c>
      <c r="AU2089" s="250" t="s">
        <v>81</v>
      </c>
      <c r="AV2089" s="13" t="s">
        <v>79</v>
      </c>
      <c r="AW2089" s="13" t="s">
        <v>34</v>
      </c>
      <c r="AX2089" s="13" t="s">
        <v>72</v>
      </c>
      <c r="AY2089" s="250" t="s">
        <v>178</v>
      </c>
    </row>
    <row r="2090" s="13" customFormat="1">
      <c r="A2090" s="13"/>
      <c r="B2090" s="240"/>
      <c r="C2090" s="241"/>
      <c r="D2090" s="242" t="s">
        <v>372</v>
      </c>
      <c r="E2090" s="243" t="s">
        <v>21</v>
      </c>
      <c r="F2090" s="244" t="s">
        <v>2866</v>
      </c>
      <c r="G2090" s="241"/>
      <c r="H2090" s="243" t="s">
        <v>21</v>
      </c>
      <c r="I2090" s="245"/>
      <c r="J2090" s="241"/>
      <c r="K2090" s="241"/>
      <c r="L2090" s="246"/>
      <c r="M2090" s="247"/>
      <c r="N2090" s="248"/>
      <c r="O2090" s="248"/>
      <c r="P2090" s="248"/>
      <c r="Q2090" s="248"/>
      <c r="R2090" s="248"/>
      <c r="S2090" s="248"/>
      <c r="T2090" s="249"/>
      <c r="U2090" s="13"/>
      <c r="V2090" s="13"/>
      <c r="W2090" s="13"/>
      <c r="X2090" s="13"/>
      <c r="Y2090" s="13"/>
      <c r="Z2090" s="13"/>
      <c r="AA2090" s="13"/>
      <c r="AB2090" s="13"/>
      <c r="AC2090" s="13"/>
      <c r="AD2090" s="13"/>
      <c r="AE2090" s="13"/>
      <c r="AT2090" s="250" t="s">
        <v>372</v>
      </c>
      <c r="AU2090" s="250" t="s">
        <v>81</v>
      </c>
      <c r="AV2090" s="13" t="s">
        <v>79</v>
      </c>
      <c r="AW2090" s="13" t="s">
        <v>34</v>
      </c>
      <c r="AX2090" s="13" t="s">
        <v>72</v>
      </c>
      <c r="AY2090" s="250" t="s">
        <v>178</v>
      </c>
    </row>
    <row r="2091" s="13" customFormat="1">
      <c r="A2091" s="13"/>
      <c r="B2091" s="240"/>
      <c r="C2091" s="241"/>
      <c r="D2091" s="242" t="s">
        <v>372</v>
      </c>
      <c r="E2091" s="243" t="s">
        <v>21</v>
      </c>
      <c r="F2091" s="244" t="s">
        <v>2867</v>
      </c>
      <c r="G2091" s="241"/>
      <c r="H2091" s="243" t="s">
        <v>21</v>
      </c>
      <c r="I2091" s="245"/>
      <c r="J2091" s="241"/>
      <c r="K2091" s="241"/>
      <c r="L2091" s="246"/>
      <c r="M2091" s="247"/>
      <c r="N2091" s="248"/>
      <c r="O2091" s="248"/>
      <c r="P2091" s="248"/>
      <c r="Q2091" s="248"/>
      <c r="R2091" s="248"/>
      <c r="S2091" s="248"/>
      <c r="T2091" s="249"/>
      <c r="U2091" s="13"/>
      <c r="V2091" s="13"/>
      <c r="W2091" s="13"/>
      <c r="X2091" s="13"/>
      <c r="Y2091" s="13"/>
      <c r="Z2091" s="13"/>
      <c r="AA2091" s="13"/>
      <c r="AB2091" s="13"/>
      <c r="AC2091" s="13"/>
      <c r="AD2091" s="13"/>
      <c r="AE2091" s="13"/>
      <c r="AT2091" s="250" t="s">
        <v>372</v>
      </c>
      <c r="AU2091" s="250" t="s">
        <v>81</v>
      </c>
      <c r="AV2091" s="13" t="s">
        <v>79</v>
      </c>
      <c r="AW2091" s="13" t="s">
        <v>34</v>
      </c>
      <c r="AX2091" s="13" t="s">
        <v>72</v>
      </c>
      <c r="AY2091" s="250" t="s">
        <v>178</v>
      </c>
    </row>
    <row r="2092" s="2" customFormat="1" ht="21.75" customHeight="1">
      <c r="A2092" s="41"/>
      <c r="B2092" s="42"/>
      <c r="C2092" s="214" t="s">
        <v>2868</v>
      </c>
      <c r="D2092" s="214" t="s">
        <v>179</v>
      </c>
      <c r="E2092" s="215" t="s">
        <v>2869</v>
      </c>
      <c r="F2092" s="216" t="s">
        <v>2870</v>
      </c>
      <c r="G2092" s="217" t="s">
        <v>546</v>
      </c>
      <c r="H2092" s="218">
        <v>1</v>
      </c>
      <c r="I2092" s="219"/>
      <c r="J2092" s="220">
        <f>ROUND(I2092*H2092,2)</f>
        <v>0</v>
      </c>
      <c r="K2092" s="216" t="s">
        <v>393</v>
      </c>
      <c r="L2092" s="47"/>
      <c r="M2092" s="221" t="s">
        <v>21</v>
      </c>
      <c r="N2092" s="222" t="s">
        <v>43</v>
      </c>
      <c r="O2092" s="87"/>
      <c r="P2092" s="223">
        <f>O2092*H2092</f>
        <v>0</v>
      </c>
      <c r="Q2092" s="223">
        <v>0</v>
      </c>
      <c r="R2092" s="223">
        <f>Q2092*H2092</f>
        <v>0</v>
      </c>
      <c r="S2092" s="223">
        <v>0</v>
      </c>
      <c r="T2092" s="224">
        <f>S2092*H2092</f>
        <v>0</v>
      </c>
      <c r="U2092" s="41"/>
      <c r="V2092" s="41"/>
      <c r="W2092" s="41"/>
      <c r="X2092" s="41"/>
      <c r="Y2092" s="41"/>
      <c r="Z2092" s="41"/>
      <c r="AA2092" s="41"/>
      <c r="AB2092" s="41"/>
      <c r="AC2092" s="41"/>
      <c r="AD2092" s="41"/>
      <c r="AE2092" s="41"/>
      <c r="AR2092" s="225" t="s">
        <v>242</v>
      </c>
      <c r="AT2092" s="225" t="s">
        <v>179</v>
      </c>
      <c r="AU2092" s="225" t="s">
        <v>81</v>
      </c>
      <c r="AY2092" s="20" t="s">
        <v>178</v>
      </c>
      <c r="BE2092" s="226">
        <f>IF(N2092="základní",J2092,0)</f>
        <v>0</v>
      </c>
      <c r="BF2092" s="226">
        <f>IF(N2092="snížená",J2092,0)</f>
        <v>0</v>
      </c>
      <c r="BG2092" s="226">
        <f>IF(N2092="zákl. přenesená",J2092,0)</f>
        <v>0</v>
      </c>
      <c r="BH2092" s="226">
        <f>IF(N2092="sníž. přenesená",J2092,0)</f>
        <v>0</v>
      </c>
      <c r="BI2092" s="226">
        <f>IF(N2092="nulová",J2092,0)</f>
        <v>0</v>
      </c>
      <c r="BJ2092" s="20" t="s">
        <v>79</v>
      </c>
      <c r="BK2092" s="226">
        <f>ROUND(I2092*H2092,2)</f>
        <v>0</v>
      </c>
      <c r="BL2092" s="20" t="s">
        <v>242</v>
      </c>
      <c r="BM2092" s="225" t="s">
        <v>2871</v>
      </c>
    </row>
    <row r="2093" s="13" customFormat="1">
      <c r="A2093" s="13"/>
      <c r="B2093" s="240"/>
      <c r="C2093" s="241"/>
      <c r="D2093" s="242" t="s">
        <v>372</v>
      </c>
      <c r="E2093" s="243" t="s">
        <v>21</v>
      </c>
      <c r="F2093" s="244" t="s">
        <v>2872</v>
      </c>
      <c r="G2093" s="241"/>
      <c r="H2093" s="243" t="s">
        <v>21</v>
      </c>
      <c r="I2093" s="245"/>
      <c r="J2093" s="241"/>
      <c r="K2093" s="241"/>
      <c r="L2093" s="246"/>
      <c r="M2093" s="247"/>
      <c r="N2093" s="248"/>
      <c r="O2093" s="248"/>
      <c r="P2093" s="248"/>
      <c r="Q2093" s="248"/>
      <c r="R2093" s="248"/>
      <c r="S2093" s="248"/>
      <c r="T2093" s="249"/>
      <c r="U2093" s="13"/>
      <c r="V2093" s="13"/>
      <c r="W2093" s="13"/>
      <c r="X2093" s="13"/>
      <c r="Y2093" s="13"/>
      <c r="Z2093" s="13"/>
      <c r="AA2093" s="13"/>
      <c r="AB2093" s="13"/>
      <c r="AC2093" s="13"/>
      <c r="AD2093" s="13"/>
      <c r="AE2093" s="13"/>
      <c r="AT2093" s="250" t="s">
        <v>372</v>
      </c>
      <c r="AU2093" s="250" t="s">
        <v>81</v>
      </c>
      <c r="AV2093" s="13" t="s">
        <v>79</v>
      </c>
      <c r="AW2093" s="13" t="s">
        <v>34</v>
      </c>
      <c r="AX2093" s="13" t="s">
        <v>72</v>
      </c>
      <c r="AY2093" s="250" t="s">
        <v>178</v>
      </c>
    </row>
    <row r="2094" s="13" customFormat="1">
      <c r="A2094" s="13"/>
      <c r="B2094" s="240"/>
      <c r="C2094" s="241"/>
      <c r="D2094" s="242" t="s">
        <v>372</v>
      </c>
      <c r="E2094" s="243" t="s">
        <v>21</v>
      </c>
      <c r="F2094" s="244" t="s">
        <v>2873</v>
      </c>
      <c r="G2094" s="241"/>
      <c r="H2094" s="243" t="s">
        <v>21</v>
      </c>
      <c r="I2094" s="245"/>
      <c r="J2094" s="241"/>
      <c r="K2094" s="241"/>
      <c r="L2094" s="246"/>
      <c r="M2094" s="247"/>
      <c r="N2094" s="248"/>
      <c r="O2094" s="248"/>
      <c r="P2094" s="248"/>
      <c r="Q2094" s="248"/>
      <c r="R2094" s="248"/>
      <c r="S2094" s="248"/>
      <c r="T2094" s="249"/>
      <c r="U2094" s="13"/>
      <c r="V2094" s="13"/>
      <c r="W2094" s="13"/>
      <c r="X2094" s="13"/>
      <c r="Y2094" s="13"/>
      <c r="Z2094" s="13"/>
      <c r="AA2094" s="13"/>
      <c r="AB2094" s="13"/>
      <c r="AC2094" s="13"/>
      <c r="AD2094" s="13"/>
      <c r="AE2094" s="13"/>
      <c r="AT2094" s="250" t="s">
        <v>372</v>
      </c>
      <c r="AU2094" s="250" t="s">
        <v>81</v>
      </c>
      <c r="AV2094" s="13" t="s">
        <v>79</v>
      </c>
      <c r="AW2094" s="13" t="s">
        <v>34</v>
      </c>
      <c r="AX2094" s="13" t="s">
        <v>72</v>
      </c>
      <c r="AY2094" s="250" t="s">
        <v>178</v>
      </c>
    </row>
    <row r="2095" s="14" customFormat="1">
      <c r="A2095" s="14"/>
      <c r="B2095" s="251"/>
      <c r="C2095" s="252"/>
      <c r="D2095" s="242" t="s">
        <v>372</v>
      </c>
      <c r="E2095" s="253" t="s">
        <v>21</v>
      </c>
      <c r="F2095" s="254" t="s">
        <v>2874</v>
      </c>
      <c r="G2095" s="252"/>
      <c r="H2095" s="255">
        <v>1</v>
      </c>
      <c r="I2095" s="256"/>
      <c r="J2095" s="252"/>
      <c r="K2095" s="252"/>
      <c r="L2095" s="257"/>
      <c r="M2095" s="299"/>
      <c r="N2095" s="300"/>
      <c r="O2095" s="300"/>
      <c r="P2095" s="300"/>
      <c r="Q2095" s="300"/>
      <c r="R2095" s="300"/>
      <c r="S2095" s="300"/>
      <c r="T2095" s="301"/>
      <c r="U2095" s="14"/>
      <c r="V2095" s="14"/>
      <c r="W2095" s="14"/>
      <c r="X2095" s="14"/>
      <c r="Y2095" s="14"/>
      <c r="Z2095" s="14"/>
      <c r="AA2095" s="14"/>
      <c r="AB2095" s="14"/>
      <c r="AC2095" s="14"/>
      <c r="AD2095" s="14"/>
      <c r="AE2095" s="14"/>
      <c r="AT2095" s="261" t="s">
        <v>372</v>
      </c>
      <c r="AU2095" s="261" t="s">
        <v>81</v>
      </c>
      <c r="AV2095" s="14" t="s">
        <v>81</v>
      </c>
      <c r="AW2095" s="14" t="s">
        <v>34</v>
      </c>
      <c r="AX2095" s="14" t="s">
        <v>79</v>
      </c>
      <c r="AY2095" s="261" t="s">
        <v>178</v>
      </c>
    </row>
    <row r="2096" s="2" customFormat="1" ht="6.96" customHeight="1">
      <c r="A2096" s="41"/>
      <c r="B2096" s="62"/>
      <c r="C2096" s="63"/>
      <c r="D2096" s="63"/>
      <c r="E2096" s="63"/>
      <c r="F2096" s="63"/>
      <c r="G2096" s="63"/>
      <c r="H2096" s="63"/>
      <c r="I2096" s="63"/>
      <c r="J2096" s="63"/>
      <c r="K2096" s="63"/>
      <c r="L2096" s="47"/>
      <c r="M2096" s="41"/>
      <c r="O2096" s="41"/>
      <c r="P2096" s="41"/>
      <c r="Q2096" s="41"/>
      <c r="R2096" s="41"/>
      <c r="S2096" s="41"/>
      <c r="T2096" s="41"/>
      <c r="U2096" s="41"/>
      <c r="V2096" s="41"/>
      <c r="W2096" s="41"/>
      <c r="X2096" s="41"/>
      <c r="Y2096" s="41"/>
      <c r="Z2096" s="41"/>
      <c r="AA2096" s="41"/>
      <c r="AB2096" s="41"/>
      <c r="AC2096" s="41"/>
      <c r="AD2096" s="41"/>
      <c r="AE2096" s="41"/>
    </row>
  </sheetData>
  <sheetProtection sheet="1" autoFilter="0" formatColumns="0" formatRows="0" objects="1" scenarios="1" spinCount="100000" saltValue="8hU/v3JbmRn++Z+KOHsgVMaTKxE2O1mFIxhr+lRbaPYil2tqjnRilhidJx+c6Oo4nYMCSn6cc93ZFTqs6LnT3w==" hashValue="lzaWPZJSbyBu3s/V4mXIxn77oNjVmsLkr4ipcgmMhJbEapMPjqzp7aLtfUYXB5Nm+zhewtIq2bikNwhi1WXsZQ==" algorithmName="SHA-512" password="CCE5"/>
  <autoFilter ref="C120:K2095"/>
  <mergeCells count="15">
    <mergeCell ref="E7:H7"/>
    <mergeCell ref="E11:H11"/>
    <mergeCell ref="E9:H9"/>
    <mergeCell ref="E13:H13"/>
    <mergeCell ref="E22:H22"/>
    <mergeCell ref="E31:H31"/>
    <mergeCell ref="E52:H52"/>
    <mergeCell ref="E56:H56"/>
    <mergeCell ref="E54:H54"/>
    <mergeCell ref="E58:H58"/>
    <mergeCell ref="E107:H107"/>
    <mergeCell ref="E111:H111"/>
    <mergeCell ref="E109:H109"/>
    <mergeCell ref="E113:H113"/>
    <mergeCell ref="L2:V2"/>
  </mergeCells>
  <hyperlinks>
    <hyperlink ref="F125" r:id="rId1" display="https://podminky.urs.cz/item/CS_URS_2026_02/115101201"/>
    <hyperlink ref="F130" r:id="rId2" display="https://podminky.urs.cz/item/CS_URS_2026_02/115101301"/>
    <hyperlink ref="F135" r:id="rId3" display="https://podminky.urs.cz/item/CS_URS_2026_02/121151127"/>
    <hyperlink ref="F146" r:id="rId4" display="https://podminky.urs.cz/item/CS_URS_2026_02/131251106"/>
    <hyperlink ref="F166" r:id="rId5" display="https://podminky.urs.cz/item/CS_URS_2026_02/131251206"/>
    <hyperlink ref="F170" r:id="rId6" display="https://podminky.urs.cz/item/CS_URS_2026_02/132251253"/>
    <hyperlink ref="F177" r:id="rId7" display="https://podminky.urs.cz/item/CS_URS_2026_02/134702102"/>
    <hyperlink ref="F182" r:id="rId8" display="https://podminky.urs.cz/item/CS_URS_2026_02/151101401"/>
    <hyperlink ref="F184" r:id="rId9" display="https://podminky.urs.cz/item/CS_URS_2026_02/151101411"/>
    <hyperlink ref="F186" r:id="rId10" display="https://podminky.urs.cz/item/CS_URS_2026_02/151102201"/>
    <hyperlink ref="F189" r:id="rId11" display="https://podminky.urs.cz/item/CS_URS_2026_02/151102211"/>
    <hyperlink ref="F191" r:id="rId12" display="https://podminky.urs.cz/item/CS_URS_2026_02/162251101"/>
    <hyperlink ref="F196" r:id="rId13" display="https://podminky.urs.cz/item/CS_URS_2026_02/162351103"/>
    <hyperlink ref="F201" r:id="rId14" display="https://podminky.urs.cz/item/CS_URS_2026_02/162551108"/>
    <hyperlink ref="F208" r:id="rId15" display="https://podminky.urs.cz/item/CS_URS_2026_02/171251201"/>
    <hyperlink ref="F215" r:id="rId16" display="https://podminky.urs.cz/item/CS_URS_2026_02/174151101"/>
    <hyperlink ref="F241" r:id="rId17" display="https://podminky.urs.cz/item/CS_URS_2026_02/181951112"/>
    <hyperlink ref="F254" r:id="rId18" display="https://podminky.urs.cz/item/CS_URS_2026_02/183117315"/>
    <hyperlink ref="F284" r:id="rId19" display="https://podminky.urs.cz/item/CS_URS_2026_02/242111111"/>
    <hyperlink ref="F289" r:id="rId20" display="https://podminky.urs.cz/item/CS_URS_2026_02/271532212"/>
    <hyperlink ref="F293" r:id="rId21" display="https://podminky.urs.cz/item/CS_URS_2026_02/271532213"/>
    <hyperlink ref="F324" r:id="rId22" display="https://podminky.urs.cz/item/CS_URS_2026_02/311235145"/>
    <hyperlink ref="F328" r:id="rId23" display="https://podminky.urs.cz/item/CS_URS_2026_02/311235161"/>
    <hyperlink ref="F338" r:id="rId24" display="https://podminky.urs.cz/item/CS_URS_2026_02/311235211"/>
    <hyperlink ref="F348" r:id="rId25" display="https://podminky.urs.cz/item/CS_URS_2026_02/311238935"/>
    <hyperlink ref="F352" r:id="rId26" display="https://podminky.urs.cz/item/CS_URS_2026_02/311238937"/>
    <hyperlink ref="F359" r:id="rId27" display="https://podminky.urs.cz/item/CS_URS_2026_02/311238941"/>
    <hyperlink ref="F363" r:id="rId28" display="https://podminky.urs.cz/item/CS_URS_2026_02/317168051"/>
    <hyperlink ref="F367" r:id="rId29" display="https://podminky.urs.cz/item/CS_URS_2026_02/317168052"/>
    <hyperlink ref="F371" r:id="rId30" display="https://podminky.urs.cz/item/CS_URS_2026_02/317168053"/>
    <hyperlink ref="F375" r:id="rId31" display="https://podminky.urs.cz/item/CS_URS_2026_02/317168055"/>
    <hyperlink ref="F379" r:id="rId32" display="https://podminky.urs.cz/item/CS_URS_2026_02/317168056"/>
    <hyperlink ref="F383" r:id="rId33" display="https://podminky.urs.cz/item/CS_URS_2026_02/317168059"/>
    <hyperlink ref="F387" r:id="rId34" display="https://podminky.urs.cz/item/CS_URS_2026_02/317168060"/>
    <hyperlink ref="F391" r:id="rId35" display="https://podminky.urs.cz/item/CS_URS_2026_02/317234410"/>
    <hyperlink ref="F409" r:id="rId36" display="https://podminky.urs.cz/item/CS_URS_2026_02/317941121"/>
    <hyperlink ref="F434" r:id="rId37" display="https://podminky.urs.cz/item/CS_URS_2026_02/317941123"/>
    <hyperlink ref="F466" r:id="rId38" display="https://podminky.urs.cz/item/CS_URS_2026_02/332352111"/>
    <hyperlink ref="F470" r:id="rId39" display="https://podminky.urs.cz/item/CS_URS_2026_02/332352191"/>
    <hyperlink ref="F476" r:id="rId40" display="https://podminky.urs.cz/item/CS_URS_2026_02/341351311"/>
    <hyperlink ref="F484" r:id="rId41" display="https://podminky.urs.cz/item/CS_URS_2026_02/341351312"/>
    <hyperlink ref="F492" r:id="rId42" display="https://podminky.urs.cz/item/CS_URS_2026_02/342244111"/>
    <hyperlink ref="F500" r:id="rId43" display="https://podminky.urs.cz/item/CS_URS_2026_02/342244121"/>
    <hyperlink ref="F512" r:id="rId44" display="https://podminky.urs.cz/item/CS_URS_2026_02/342291121"/>
    <hyperlink ref="F516" r:id="rId45" display="https://podminky.urs.cz/item/CS_URS_2026_02/342321610"/>
    <hyperlink ref="F534" r:id="rId46" display="https://podminky.urs.cz/item/CS_URS_2026_02/341351411"/>
    <hyperlink ref="F544" r:id="rId47" display="https://podminky.urs.cz/item/CS_URS_2026_02/341351412"/>
    <hyperlink ref="F547" r:id="rId48" display="https://podminky.urs.cz/item/CS_URS_2026_02/341362021"/>
    <hyperlink ref="F553" r:id="rId49" display="https://podminky.urs.cz/item/CS_URS_2026_02/346244381"/>
    <hyperlink ref="F563" r:id="rId50" display="https://podminky.urs.cz/item/CS_URS_2026_02/346272256"/>
    <hyperlink ref="F578" r:id="rId51" display="https://podminky.urs.cz/item/CS_URS_2026_02/622221011R08"/>
    <hyperlink ref="F586" r:id="rId52" display="https://podminky.urs.cz/item/CS_URS_2026_02/611111001"/>
    <hyperlink ref="F590" r:id="rId53" display="https://podminky.urs.cz/item/CS_URS_2026_02/611135011"/>
    <hyperlink ref="F596" r:id="rId54" display="https://podminky.urs.cz/item/CS_URS_2026_02/611135095"/>
    <hyperlink ref="F600" r:id="rId55" display="https://podminky.urs.cz/item/CS_URS_2026_02/611131121"/>
    <hyperlink ref="F604" r:id="rId56" display="https://podminky.urs.cz/item/CS_URS_2026_02/611321141"/>
    <hyperlink ref="F611" r:id="rId57" display="https://podminky.urs.cz/item/CS_URS_2026_02/611311141"/>
    <hyperlink ref="F618" r:id="rId58" display="https://podminky.urs.cz/item/CS_URS_2026_02/612111001"/>
    <hyperlink ref="F629" r:id="rId59" display="https://podminky.urs.cz/item/CS_URS_2026_02/612111111"/>
    <hyperlink ref="F637" r:id="rId60" display="https://podminky.urs.cz/item/CS_URS_2026_02/612131101"/>
    <hyperlink ref="F688" r:id="rId61" display="https://podminky.urs.cz/item/CS_URS_2026_02/612131321"/>
    <hyperlink ref="F700" r:id="rId62" display="https://podminky.urs.cz/item/CS_URS_2026_02/612135101"/>
    <hyperlink ref="F706" r:id="rId63" display="https://podminky.urs.cz/item/CS_URS_2026_02/612321321"/>
    <hyperlink ref="F710" r:id="rId64" display="https://podminky.urs.cz/item/CS_URS_2026_02/612321391"/>
    <hyperlink ref="F713" r:id="rId65" display="https://podminky.urs.cz/item/CS_URS_2026_02/612321131"/>
    <hyperlink ref="F720" r:id="rId66" display="https://podminky.urs.cz/item/CS_URS_2026_02/619991001"/>
    <hyperlink ref="F723" r:id="rId67" display="https://podminky.urs.cz/item/CS_URS_2026_02/619991011"/>
    <hyperlink ref="F731" r:id="rId68" display="https://podminky.urs.cz/item/CS_URS_2026_02/622221235"/>
    <hyperlink ref="F739" r:id="rId69" display="https://podminky.urs.cz/item/CS_URS_2026_02/622211011"/>
    <hyperlink ref="F755" r:id="rId70" display="https://podminky.urs.cz/item/CS_URS_2026_02/622211031"/>
    <hyperlink ref="F770" r:id="rId71" display="https://podminky.urs.cz/item/CS_URS_2026_02/622221031"/>
    <hyperlink ref="F780" r:id="rId72" display="https://podminky.urs.cz/item/CS_URS_2026_02/622251101"/>
    <hyperlink ref="F792" r:id="rId73" display="https://podminky.urs.cz/item/CS_URS_2026_02/622251105"/>
    <hyperlink ref="F799" r:id="rId74" display="https://podminky.urs.cz/item/CS_URS_2026_02/622251201"/>
    <hyperlink ref="F839" r:id="rId75" display="https://podminky.urs.cz/item/CS_URS_2026_02/622511112"/>
    <hyperlink ref="F847" r:id="rId76" display="https://podminky.urs.cz/item/CS_URS_2026_02/622541002"/>
    <hyperlink ref="F854" r:id="rId77" display="https://podminky.urs.cz/item/CS_URS_2026_02/629991001"/>
    <hyperlink ref="F858" r:id="rId78" display="https://podminky.urs.cz/item/CS_URS_2026_02/629991011"/>
    <hyperlink ref="F865" r:id="rId79" display="https://podminky.urs.cz/item/CS_URS_2026_02/622131121"/>
    <hyperlink ref="F869" r:id="rId80" display="https://podminky.urs.cz/item/CS_URS_2026_02/631311114"/>
    <hyperlink ref="F879" r:id="rId81" display="https://podminky.urs.cz/item/CS_URS_2026_02/631311125"/>
    <hyperlink ref="F898" r:id="rId82" display="https://podminky.urs.cz/item/CS_URS_2026_02/631319199"/>
    <hyperlink ref="F900" r:id="rId83" display="https://podminky.urs.cz/item/CS_URS_2026_02/632451457"/>
    <hyperlink ref="F904" r:id="rId84" display="https://podminky.urs.cz/item/CS_URS_2026_02/632451492"/>
    <hyperlink ref="F906" r:id="rId85" display="https://podminky.urs.cz/item/CS_URS_2026_02/631311135"/>
    <hyperlink ref="F913" r:id="rId86" display="https://podminky.urs.cz/item/CS_URS_2026_02/635111115"/>
    <hyperlink ref="F917" r:id="rId87" display="https://podminky.urs.cz/item/CS_URS_2026_02/635111141"/>
    <hyperlink ref="F921" r:id="rId88" display="https://podminky.urs.cz/item/CS_URS_2026_02/631319011"/>
    <hyperlink ref="F925" r:id="rId89" display="https://podminky.urs.cz/item/CS_URS_2026_02/631319013"/>
    <hyperlink ref="F929" r:id="rId90" display="https://podminky.urs.cz/item/CS_URS_2026_02/631319171"/>
    <hyperlink ref="F933" r:id="rId91" display="https://podminky.urs.cz/item/CS_URS_2026_02/631319185"/>
    <hyperlink ref="F937" r:id="rId92" display="https://podminky.urs.cz/item/CS_URS_2026_02/631319197"/>
    <hyperlink ref="F951" r:id="rId93" display="https://podminky.urs.cz/item/CS_URS_2026_02/631351101"/>
    <hyperlink ref="F963" r:id="rId94" display="https://podminky.urs.cz/item/CS_URS_2026_02/631351102"/>
    <hyperlink ref="F975" r:id="rId95" display="https://podminky.urs.cz/item/CS_URS_2026_02/631351111"/>
    <hyperlink ref="F979" r:id="rId96" display="https://podminky.urs.cz/item/CS_URS_2026_02/631351112"/>
    <hyperlink ref="F983" r:id="rId97" display="https://podminky.urs.cz/item/CS_URS_2026_02/631362021"/>
    <hyperlink ref="F989" r:id="rId98" display="https://podminky.urs.cz/item/CS_URS_2026_02/632450131"/>
    <hyperlink ref="F999" r:id="rId99" display="https://podminky.urs.cz/item/CS_URS_2026_02/634112113"/>
    <hyperlink ref="F1012" r:id="rId100" display="https://podminky.urs.cz/item/CS_URS_2026_02/637121111"/>
    <hyperlink ref="F1038" r:id="rId101" display="https://podminky.urs.cz/item/CS_URS_2026_02/941111131"/>
    <hyperlink ref="F1051" r:id="rId102" display="https://podminky.urs.cz/item/CS_URS_2026_02/941111231"/>
    <hyperlink ref="F1054" r:id="rId103" display="https://podminky.urs.cz/item/CS_URS_2026_02/941111831"/>
    <hyperlink ref="F1057" r:id="rId104" display="https://podminky.urs.cz/item/CS_URS_2026_02/944511111"/>
    <hyperlink ref="F1071" r:id="rId105" display="https://podminky.urs.cz/item/CS_URS_2026_02/944511211"/>
    <hyperlink ref="F1074" r:id="rId106" display="https://podminky.urs.cz/item/CS_URS_2026_02/944511811"/>
    <hyperlink ref="F1077" r:id="rId107" display="https://podminky.urs.cz/item/CS_URS_2026_02/949101111"/>
    <hyperlink ref="F1082" r:id="rId108" display="https://podminky.urs.cz/item/CS_URS_2026_02/949101112"/>
    <hyperlink ref="F1087" r:id="rId109" display="https://podminky.urs.cz/item/CS_URS_2026_02/949111113"/>
    <hyperlink ref="F1090" r:id="rId110" display="https://podminky.urs.cz/item/CS_URS_2026_02/949111213"/>
    <hyperlink ref="F1093" r:id="rId111" display="https://podminky.urs.cz/item/CS_URS_2026_02/949111813"/>
    <hyperlink ref="F1097" r:id="rId112" display="https://podminky.urs.cz/item/CS_URS_2026_02/919726122"/>
    <hyperlink ref="F1116" r:id="rId113" display="https://podminky.urs.cz/item/CS_URS_2026_02/952901111"/>
    <hyperlink ref="F1123" r:id="rId114" display="https://podminky.urs.cz/item/CS_URS_2026_02/953334118"/>
    <hyperlink ref="F1127" r:id="rId115" display="https://podminky.urs.cz/item/CS_URS_2026_02/985521211"/>
    <hyperlink ref="F1132" r:id="rId116" display="https://podminky.urs.cz/item/CS_URS_2026_02/953312125R21"/>
    <hyperlink ref="F1138" r:id="rId117" display="https://podminky.urs.cz/item/CS_URS_2026_02/953943124"/>
    <hyperlink ref="F1142" r:id="rId118" display="https://podminky.urs.cz/item/CS_URS_2026_02/953943125"/>
    <hyperlink ref="F1147" r:id="rId119" display="https://podminky.urs.cz/item/CS_URS_2026_02/967041112"/>
    <hyperlink ref="F1152" r:id="rId120" display="https://podminky.urs.cz/item/CS_URS_2026_02/971052651"/>
    <hyperlink ref="F1158" r:id="rId121" display="https://podminky.urs.cz/item/CS_URS_2026_02/977211115"/>
    <hyperlink ref="F1165" r:id="rId122" display="https://podminky.urs.cz/item/CS_URS_2026_02/997013151"/>
    <hyperlink ref="F1167" r:id="rId123" display="https://podminky.urs.cz/item/CS_URS_2026_02/997013501"/>
    <hyperlink ref="F1169" r:id="rId124" display="https://podminky.urs.cz/item/CS_URS_2026_02/997013509"/>
    <hyperlink ref="F1172" r:id="rId125" display="https://podminky.urs.cz/item/CS_URS_2026_02/997013631"/>
    <hyperlink ref="F1175" r:id="rId126" display="https://podminky.urs.cz/item/CS_URS_2026_02/998011001"/>
    <hyperlink ref="F1178" r:id="rId127" display="https://podminky.urs.cz/item/CS_URS_2026_02/998011008"/>
    <hyperlink ref="F1183" r:id="rId128" display="https://podminky.urs.cz/item/CS_URS_2026_02/711161223"/>
    <hyperlink ref="F1195" r:id="rId129" display="https://podminky.urs.cz/item/CS_URS_2026_02/711411001"/>
    <hyperlink ref="F1202" r:id="rId130" display="https://podminky.urs.cz/item/CS_URS_2026_02/711412001"/>
    <hyperlink ref="F1225" r:id="rId131" display="https://podminky.urs.cz/item/CS_URS_2026_02/711441559"/>
    <hyperlink ref="F1232" r:id="rId132" display="https://podminky.urs.cz/item/CS_URS_2026_02/711442559"/>
    <hyperlink ref="F1262" r:id="rId133" display="https://podminky.urs.cz/item/CS_URS_2026_02/998711211"/>
    <hyperlink ref="F1279" r:id="rId134" display="https://podminky.urs.cz/item/CS_URS_2026_02/712391172"/>
    <hyperlink ref="F1295" r:id="rId135" display="https://podminky.urs.cz/item/CS_URS_2026_02/712311101"/>
    <hyperlink ref="F1303" r:id="rId136" display="https://podminky.urs.cz/item/CS_URS_2026_02/712811101"/>
    <hyperlink ref="F1313" r:id="rId137" display="https://podminky.urs.cz/item/CS_URS_2026_02/712361703"/>
    <hyperlink ref="F1320" r:id="rId138" display="https://podminky.urs.cz/item/CS_URS_2026_02/712341559"/>
    <hyperlink ref="F1331" r:id="rId139" display="https://podminky.urs.cz/item/CS_URS_2026_02/712771203"/>
    <hyperlink ref="F1342" r:id="rId140" display="https://podminky.urs.cz/item/CS_URS_2026_02/712771613"/>
    <hyperlink ref="F1349" r:id="rId141" display="https://podminky.urs.cz/item/CS_URS_2026_02/712997001"/>
    <hyperlink ref="F1357" r:id="rId142" display="https://podminky.urs.cz/item/CS_URS_2026_02/712998202"/>
    <hyperlink ref="F1373" r:id="rId143" display="https://podminky.urs.cz/item/CS_URS_2026_02/998712211"/>
    <hyperlink ref="F1376" r:id="rId144" display="https://podminky.urs.cz/item/CS_URS_2026_02/713121111"/>
    <hyperlink ref="F1392" r:id="rId145" display="https://podminky.urs.cz/item/CS_URS_2026_02/713121131"/>
    <hyperlink ref="F1420" r:id="rId146" display="https://podminky.urs.cz/item/CS_URS_2026_02/713141151"/>
    <hyperlink ref="F1435" r:id="rId147" display="https://podminky.urs.cz/item/CS_URS_2026_02/713141311"/>
    <hyperlink ref="F1447" r:id="rId148" display="https://podminky.urs.cz/item/CS_URS_2026_02/713191132"/>
    <hyperlink ref="F1461" r:id="rId149" display="https://podminky.urs.cz/item/CS_URS_2026_02/998713211"/>
    <hyperlink ref="F1480" r:id="rId150" display="https://podminky.urs.cz/item/CS_URS_2026_02/998721211"/>
    <hyperlink ref="F1483" r:id="rId151" display="https://podminky.urs.cz/item/CS_URS_2026_02/725291653"/>
    <hyperlink ref="F1488" r:id="rId152" display="https://podminky.urs.cz/item/CS_URS_2026_02/725291654"/>
    <hyperlink ref="F1506" r:id="rId153" display="https://podminky.urs.cz/item/CS_URS_2026_02/998725211"/>
    <hyperlink ref="F1509" r:id="rId154" display="https://podminky.urs.cz/item/CS_URS_2026_02/762083122"/>
    <hyperlink ref="F1512" r:id="rId155" display="https://podminky.urs.cz/item/CS_URS_2026_02/762332642"/>
    <hyperlink ref="F1521" r:id="rId156" display="https://podminky.urs.cz/item/CS_URS_2026_02/762341260"/>
    <hyperlink ref="F1529" r:id="rId157" display="https://podminky.urs.cz/item/CS_URS_2026_02/762361312"/>
    <hyperlink ref="F1535" r:id="rId158" display="https://podminky.urs.cz/item/CS_URS_2026_02/762395000"/>
    <hyperlink ref="F1537" r:id="rId159" display="https://podminky.urs.cz/item/CS_URS_2026_02/762951013"/>
    <hyperlink ref="F1541" r:id="rId160" display="https://podminky.urs.cz/item/CS_URS_2026_02/762952044"/>
    <hyperlink ref="F1547" r:id="rId161" display="https://podminky.urs.cz/item/CS_URS_2026_02/762952111"/>
    <hyperlink ref="F1557" r:id="rId162" display="https://podminky.urs.cz/item/CS_URS_2026_02/775145121"/>
    <hyperlink ref="F1561" r:id="rId163" display="https://podminky.urs.cz/item/CS_URS_2026_02/998762211"/>
    <hyperlink ref="F1564" r:id="rId164" display="https://podminky.urs.cz/item/CS_URS_2026_02/763131411"/>
    <hyperlink ref="F1569" r:id="rId165" display="https://podminky.urs.cz/item/CS_URS_2026_02/763131451"/>
    <hyperlink ref="F1577" r:id="rId166" display="https://podminky.urs.cz/item/CS_URS_2026_02/763135201"/>
    <hyperlink ref="F1587" r:id="rId167" display="https://podminky.urs.cz/item/CS_URS_2026_02/763172324"/>
    <hyperlink ref="F1592" r:id="rId168" display="https://podminky.urs.cz/item/CS_URS_2026_02/763431031"/>
    <hyperlink ref="F1609" r:id="rId169" display="https://podminky.urs.cz/item/CS_URS_2026_02/763431201"/>
    <hyperlink ref="F1628" r:id="rId170" display="https://podminky.urs.cz/item/CS_URS_2026_02/998763411"/>
    <hyperlink ref="F1631" r:id="rId171" display="https://podminky.urs.cz/item/CS_URS_2026_02/764206107"/>
    <hyperlink ref="F1643" r:id="rId172" display="https://podminky.urs.cz/item/CS_URS_2026_02/764242430"/>
    <hyperlink ref="F1645" r:id="rId173" display="https://podminky.urs.cz/item/CS_URS_2026_02/764242433"/>
    <hyperlink ref="F1652" r:id="rId174" display="https://podminky.urs.cz/item/CS_URS_2026_02/764244411"/>
    <hyperlink ref="F1656" r:id="rId175" display="https://podminky.urs.cz/item/CS_URS_2026_02/764342405"/>
    <hyperlink ref="F1660" r:id="rId176" display="https://podminky.urs.cz/item/CS_URS_2026_02/764541405"/>
    <hyperlink ref="F1663" r:id="rId177" display="https://podminky.urs.cz/item/CS_URS_2026_02/764548423"/>
    <hyperlink ref="F1666" r:id="rId178" display="https://podminky.urs.cz/item/CS_URS_2026_02/998764211"/>
    <hyperlink ref="F1674" r:id="rId179" display="https://podminky.urs.cz/item/CS_URS_2026_02/766411821"/>
    <hyperlink ref="F1677" r:id="rId180" display="https://podminky.urs.cz/item/CS_URS_2026_02/766411822"/>
    <hyperlink ref="F1682" r:id="rId181" display="https://podminky.urs.cz/item/CS_URS_2026_02/766660001"/>
    <hyperlink ref="F1698" r:id="rId182" display="https://podminky.urs.cz/item/CS_URS_2026_02/766660002"/>
    <hyperlink ref="F1706" r:id="rId183" display="https://podminky.urs.cz/item/CS_URS_2026_02/766663912"/>
    <hyperlink ref="F1709" r:id="rId184" display="https://podminky.urs.cz/item/CS_URS_2026_02/766694116"/>
    <hyperlink ref="F1721" r:id="rId185" display="https://podminky.urs.cz/item/CS_URS_2026_02/998766211"/>
    <hyperlink ref="F1732" r:id="rId186" display="https://podminky.urs.cz/item/CS_URS_2026_02/767316310"/>
    <hyperlink ref="F1740" r:id="rId187" display="https://podminky.urs.cz/item/CS_URS_2026_02/767620252"/>
    <hyperlink ref="F1746" r:id="rId188" display="https://podminky.urs.cz/item/CS_URS_2026_02/767620253"/>
    <hyperlink ref="F1752" r:id="rId189" display="https://podminky.urs.cz/item/CS_URS_2026_02/767620254"/>
    <hyperlink ref="F1762" r:id="rId190" display="https://podminky.urs.cz/item/CS_URS_2026_02/767627306"/>
    <hyperlink ref="F1766" r:id="rId191" display="https://podminky.urs.cz/item/CS_URS_2026_02/767627307"/>
    <hyperlink ref="F1770" r:id="rId192" display="https://podminky.urs.cz/item/CS_URS_2026_02/767627310"/>
    <hyperlink ref="F1786" r:id="rId193" display="https://podminky.urs.cz/item/CS_URS_2026_02/767646411"/>
    <hyperlink ref="F1797" r:id="rId194" display="https://podminky.urs.cz/item/CS_URS_2026_02/767881115"/>
    <hyperlink ref="F1803" r:id="rId195" display="https://podminky.urs.cz/item/CS_URS_2026_02/767881161"/>
    <hyperlink ref="F1816" r:id="rId196" display="https://podminky.urs.cz/item/CS_URS_2026_02/767995112"/>
    <hyperlink ref="F1820" r:id="rId197" display="https://podminky.urs.cz/item/CS_URS_2026_02/767995114"/>
    <hyperlink ref="F1828" r:id="rId198" display="https://podminky.urs.cz/item/CS_URS_2026_02/767995117"/>
    <hyperlink ref="F1833" r:id="rId199" display="https://podminky.urs.cz/item/CS_URS_2026_02/998767211"/>
    <hyperlink ref="F1836" r:id="rId200" display="https://podminky.urs.cz/item/CS_URS_2026_02/771161011"/>
    <hyperlink ref="F1904" r:id="rId201" display="https://podminky.urs.cz/item/CS_URS_2026_02/998771211"/>
    <hyperlink ref="F1907" r:id="rId202" display="https://podminky.urs.cz/item/CS_URS_2026_02/7811210ST53"/>
    <hyperlink ref="F1912" r:id="rId203" display="https://podminky.urs.cz/item/CS_URS_2026_02/7811510ST54"/>
    <hyperlink ref="F1988" r:id="rId204" display="https://podminky.urs.cz/item/CS_URS_2026_02/998781211"/>
    <hyperlink ref="F1991" r:id="rId205" display="https://podminky.urs.cz/item/CS_URS_2026_02/783801403"/>
    <hyperlink ref="F1996" r:id="rId206" display="https://podminky.urs.cz/item/CS_URS_2026_02/783801503"/>
    <hyperlink ref="F2001" r:id="rId207" display="https://podminky.urs.cz/item/CS_URS_2026_02/783801505"/>
    <hyperlink ref="F2017" r:id="rId208" display="https://podminky.urs.cz/item/CS_URS_2026_02/783813101"/>
    <hyperlink ref="F2021" r:id="rId209" display="https://podminky.urs.cz/item/CS_URS_2026_02/783813151"/>
    <hyperlink ref="F2027" r:id="rId210" display="https://podminky.urs.cz/item/CS_URS_2026_02/783822213"/>
    <hyperlink ref="F2032" r:id="rId211" display="https://podminky.urs.cz/item/CS_URS_2026_02/783826675"/>
    <hyperlink ref="F2037" r:id="rId212" display="https://podminky.urs.cz/item/CS_URS_2026_02/783823109"/>
    <hyperlink ref="F2041" r:id="rId213" display="https://podminky.urs.cz/item/CS_URS_2026_02/783827405"/>
    <hyperlink ref="F2046" r:id="rId214" display="https://podminky.urs.cz/item/CS_URS_2026_02/784171101"/>
    <hyperlink ref="F2050" r:id="rId215" display="https://podminky.urs.cz/item/CS_URS_2026_02/784171111"/>
    <hyperlink ref="F2065" r:id="rId216" display="https://podminky.urs.cz/item/CS_URS_2026_02/784181121"/>
    <hyperlink ref="F2073" r:id="rId217" display="https://podminky.urs.cz/item/CS_URS_2026_02/784211101"/>
    <hyperlink ref="F2077" r:id="rId218" display="https://podminky.urs.cz/item/CS_URS_2026_02/784211163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219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101</v>
      </c>
    </row>
    <row r="3" s="1" customFormat="1" ht="6.96" customHeight="1">
      <c r="B3" s="142"/>
      <c r="C3" s="143"/>
      <c r="D3" s="143"/>
      <c r="E3" s="143"/>
      <c r="F3" s="143"/>
      <c r="G3" s="143"/>
      <c r="H3" s="143"/>
      <c r="I3" s="143"/>
      <c r="J3" s="143"/>
      <c r="K3" s="143"/>
      <c r="L3" s="23"/>
      <c r="AT3" s="20" t="s">
        <v>81</v>
      </c>
    </row>
    <row r="4" s="1" customFormat="1" ht="24.96" customHeight="1">
      <c r="B4" s="23"/>
      <c r="D4" s="144" t="s">
        <v>150</v>
      </c>
      <c r="L4" s="23"/>
      <c r="M4" s="145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6" t="s">
        <v>16</v>
      </c>
      <c r="L6" s="23"/>
    </row>
    <row r="7" s="1" customFormat="1" ht="26.25" customHeight="1">
      <c r="B7" s="23"/>
      <c r="E7" s="147" t="str">
        <f>'Rekapitulace stavby'!K6</f>
        <v>PŘÍSTAVBA SAUNOVÉ ZÓNY K WELLNESS CENTRU BRUNTÁL I.ETAPA</v>
      </c>
      <c r="F7" s="146"/>
      <c r="G7" s="146"/>
      <c r="H7" s="146"/>
      <c r="L7" s="23"/>
    </row>
    <row r="8">
      <c r="B8" s="23"/>
      <c r="D8" s="146" t="s">
        <v>151</v>
      </c>
      <c r="L8" s="23"/>
    </row>
    <row r="9" s="1" customFormat="1" ht="16.5" customHeight="1">
      <c r="B9" s="23"/>
      <c r="E9" s="147" t="s">
        <v>328</v>
      </c>
      <c r="F9" s="1"/>
      <c r="G9" s="1"/>
      <c r="H9" s="1"/>
      <c r="L9" s="23"/>
    </row>
    <row r="10" s="1" customFormat="1" ht="12" customHeight="1">
      <c r="B10" s="23"/>
      <c r="D10" s="146" t="s">
        <v>153</v>
      </c>
      <c r="L10" s="23"/>
    </row>
    <row r="11" s="2" customFormat="1" ht="16.5" customHeight="1">
      <c r="A11" s="41"/>
      <c r="B11" s="47"/>
      <c r="C11" s="41"/>
      <c r="D11" s="41"/>
      <c r="E11" s="159" t="s">
        <v>329</v>
      </c>
      <c r="F11" s="41"/>
      <c r="G11" s="41"/>
      <c r="H11" s="41"/>
      <c r="I11" s="41"/>
      <c r="J11" s="41"/>
      <c r="K11" s="41"/>
      <c r="L11" s="148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46" t="s">
        <v>2875</v>
      </c>
      <c r="E12" s="41"/>
      <c r="F12" s="41"/>
      <c r="G12" s="41"/>
      <c r="H12" s="41"/>
      <c r="I12" s="41"/>
      <c r="J12" s="41"/>
      <c r="K12" s="41"/>
      <c r="L12" s="148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6.5" customHeight="1">
      <c r="A13" s="41"/>
      <c r="B13" s="47"/>
      <c r="C13" s="41"/>
      <c r="D13" s="41"/>
      <c r="E13" s="149" t="s">
        <v>2876</v>
      </c>
      <c r="F13" s="41"/>
      <c r="G13" s="41"/>
      <c r="H13" s="41"/>
      <c r="I13" s="41"/>
      <c r="J13" s="41"/>
      <c r="K13" s="41"/>
      <c r="L13" s="148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>
      <c r="A14" s="41"/>
      <c r="B14" s="47"/>
      <c r="C14" s="41"/>
      <c r="D14" s="41"/>
      <c r="E14" s="41"/>
      <c r="F14" s="41"/>
      <c r="G14" s="41"/>
      <c r="H14" s="41"/>
      <c r="I14" s="41"/>
      <c r="J14" s="41"/>
      <c r="K14" s="41"/>
      <c r="L14" s="148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2" customHeight="1">
      <c r="A15" s="41"/>
      <c r="B15" s="47"/>
      <c r="C15" s="41"/>
      <c r="D15" s="146" t="s">
        <v>18</v>
      </c>
      <c r="E15" s="41"/>
      <c r="F15" s="136" t="s">
        <v>19</v>
      </c>
      <c r="G15" s="41"/>
      <c r="H15" s="41"/>
      <c r="I15" s="146" t="s">
        <v>20</v>
      </c>
      <c r="J15" s="136" t="s">
        <v>21</v>
      </c>
      <c r="K15" s="41"/>
      <c r="L15" s="148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6" t="s">
        <v>22</v>
      </c>
      <c r="E16" s="41"/>
      <c r="F16" s="136" t="s">
        <v>332</v>
      </c>
      <c r="G16" s="41"/>
      <c r="H16" s="41"/>
      <c r="I16" s="146" t="s">
        <v>24</v>
      </c>
      <c r="J16" s="150" t="str">
        <f>'Rekapitulace stavby'!AN8</f>
        <v>13. 7. 2026</v>
      </c>
      <c r="K16" s="41"/>
      <c r="L16" s="148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0.8" customHeight="1">
      <c r="A17" s="41"/>
      <c r="B17" s="47"/>
      <c r="C17" s="41"/>
      <c r="D17" s="41"/>
      <c r="E17" s="41"/>
      <c r="F17" s="41"/>
      <c r="G17" s="41"/>
      <c r="H17" s="41"/>
      <c r="I17" s="41"/>
      <c r="J17" s="41"/>
      <c r="K17" s="41"/>
      <c r="L17" s="148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2" customHeight="1">
      <c r="A18" s="41"/>
      <c r="B18" s="47"/>
      <c r="C18" s="41"/>
      <c r="D18" s="146" t="s">
        <v>26</v>
      </c>
      <c r="E18" s="41"/>
      <c r="F18" s="41"/>
      <c r="G18" s="41"/>
      <c r="H18" s="41"/>
      <c r="I18" s="146" t="s">
        <v>27</v>
      </c>
      <c r="J18" s="136" t="s">
        <v>21</v>
      </c>
      <c r="K18" s="41"/>
      <c r="L18" s="148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8" customHeight="1">
      <c r="A19" s="41"/>
      <c r="B19" s="47"/>
      <c r="C19" s="41"/>
      <c r="D19" s="41"/>
      <c r="E19" s="136" t="s">
        <v>28</v>
      </c>
      <c r="F19" s="41"/>
      <c r="G19" s="41"/>
      <c r="H19" s="41"/>
      <c r="I19" s="146" t="s">
        <v>29</v>
      </c>
      <c r="J19" s="136" t="s">
        <v>21</v>
      </c>
      <c r="K19" s="41"/>
      <c r="L19" s="148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6.96" customHeight="1">
      <c r="A20" s="41"/>
      <c r="B20" s="47"/>
      <c r="C20" s="41"/>
      <c r="D20" s="41"/>
      <c r="E20" s="41"/>
      <c r="F20" s="41"/>
      <c r="G20" s="41"/>
      <c r="H20" s="41"/>
      <c r="I20" s="41"/>
      <c r="J20" s="41"/>
      <c r="K20" s="41"/>
      <c r="L20" s="148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2" customHeight="1">
      <c r="A21" s="41"/>
      <c r="B21" s="47"/>
      <c r="C21" s="41"/>
      <c r="D21" s="146" t="s">
        <v>30</v>
      </c>
      <c r="E21" s="41"/>
      <c r="F21" s="41"/>
      <c r="G21" s="41"/>
      <c r="H21" s="41"/>
      <c r="I21" s="146" t="s">
        <v>27</v>
      </c>
      <c r="J21" s="36" t="str">
        <f>'Rekapitulace stavby'!AN13</f>
        <v>Vyplň údaj</v>
      </c>
      <c r="K21" s="41"/>
      <c r="L21" s="148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8" customHeight="1">
      <c r="A22" s="41"/>
      <c r="B22" s="47"/>
      <c r="C22" s="41"/>
      <c r="D22" s="41"/>
      <c r="E22" s="36" t="str">
        <f>'Rekapitulace stavby'!E14</f>
        <v>Vyplň údaj</v>
      </c>
      <c r="F22" s="136"/>
      <c r="G22" s="136"/>
      <c r="H22" s="136"/>
      <c r="I22" s="146" t="s">
        <v>29</v>
      </c>
      <c r="J22" s="36" t="str">
        <f>'Rekapitulace stavby'!AN14</f>
        <v>Vyplň údaj</v>
      </c>
      <c r="K22" s="41"/>
      <c r="L22" s="148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6.96" customHeight="1">
      <c r="A23" s="41"/>
      <c r="B23" s="47"/>
      <c r="C23" s="41"/>
      <c r="D23" s="41"/>
      <c r="E23" s="41"/>
      <c r="F23" s="41"/>
      <c r="G23" s="41"/>
      <c r="H23" s="41"/>
      <c r="I23" s="41"/>
      <c r="J23" s="41"/>
      <c r="K23" s="41"/>
      <c r="L23" s="148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2" customHeight="1">
      <c r="A24" s="41"/>
      <c r="B24" s="47"/>
      <c r="C24" s="41"/>
      <c r="D24" s="146" t="s">
        <v>32</v>
      </c>
      <c r="E24" s="41"/>
      <c r="F24" s="41"/>
      <c r="G24" s="41"/>
      <c r="H24" s="41"/>
      <c r="I24" s="146" t="s">
        <v>27</v>
      </c>
      <c r="J24" s="136" t="s">
        <v>21</v>
      </c>
      <c r="K24" s="41"/>
      <c r="L24" s="148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8" customHeight="1">
      <c r="A25" s="41"/>
      <c r="B25" s="47"/>
      <c r="C25" s="41"/>
      <c r="D25" s="41"/>
      <c r="E25" s="136" t="s">
        <v>33</v>
      </c>
      <c r="F25" s="41"/>
      <c r="G25" s="41"/>
      <c r="H25" s="41"/>
      <c r="I25" s="146" t="s">
        <v>29</v>
      </c>
      <c r="J25" s="136" t="s">
        <v>21</v>
      </c>
      <c r="K25" s="41"/>
      <c r="L25" s="148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6.96" customHeight="1">
      <c r="A26" s="41"/>
      <c r="B26" s="47"/>
      <c r="C26" s="41"/>
      <c r="D26" s="41"/>
      <c r="E26" s="41"/>
      <c r="F26" s="41"/>
      <c r="G26" s="41"/>
      <c r="H26" s="41"/>
      <c r="I26" s="41"/>
      <c r="J26" s="41"/>
      <c r="K26" s="41"/>
      <c r="L26" s="148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12" customHeight="1">
      <c r="A27" s="41"/>
      <c r="B27" s="47"/>
      <c r="C27" s="41"/>
      <c r="D27" s="146" t="s">
        <v>35</v>
      </c>
      <c r="E27" s="41"/>
      <c r="F27" s="41"/>
      <c r="G27" s="41"/>
      <c r="H27" s="41"/>
      <c r="I27" s="146" t="s">
        <v>27</v>
      </c>
      <c r="J27" s="136" t="s">
        <v>21</v>
      </c>
      <c r="K27" s="41"/>
      <c r="L27" s="148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8" customHeight="1">
      <c r="A28" s="41"/>
      <c r="B28" s="47"/>
      <c r="C28" s="41"/>
      <c r="D28" s="41"/>
      <c r="E28" s="136" t="s">
        <v>33</v>
      </c>
      <c r="F28" s="41"/>
      <c r="G28" s="41"/>
      <c r="H28" s="41"/>
      <c r="I28" s="146" t="s">
        <v>29</v>
      </c>
      <c r="J28" s="136" t="s">
        <v>21</v>
      </c>
      <c r="K28" s="41"/>
      <c r="L28" s="148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41"/>
      <c r="E29" s="41"/>
      <c r="F29" s="41"/>
      <c r="G29" s="41"/>
      <c r="H29" s="41"/>
      <c r="I29" s="41"/>
      <c r="J29" s="41"/>
      <c r="K29" s="41"/>
      <c r="L29" s="148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12" customHeight="1">
      <c r="A30" s="41"/>
      <c r="B30" s="47"/>
      <c r="C30" s="41"/>
      <c r="D30" s="146" t="s">
        <v>36</v>
      </c>
      <c r="E30" s="41"/>
      <c r="F30" s="41"/>
      <c r="G30" s="41"/>
      <c r="H30" s="41"/>
      <c r="I30" s="41"/>
      <c r="J30" s="41"/>
      <c r="K30" s="41"/>
      <c r="L30" s="148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8" customFormat="1" ht="16.5" customHeight="1">
      <c r="A31" s="151"/>
      <c r="B31" s="152"/>
      <c r="C31" s="151"/>
      <c r="D31" s="151"/>
      <c r="E31" s="153" t="s">
        <v>21</v>
      </c>
      <c r="F31" s="153"/>
      <c r="G31" s="153"/>
      <c r="H31" s="153"/>
      <c r="I31" s="151"/>
      <c r="J31" s="151"/>
      <c r="K31" s="151"/>
      <c r="L31" s="154"/>
      <c r="S31" s="151"/>
      <c r="T31" s="151"/>
      <c r="U31" s="151"/>
      <c r="V31" s="151"/>
      <c r="W31" s="151"/>
      <c r="X31" s="151"/>
      <c r="Y31" s="151"/>
      <c r="Z31" s="151"/>
      <c r="AA31" s="151"/>
      <c r="AB31" s="151"/>
      <c r="AC31" s="151"/>
      <c r="AD31" s="151"/>
      <c r="AE31" s="151"/>
    </row>
    <row r="32" s="2" customFormat="1" ht="6.96" customHeight="1">
      <c r="A32" s="41"/>
      <c r="B32" s="47"/>
      <c r="C32" s="41"/>
      <c r="D32" s="41"/>
      <c r="E32" s="41"/>
      <c r="F32" s="41"/>
      <c r="G32" s="41"/>
      <c r="H32" s="41"/>
      <c r="I32" s="41"/>
      <c r="J32" s="41"/>
      <c r="K32" s="41"/>
      <c r="L32" s="148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5"/>
      <c r="E33" s="155"/>
      <c r="F33" s="155"/>
      <c r="G33" s="155"/>
      <c r="H33" s="155"/>
      <c r="I33" s="155"/>
      <c r="J33" s="155"/>
      <c r="K33" s="155"/>
      <c r="L33" s="148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25.44" customHeight="1">
      <c r="A34" s="41"/>
      <c r="B34" s="47"/>
      <c r="C34" s="41"/>
      <c r="D34" s="156" t="s">
        <v>38</v>
      </c>
      <c r="E34" s="41"/>
      <c r="F34" s="41"/>
      <c r="G34" s="41"/>
      <c r="H34" s="41"/>
      <c r="I34" s="41"/>
      <c r="J34" s="157">
        <f>ROUND(J101, 2)</f>
        <v>0</v>
      </c>
      <c r="K34" s="41"/>
      <c r="L34" s="148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6.96" customHeight="1">
      <c r="A35" s="41"/>
      <c r="B35" s="47"/>
      <c r="C35" s="41"/>
      <c r="D35" s="155"/>
      <c r="E35" s="155"/>
      <c r="F35" s="155"/>
      <c r="G35" s="155"/>
      <c r="H35" s="155"/>
      <c r="I35" s="155"/>
      <c r="J35" s="155"/>
      <c r="K35" s="155"/>
      <c r="L35" s="148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41"/>
      <c r="F36" s="158" t="s">
        <v>40</v>
      </c>
      <c r="G36" s="41"/>
      <c r="H36" s="41"/>
      <c r="I36" s="158" t="s">
        <v>39</v>
      </c>
      <c r="J36" s="158" t="s">
        <v>41</v>
      </c>
      <c r="K36" s="41"/>
      <c r="L36" s="148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s="2" customFormat="1" ht="14.4" customHeight="1">
      <c r="A37" s="41"/>
      <c r="B37" s="47"/>
      <c r="C37" s="41"/>
      <c r="D37" s="159" t="s">
        <v>42</v>
      </c>
      <c r="E37" s="146" t="s">
        <v>43</v>
      </c>
      <c r="F37" s="160">
        <f>ROUND((SUM(BE101:BE221)),  2)</f>
        <v>0</v>
      </c>
      <c r="G37" s="41"/>
      <c r="H37" s="41"/>
      <c r="I37" s="161">
        <v>0.20999999999999999</v>
      </c>
      <c r="J37" s="160">
        <f>ROUND(((SUM(BE101:BE221))*I37),  2)</f>
        <v>0</v>
      </c>
      <c r="K37" s="41"/>
      <c r="L37" s="148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14.4" customHeight="1">
      <c r="A38" s="41"/>
      <c r="B38" s="47"/>
      <c r="C38" s="41"/>
      <c r="D38" s="41"/>
      <c r="E38" s="146" t="s">
        <v>44</v>
      </c>
      <c r="F38" s="160">
        <f>ROUND((SUM(BF101:BF221)),  2)</f>
        <v>0</v>
      </c>
      <c r="G38" s="41"/>
      <c r="H38" s="41"/>
      <c r="I38" s="161">
        <v>0.14999999999999999</v>
      </c>
      <c r="J38" s="160">
        <f>ROUND(((SUM(BF101:BF221))*I38),  2)</f>
        <v>0</v>
      </c>
      <c r="K38" s="41"/>
      <c r="L38" s="148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6" t="s">
        <v>45</v>
      </c>
      <c r="F39" s="160">
        <f>ROUND((SUM(BG101:BG221)),  2)</f>
        <v>0</v>
      </c>
      <c r="G39" s="41"/>
      <c r="H39" s="41"/>
      <c r="I39" s="161">
        <v>0.20999999999999999</v>
      </c>
      <c r="J39" s="160">
        <f>0</f>
        <v>0</v>
      </c>
      <c r="K39" s="41"/>
      <c r="L39" s="148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hidden="1" s="2" customFormat="1" ht="14.4" customHeight="1">
      <c r="A40" s="41"/>
      <c r="B40" s="47"/>
      <c r="C40" s="41"/>
      <c r="D40" s="41"/>
      <c r="E40" s="146" t="s">
        <v>46</v>
      </c>
      <c r="F40" s="160">
        <f>ROUND((SUM(BH101:BH221)),  2)</f>
        <v>0</v>
      </c>
      <c r="G40" s="41"/>
      <c r="H40" s="41"/>
      <c r="I40" s="161">
        <v>0.14999999999999999</v>
      </c>
      <c r="J40" s="160">
        <f>0</f>
        <v>0</v>
      </c>
      <c r="K40" s="41"/>
      <c r="L40" s="148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hidden="1" s="2" customFormat="1" ht="14.4" customHeight="1">
      <c r="A41" s="41"/>
      <c r="B41" s="47"/>
      <c r="C41" s="41"/>
      <c r="D41" s="41"/>
      <c r="E41" s="146" t="s">
        <v>47</v>
      </c>
      <c r="F41" s="160">
        <f>ROUND((SUM(BI101:BI221)),  2)</f>
        <v>0</v>
      </c>
      <c r="G41" s="41"/>
      <c r="H41" s="41"/>
      <c r="I41" s="161">
        <v>0</v>
      </c>
      <c r="J41" s="160">
        <f>0</f>
        <v>0</v>
      </c>
      <c r="K41" s="41"/>
      <c r="L41" s="148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6.96" customHeight="1">
      <c r="A42" s="41"/>
      <c r="B42" s="47"/>
      <c r="C42" s="41"/>
      <c r="D42" s="41"/>
      <c r="E42" s="41"/>
      <c r="F42" s="41"/>
      <c r="G42" s="41"/>
      <c r="H42" s="41"/>
      <c r="I42" s="41"/>
      <c r="J42" s="41"/>
      <c r="K42" s="41"/>
      <c r="L42" s="148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="2" customFormat="1" ht="25.44" customHeight="1">
      <c r="A43" s="41"/>
      <c r="B43" s="47"/>
      <c r="C43" s="162"/>
      <c r="D43" s="163" t="s">
        <v>48</v>
      </c>
      <c r="E43" s="164"/>
      <c r="F43" s="164"/>
      <c r="G43" s="165" t="s">
        <v>49</v>
      </c>
      <c r="H43" s="166" t="s">
        <v>50</v>
      </c>
      <c r="I43" s="164"/>
      <c r="J43" s="167">
        <f>SUM(J34:J41)</f>
        <v>0</v>
      </c>
      <c r="K43" s="168"/>
      <c r="L43" s="148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</row>
    <row r="44" s="2" customFormat="1" ht="14.4" customHeight="1">
      <c r="A44" s="41"/>
      <c r="B44" s="169"/>
      <c r="C44" s="170"/>
      <c r="D44" s="170"/>
      <c r="E44" s="170"/>
      <c r="F44" s="170"/>
      <c r="G44" s="170"/>
      <c r="H44" s="170"/>
      <c r="I44" s="170"/>
      <c r="J44" s="170"/>
      <c r="K44" s="170"/>
      <c r="L44" s="148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8" s="2" customFormat="1" ht="6.96" customHeight="1">
      <c r="A48" s="41"/>
      <c r="B48" s="171"/>
      <c r="C48" s="172"/>
      <c r="D48" s="172"/>
      <c r="E48" s="172"/>
      <c r="F48" s="172"/>
      <c r="G48" s="172"/>
      <c r="H48" s="172"/>
      <c r="I48" s="172"/>
      <c r="J48" s="172"/>
      <c r="K48" s="172"/>
      <c r="L48" s="148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24.96" customHeight="1">
      <c r="A49" s="41"/>
      <c r="B49" s="42"/>
      <c r="C49" s="26" t="s">
        <v>156</v>
      </c>
      <c r="D49" s="43"/>
      <c r="E49" s="43"/>
      <c r="F49" s="43"/>
      <c r="G49" s="43"/>
      <c r="H49" s="43"/>
      <c r="I49" s="43"/>
      <c r="J49" s="43"/>
      <c r="K49" s="43"/>
      <c r="L49" s="148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6.96" customHeight="1">
      <c r="A50" s="41"/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148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12" customHeight="1">
      <c r="A51" s="41"/>
      <c r="B51" s="42"/>
      <c r="C51" s="35" t="s">
        <v>16</v>
      </c>
      <c r="D51" s="43"/>
      <c r="E51" s="43"/>
      <c r="F51" s="43"/>
      <c r="G51" s="43"/>
      <c r="H51" s="43"/>
      <c r="I51" s="43"/>
      <c r="J51" s="43"/>
      <c r="K51" s="43"/>
      <c r="L51" s="148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26.25" customHeight="1">
      <c r="A52" s="41"/>
      <c r="B52" s="42"/>
      <c r="C52" s="43"/>
      <c r="D52" s="43"/>
      <c r="E52" s="173" t="str">
        <f>E7</f>
        <v>PŘÍSTAVBA SAUNOVÉ ZÓNY K WELLNESS CENTRU BRUNTÁL I.ETAPA</v>
      </c>
      <c r="F52" s="35"/>
      <c r="G52" s="35"/>
      <c r="H52" s="35"/>
      <c r="I52" s="43"/>
      <c r="J52" s="43"/>
      <c r="K52" s="43"/>
      <c r="L52" s="148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1" customFormat="1" ht="12" customHeight="1">
      <c r="B53" s="24"/>
      <c r="C53" s="35" t="s">
        <v>151</v>
      </c>
      <c r="D53" s="25"/>
      <c r="E53" s="25"/>
      <c r="F53" s="25"/>
      <c r="G53" s="25"/>
      <c r="H53" s="25"/>
      <c r="I53" s="25"/>
      <c r="J53" s="25"/>
      <c r="K53" s="25"/>
      <c r="L53" s="23"/>
    </row>
    <row r="54" s="1" customFormat="1" ht="16.5" customHeight="1">
      <c r="B54" s="24"/>
      <c r="C54" s="25"/>
      <c r="D54" s="25"/>
      <c r="E54" s="173" t="s">
        <v>328</v>
      </c>
      <c r="F54" s="25"/>
      <c r="G54" s="25"/>
      <c r="H54" s="25"/>
      <c r="I54" s="25"/>
      <c r="J54" s="25"/>
      <c r="K54" s="25"/>
      <c r="L54" s="23"/>
    </row>
    <row r="55" s="1" customFormat="1" ht="12" customHeight="1">
      <c r="B55" s="24"/>
      <c r="C55" s="35" t="s">
        <v>153</v>
      </c>
      <c r="D55" s="25"/>
      <c r="E55" s="25"/>
      <c r="F55" s="25"/>
      <c r="G55" s="25"/>
      <c r="H55" s="25"/>
      <c r="I55" s="25"/>
      <c r="J55" s="25"/>
      <c r="K55" s="25"/>
      <c r="L55" s="23"/>
    </row>
    <row r="56" s="2" customFormat="1" ht="16.5" customHeight="1">
      <c r="A56" s="41"/>
      <c r="B56" s="42"/>
      <c r="C56" s="43"/>
      <c r="D56" s="43"/>
      <c r="E56" s="234" t="s">
        <v>329</v>
      </c>
      <c r="F56" s="43"/>
      <c r="G56" s="43"/>
      <c r="H56" s="43"/>
      <c r="I56" s="43"/>
      <c r="J56" s="43"/>
      <c r="K56" s="43"/>
      <c r="L56" s="148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12" customHeight="1">
      <c r="A57" s="41"/>
      <c r="B57" s="42"/>
      <c r="C57" s="35" t="s">
        <v>2875</v>
      </c>
      <c r="D57" s="43"/>
      <c r="E57" s="43"/>
      <c r="F57" s="43"/>
      <c r="G57" s="43"/>
      <c r="H57" s="43"/>
      <c r="I57" s="43"/>
      <c r="J57" s="43"/>
      <c r="K57" s="43"/>
      <c r="L57" s="148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6.5" customHeight="1">
      <c r="A58" s="41"/>
      <c r="B58" s="42"/>
      <c r="C58" s="43"/>
      <c r="D58" s="43"/>
      <c r="E58" s="72" t="str">
        <f>E13</f>
        <v>SO 1.4.01 - TZB - Zdravotechnika</v>
      </c>
      <c r="F58" s="43"/>
      <c r="G58" s="43"/>
      <c r="H58" s="43"/>
      <c r="I58" s="43"/>
      <c r="J58" s="43"/>
      <c r="K58" s="43"/>
      <c r="L58" s="148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6.96" customHeight="1">
      <c r="A59" s="41"/>
      <c r="B59" s="42"/>
      <c r="C59" s="43"/>
      <c r="D59" s="43"/>
      <c r="E59" s="43"/>
      <c r="F59" s="43"/>
      <c r="G59" s="43"/>
      <c r="H59" s="43"/>
      <c r="I59" s="43"/>
      <c r="J59" s="43"/>
      <c r="K59" s="43"/>
      <c r="L59" s="148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2" customHeight="1">
      <c r="A60" s="41"/>
      <c r="B60" s="42"/>
      <c r="C60" s="35" t="s">
        <v>22</v>
      </c>
      <c r="D60" s="43"/>
      <c r="E60" s="43"/>
      <c r="F60" s="30" t="str">
        <f>F16</f>
        <v>Bruntál</v>
      </c>
      <c r="G60" s="43"/>
      <c r="H60" s="43"/>
      <c r="I60" s="35" t="s">
        <v>24</v>
      </c>
      <c r="J60" s="75" t="str">
        <f>IF(J16="","",J16)</f>
        <v>13. 7. 2026</v>
      </c>
      <c r="K60" s="43"/>
      <c r="L60" s="148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6.96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148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5.15" customHeight="1">
      <c r="A62" s="41"/>
      <c r="B62" s="42"/>
      <c r="C62" s="35" t="s">
        <v>26</v>
      </c>
      <c r="D62" s="43"/>
      <c r="E62" s="43"/>
      <c r="F62" s="30" t="str">
        <f>E19</f>
        <v>Město Bruntál, Nádražní 944/20, 79201</v>
      </c>
      <c r="G62" s="43"/>
      <c r="H62" s="43"/>
      <c r="I62" s="35" t="s">
        <v>32</v>
      </c>
      <c r="J62" s="39" t="str">
        <f>E25</f>
        <v>Ateliér EMMET s.r.o.</v>
      </c>
      <c r="K62" s="43"/>
      <c r="L62" s="148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15.15" customHeight="1">
      <c r="A63" s="41"/>
      <c r="B63" s="42"/>
      <c r="C63" s="35" t="s">
        <v>30</v>
      </c>
      <c r="D63" s="43"/>
      <c r="E63" s="43"/>
      <c r="F63" s="30" t="str">
        <f>IF(E22="","",E22)</f>
        <v>Vyplň údaj</v>
      </c>
      <c r="G63" s="43"/>
      <c r="H63" s="43"/>
      <c r="I63" s="35" t="s">
        <v>35</v>
      </c>
      <c r="J63" s="39" t="str">
        <f>E28</f>
        <v>Ateliér EMMET s.r.o.</v>
      </c>
      <c r="K63" s="43"/>
      <c r="L63" s="148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</row>
    <row r="64" s="2" customFormat="1" ht="10.32" customHeight="1">
      <c r="A64" s="41"/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148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</row>
    <row r="65" s="2" customFormat="1" ht="29.28" customHeight="1">
      <c r="A65" s="41"/>
      <c r="B65" s="42"/>
      <c r="C65" s="174" t="s">
        <v>157</v>
      </c>
      <c r="D65" s="175"/>
      <c r="E65" s="175"/>
      <c r="F65" s="175"/>
      <c r="G65" s="175"/>
      <c r="H65" s="175"/>
      <c r="I65" s="175"/>
      <c r="J65" s="176" t="s">
        <v>158</v>
      </c>
      <c r="K65" s="175"/>
      <c r="L65" s="148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 s="2" customFormat="1" ht="10.32" customHeight="1">
      <c r="A66" s="41"/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148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22.8" customHeight="1">
      <c r="A67" s="41"/>
      <c r="B67" s="42"/>
      <c r="C67" s="177" t="s">
        <v>70</v>
      </c>
      <c r="D67" s="43"/>
      <c r="E67" s="43"/>
      <c r="F67" s="43"/>
      <c r="G67" s="43"/>
      <c r="H67" s="43"/>
      <c r="I67" s="43"/>
      <c r="J67" s="105">
        <f>J101</f>
        <v>0</v>
      </c>
      <c r="K67" s="43"/>
      <c r="L67" s="148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U67" s="20" t="s">
        <v>159</v>
      </c>
    </row>
    <row r="68" s="9" customFormat="1" ht="24.96" customHeight="1">
      <c r="A68" s="9"/>
      <c r="B68" s="178"/>
      <c r="C68" s="179"/>
      <c r="D68" s="180" t="s">
        <v>347</v>
      </c>
      <c r="E68" s="181"/>
      <c r="F68" s="181"/>
      <c r="G68" s="181"/>
      <c r="H68" s="181"/>
      <c r="I68" s="181"/>
      <c r="J68" s="182">
        <f>J102</f>
        <v>0</v>
      </c>
      <c r="K68" s="179"/>
      <c r="L68" s="183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10" customFormat="1" ht="19.92" customHeight="1">
      <c r="A69" s="10"/>
      <c r="B69" s="184"/>
      <c r="C69" s="128"/>
      <c r="D69" s="185" t="s">
        <v>350</v>
      </c>
      <c r="E69" s="186"/>
      <c r="F69" s="186"/>
      <c r="G69" s="186"/>
      <c r="H69" s="186"/>
      <c r="I69" s="186"/>
      <c r="J69" s="187">
        <f>J103</f>
        <v>0</v>
      </c>
      <c r="K69" s="128"/>
      <c r="L69" s="188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4"/>
      <c r="C70" s="128"/>
      <c r="D70" s="185" t="s">
        <v>351</v>
      </c>
      <c r="E70" s="186"/>
      <c r="F70" s="186"/>
      <c r="G70" s="186"/>
      <c r="H70" s="186"/>
      <c r="I70" s="186"/>
      <c r="J70" s="187">
        <f>J106</f>
        <v>0</v>
      </c>
      <c r="K70" s="128"/>
      <c r="L70" s="188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84"/>
      <c r="C71" s="128"/>
      <c r="D71" s="185" t="s">
        <v>2877</v>
      </c>
      <c r="E71" s="186"/>
      <c r="F71" s="186"/>
      <c r="G71" s="186"/>
      <c r="H71" s="186"/>
      <c r="I71" s="186"/>
      <c r="J71" s="187">
        <f>J134</f>
        <v>0</v>
      </c>
      <c r="K71" s="128"/>
      <c r="L71" s="188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84"/>
      <c r="C72" s="128"/>
      <c r="D72" s="185" t="s">
        <v>2878</v>
      </c>
      <c r="E72" s="186"/>
      <c r="F72" s="186"/>
      <c r="G72" s="186"/>
      <c r="H72" s="186"/>
      <c r="I72" s="186"/>
      <c r="J72" s="187">
        <f>J169</f>
        <v>0</v>
      </c>
      <c r="K72" s="128"/>
      <c r="L72" s="188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10" customFormat="1" ht="19.92" customHeight="1">
      <c r="A73" s="10"/>
      <c r="B73" s="184"/>
      <c r="C73" s="128"/>
      <c r="D73" s="185" t="s">
        <v>2879</v>
      </c>
      <c r="E73" s="186"/>
      <c r="F73" s="186"/>
      <c r="G73" s="186"/>
      <c r="H73" s="186"/>
      <c r="I73" s="186"/>
      <c r="J73" s="187">
        <f>J188</f>
        <v>0</v>
      </c>
      <c r="K73" s="128"/>
      <c r="L73" s="188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10" customFormat="1" ht="19.92" customHeight="1">
      <c r="A74" s="10"/>
      <c r="B74" s="184"/>
      <c r="C74" s="128"/>
      <c r="D74" s="185" t="s">
        <v>352</v>
      </c>
      <c r="E74" s="186"/>
      <c r="F74" s="186"/>
      <c r="G74" s="186"/>
      <c r="H74" s="186"/>
      <c r="I74" s="186"/>
      <c r="J74" s="187">
        <f>J193</f>
        <v>0</v>
      </c>
      <c r="K74" s="128"/>
      <c r="L74" s="188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10" customFormat="1" ht="19.92" customHeight="1">
      <c r="A75" s="10"/>
      <c r="B75" s="184"/>
      <c r="C75" s="128"/>
      <c r="D75" s="185" t="s">
        <v>2880</v>
      </c>
      <c r="E75" s="186"/>
      <c r="F75" s="186"/>
      <c r="G75" s="186"/>
      <c r="H75" s="186"/>
      <c r="I75" s="186"/>
      <c r="J75" s="187">
        <f>J213</f>
        <v>0</v>
      </c>
      <c r="K75" s="128"/>
      <c r="L75" s="188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s="10" customFormat="1" ht="19.92" customHeight="1">
      <c r="A76" s="10"/>
      <c r="B76" s="184"/>
      <c r="C76" s="128"/>
      <c r="D76" s="185" t="s">
        <v>2881</v>
      </c>
      <c r="E76" s="186"/>
      <c r="F76" s="186"/>
      <c r="G76" s="186"/>
      <c r="H76" s="186"/>
      <c r="I76" s="186"/>
      <c r="J76" s="187">
        <f>J217</f>
        <v>0</v>
      </c>
      <c r="K76" s="128"/>
      <c r="L76" s="188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="10" customFormat="1" ht="19.92" customHeight="1">
      <c r="A77" s="10"/>
      <c r="B77" s="184"/>
      <c r="C77" s="128"/>
      <c r="D77" s="185" t="s">
        <v>360</v>
      </c>
      <c r="E77" s="186"/>
      <c r="F77" s="186"/>
      <c r="G77" s="186"/>
      <c r="H77" s="186"/>
      <c r="I77" s="186"/>
      <c r="J77" s="187">
        <f>J220</f>
        <v>0</v>
      </c>
      <c r="K77" s="128"/>
      <c r="L77" s="188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s="2" customFormat="1" ht="21.84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48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6.96" customHeight="1">
      <c r="A79" s="41"/>
      <c r="B79" s="62"/>
      <c r="C79" s="63"/>
      <c r="D79" s="63"/>
      <c r="E79" s="63"/>
      <c r="F79" s="63"/>
      <c r="G79" s="63"/>
      <c r="H79" s="63"/>
      <c r="I79" s="63"/>
      <c r="J79" s="63"/>
      <c r="K79" s="63"/>
      <c r="L79" s="148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3" s="2" customFormat="1" ht="6.96" customHeight="1">
      <c r="A83" s="41"/>
      <c r="B83" s="64"/>
      <c r="C83" s="65"/>
      <c r="D83" s="65"/>
      <c r="E83" s="65"/>
      <c r="F83" s="65"/>
      <c r="G83" s="65"/>
      <c r="H83" s="65"/>
      <c r="I83" s="65"/>
      <c r="J83" s="65"/>
      <c r="K83" s="65"/>
      <c r="L83" s="148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24.96" customHeight="1">
      <c r="A84" s="41"/>
      <c r="B84" s="42"/>
      <c r="C84" s="26" t="s">
        <v>163</v>
      </c>
      <c r="D84" s="43"/>
      <c r="E84" s="43"/>
      <c r="F84" s="43"/>
      <c r="G84" s="43"/>
      <c r="H84" s="43"/>
      <c r="I84" s="43"/>
      <c r="J84" s="43"/>
      <c r="K84" s="43"/>
      <c r="L84" s="148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6.96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48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5" t="s">
        <v>16</v>
      </c>
      <c r="D86" s="43"/>
      <c r="E86" s="43"/>
      <c r="F86" s="43"/>
      <c r="G86" s="43"/>
      <c r="H86" s="43"/>
      <c r="I86" s="43"/>
      <c r="J86" s="43"/>
      <c r="K86" s="43"/>
      <c r="L86" s="148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26.25" customHeight="1">
      <c r="A87" s="41"/>
      <c r="B87" s="42"/>
      <c r="C87" s="43"/>
      <c r="D87" s="43"/>
      <c r="E87" s="173" t="str">
        <f>E7</f>
        <v>PŘÍSTAVBA SAUNOVÉ ZÓNY K WELLNESS CENTRU BRUNTÁL I.ETAPA</v>
      </c>
      <c r="F87" s="35"/>
      <c r="G87" s="35"/>
      <c r="H87" s="35"/>
      <c r="I87" s="43"/>
      <c r="J87" s="43"/>
      <c r="K87" s="43"/>
      <c r="L87" s="148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1" customFormat="1" ht="12" customHeight="1">
      <c r="B88" s="24"/>
      <c r="C88" s="35" t="s">
        <v>151</v>
      </c>
      <c r="D88" s="25"/>
      <c r="E88" s="25"/>
      <c r="F88" s="25"/>
      <c r="G88" s="25"/>
      <c r="H88" s="25"/>
      <c r="I88" s="25"/>
      <c r="J88" s="25"/>
      <c r="K88" s="25"/>
      <c r="L88" s="23"/>
    </row>
    <row r="89" s="1" customFormat="1" ht="16.5" customHeight="1">
      <c r="B89" s="24"/>
      <c r="C89" s="25"/>
      <c r="D89" s="25"/>
      <c r="E89" s="173" t="s">
        <v>328</v>
      </c>
      <c r="F89" s="25"/>
      <c r="G89" s="25"/>
      <c r="H89" s="25"/>
      <c r="I89" s="25"/>
      <c r="J89" s="25"/>
      <c r="K89" s="25"/>
      <c r="L89" s="23"/>
    </row>
    <row r="90" s="1" customFormat="1" ht="12" customHeight="1">
      <c r="B90" s="24"/>
      <c r="C90" s="35" t="s">
        <v>153</v>
      </c>
      <c r="D90" s="25"/>
      <c r="E90" s="25"/>
      <c r="F90" s="25"/>
      <c r="G90" s="25"/>
      <c r="H90" s="25"/>
      <c r="I90" s="25"/>
      <c r="J90" s="25"/>
      <c r="K90" s="25"/>
      <c r="L90" s="23"/>
    </row>
    <row r="91" s="2" customFormat="1" ht="16.5" customHeight="1">
      <c r="A91" s="41"/>
      <c r="B91" s="42"/>
      <c r="C91" s="43"/>
      <c r="D91" s="43"/>
      <c r="E91" s="234" t="s">
        <v>329</v>
      </c>
      <c r="F91" s="43"/>
      <c r="G91" s="43"/>
      <c r="H91" s="43"/>
      <c r="I91" s="43"/>
      <c r="J91" s="43"/>
      <c r="K91" s="43"/>
      <c r="L91" s="148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12" customHeight="1">
      <c r="A92" s="41"/>
      <c r="B92" s="42"/>
      <c r="C92" s="35" t="s">
        <v>2875</v>
      </c>
      <c r="D92" s="43"/>
      <c r="E92" s="43"/>
      <c r="F92" s="43"/>
      <c r="G92" s="43"/>
      <c r="H92" s="43"/>
      <c r="I92" s="43"/>
      <c r="J92" s="43"/>
      <c r="K92" s="43"/>
      <c r="L92" s="148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16.5" customHeight="1">
      <c r="A93" s="41"/>
      <c r="B93" s="42"/>
      <c r="C93" s="43"/>
      <c r="D93" s="43"/>
      <c r="E93" s="72" t="str">
        <f>E13</f>
        <v>SO 1.4.01 - TZB - Zdravotechnika</v>
      </c>
      <c r="F93" s="43"/>
      <c r="G93" s="43"/>
      <c r="H93" s="43"/>
      <c r="I93" s="43"/>
      <c r="J93" s="43"/>
      <c r="K93" s="43"/>
      <c r="L93" s="148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2" customFormat="1" ht="6.96" customHeight="1">
      <c r="A94" s="41"/>
      <c r="B94" s="42"/>
      <c r="C94" s="43"/>
      <c r="D94" s="43"/>
      <c r="E94" s="43"/>
      <c r="F94" s="43"/>
      <c r="G94" s="43"/>
      <c r="H94" s="43"/>
      <c r="I94" s="43"/>
      <c r="J94" s="43"/>
      <c r="K94" s="43"/>
      <c r="L94" s="148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</row>
    <row r="95" s="2" customFormat="1" ht="12" customHeight="1">
      <c r="A95" s="41"/>
      <c r="B95" s="42"/>
      <c r="C95" s="35" t="s">
        <v>22</v>
      </c>
      <c r="D95" s="43"/>
      <c r="E95" s="43"/>
      <c r="F95" s="30" t="str">
        <f>F16</f>
        <v>Bruntál</v>
      </c>
      <c r="G95" s="43"/>
      <c r="H95" s="43"/>
      <c r="I95" s="35" t="s">
        <v>24</v>
      </c>
      <c r="J95" s="75" t="str">
        <f>IF(J16="","",J16)</f>
        <v>13. 7. 2026</v>
      </c>
      <c r="K95" s="43"/>
      <c r="L95" s="148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</row>
    <row r="96" s="2" customFormat="1" ht="6.96" customHeight="1">
      <c r="A96" s="41"/>
      <c r="B96" s="42"/>
      <c r="C96" s="43"/>
      <c r="D96" s="43"/>
      <c r="E96" s="43"/>
      <c r="F96" s="43"/>
      <c r="G96" s="43"/>
      <c r="H96" s="43"/>
      <c r="I96" s="43"/>
      <c r="J96" s="43"/>
      <c r="K96" s="43"/>
      <c r="L96" s="148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</row>
    <row r="97" s="2" customFormat="1" ht="15.15" customHeight="1">
      <c r="A97" s="41"/>
      <c r="B97" s="42"/>
      <c r="C97" s="35" t="s">
        <v>26</v>
      </c>
      <c r="D97" s="43"/>
      <c r="E97" s="43"/>
      <c r="F97" s="30" t="str">
        <f>E19</f>
        <v>Město Bruntál, Nádražní 944/20, 79201</v>
      </c>
      <c r="G97" s="43"/>
      <c r="H97" s="43"/>
      <c r="I97" s="35" t="s">
        <v>32</v>
      </c>
      <c r="J97" s="39" t="str">
        <f>E25</f>
        <v>Ateliér EMMET s.r.o.</v>
      </c>
      <c r="K97" s="43"/>
      <c r="L97" s="148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</row>
    <row r="98" s="2" customFormat="1" ht="15.15" customHeight="1">
      <c r="A98" s="41"/>
      <c r="B98" s="42"/>
      <c r="C98" s="35" t="s">
        <v>30</v>
      </c>
      <c r="D98" s="43"/>
      <c r="E98" s="43"/>
      <c r="F98" s="30" t="str">
        <f>IF(E22="","",E22)</f>
        <v>Vyplň údaj</v>
      </c>
      <c r="G98" s="43"/>
      <c r="H98" s="43"/>
      <c r="I98" s="35" t="s">
        <v>35</v>
      </c>
      <c r="J98" s="39" t="str">
        <f>E28</f>
        <v>Ateliér EMMET s.r.o.</v>
      </c>
      <c r="K98" s="43"/>
      <c r="L98" s="148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</row>
    <row r="99" s="2" customFormat="1" ht="10.32" customHeight="1">
      <c r="A99" s="41"/>
      <c r="B99" s="42"/>
      <c r="C99" s="43"/>
      <c r="D99" s="43"/>
      <c r="E99" s="43"/>
      <c r="F99" s="43"/>
      <c r="G99" s="43"/>
      <c r="H99" s="43"/>
      <c r="I99" s="43"/>
      <c r="J99" s="43"/>
      <c r="K99" s="43"/>
      <c r="L99" s="148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</row>
    <row r="100" s="11" customFormat="1" ht="29.28" customHeight="1">
      <c r="A100" s="189"/>
      <c r="B100" s="190"/>
      <c r="C100" s="191" t="s">
        <v>164</v>
      </c>
      <c r="D100" s="192" t="s">
        <v>57</v>
      </c>
      <c r="E100" s="192" t="s">
        <v>53</v>
      </c>
      <c r="F100" s="192" t="s">
        <v>54</v>
      </c>
      <c r="G100" s="192" t="s">
        <v>165</v>
      </c>
      <c r="H100" s="192" t="s">
        <v>166</v>
      </c>
      <c r="I100" s="192" t="s">
        <v>167</v>
      </c>
      <c r="J100" s="192" t="s">
        <v>158</v>
      </c>
      <c r="K100" s="193" t="s">
        <v>168</v>
      </c>
      <c r="L100" s="194"/>
      <c r="M100" s="95" t="s">
        <v>21</v>
      </c>
      <c r="N100" s="96" t="s">
        <v>42</v>
      </c>
      <c r="O100" s="96" t="s">
        <v>169</v>
      </c>
      <c r="P100" s="96" t="s">
        <v>170</v>
      </c>
      <c r="Q100" s="96" t="s">
        <v>171</v>
      </c>
      <c r="R100" s="96" t="s">
        <v>172</v>
      </c>
      <c r="S100" s="96" t="s">
        <v>173</v>
      </c>
      <c r="T100" s="97" t="s">
        <v>174</v>
      </c>
      <c r="U100" s="189"/>
      <c r="V100" s="189"/>
      <c r="W100" s="189"/>
      <c r="X100" s="189"/>
      <c r="Y100" s="189"/>
      <c r="Z100" s="189"/>
      <c r="AA100" s="189"/>
      <c r="AB100" s="189"/>
      <c r="AC100" s="189"/>
      <c r="AD100" s="189"/>
      <c r="AE100" s="189"/>
    </row>
    <row r="101" s="2" customFormat="1" ht="22.8" customHeight="1">
      <c r="A101" s="41"/>
      <c r="B101" s="42"/>
      <c r="C101" s="102" t="s">
        <v>175</v>
      </c>
      <c r="D101" s="43"/>
      <c r="E101" s="43"/>
      <c r="F101" s="43"/>
      <c r="G101" s="43"/>
      <c r="H101" s="43"/>
      <c r="I101" s="43"/>
      <c r="J101" s="195">
        <f>BK101</f>
        <v>0</v>
      </c>
      <c r="K101" s="43"/>
      <c r="L101" s="47"/>
      <c r="M101" s="98"/>
      <c r="N101" s="196"/>
      <c r="O101" s="99"/>
      <c r="P101" s="197">
        <f>P102</f>
        <v>0</v>
      </c>
      <c r="Q101" s="99"/>
      <c r="R101" s="197">
        <f>R102</f>
        <v>0</v>
      </c>
      <c r="S101" s="99"/>
      <c r="T101" s="198">
        <f>T102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T101" s="20" t="s">
        <v>71</v>
      </c>
      <c r="AU101" s="20" t="s">
        <v>159</v>
      </c>
      <c r="BK101" s="199">
        <f>BK102</f>
        <v>0</v>
      </c>
    </row>
    <row r="102" s="12" customFormat="1" ht="25.92" customHeight="1">
      <c r="A102" s="12"/>
      <c r="B102" s="200"/>
      <c r="C102" s="201"/>
      <c r="D102" s="202" t="s">
        <v>71</v>
      </c>
      <c r="E102" s="203" t="s">
        <v>1618</v>
      </c>
      <c r="F102" s="203" t="s">
        <v>1619</v>
      </c>
      <c r="G102" s="201"/>
      <c r="H102" s="201"/>
      <c r="I102" s="204"/>
      <c r="J102" s="205">
        <f>BK102</f>
        <v>0</v>
      </c>
      <c r="K102" s="201"/>
      <c r="L102" s="206"/>
      <c r="M102" s="207"/>
      <c r="N102" s="208"/>
      <c r="O102" s="208"/>
      <c r="P102" s="209">
        <f>P103+P106+P134+P169+P188+P193+P213+P217+P220</f>
        <v>0</v>
      </c>
      <c r="Q102" s="208"/>
      <c r="R102" s="209">
        <f>R103+R106+R134+R169+R188+R193+R213+R217+R220</f>
        <v>0</v>
      </c>
      <c r="S102" s="208"/>
      <c r="T102" s="210">
        <f>T103+T106+T134+T169+T188+T193+T213+T217+T220</f>
        <v>0</v>
      </c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R102" s="211" t="s">
        <v>81</v>
      </c>
      <c r="AT102" s="212" t="s">
        <v>71</v>
      </c>
      <c r="AU102" s="212" t="s">
        <v>72</v>
      </c>
      <c r="AY102" s="211" t="s">
        <v>178</v>
      </c>
      <c r="BK102" s="213">
        <f>BK103+BK106+BK134+BK169+BK188+BK193+BK213+BK217+BK220</f>
        <v>0</v>
      </c>
    </row>
    <row r="103" s="12" customFormat="1" ht="22.8" customHeight="1">
      <c r="A103" s="12"/>
      <c r="B103" s="200"/>
      <c r="C103" s="201"/>
      <c r="D103" s="202" t="s">
        <v>71</v>
      </c>
      <c r="E103" s="227" t="s">
        <v>1831</v>
      </c>
      <c r="F103" s="227" t="s">
        <v>1832</v>
      </c>
      <c r="G103" s="201"/>
      <c r="H103" s="201"/>
      <c r="I103" s="204"/>
      <c r="J103" s="228">
        <f>BK103</f>
        <v>0</v>
      </c>
      <c r="K103" s="201"/>
      <c r="L103" s="206"/>
      <c r="M103" s="207"/>
      <c r="N103" s="208"/>
      <c r="O103" s="208"/>
      <c r="P103" s="209">
        <f>SUM(P104:P105)</f>
        <v>0</v>
      </c>
      <c r="Q103" s="208"/>
      <c r="R103" s="209">
        <f>SUM(R104:R105)</f>
        <v>0</v>
      </c>
      <c r="S103" s="208"/>
      <c r="T103" s="210">
        <f>SUM(T104:T105)</f>
        <v>0</v>
      </c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R103" s="211" t="s">
        <v>81</v>
      </c>
      <c r="AT103" s="212" t="s">
        <v>71</v>
      </c>
      <c r="AU103" s="212" t="s">
        <v>79</v>
      </c>
      <c r="AY103" s="211" t="s">
        <v>178</v>
      </c>
      <c r="BK103" s="213">
        <f>SUM(BK104:BK105)</f>
        <v>0</v>
      </c>
    </row>
    <row r="104" s="2" customFormat="1" ht="16.5" customHeight="1">
      <c r="A104" s="41"/>
      <c r="B104" s="42"/>
      <c r="C104" s="214" t="s">
        <v>79</v>
      </c>
      <c r="D104" s="214" t="s">
        <v>179</v>
      </c>
      <c r="E104" s="215" t="s">
        <v>2882</v>
      </c>
      <c r="F104" s="216" t="s">
        <v>2883</v>
      </c>
      <c r="G104" s="217" t="s">
        <v>209</v>
      </c>
      <c r="H104" s="218">
        <v>30</v>
      </c>
      <c r="I104" s="219"/>
      <c r="J104" s="220">
        <f>ROUND(I104*H104,2)</f>
        <v>0</v>
      </c>
      <c r="K104" s="216" t="s">
        <v>2884</v>
      </c>
      <c r="L104" s="47"/>
      <c r="M104" s="221" t="s">
        <v>21</v>
      </c>
      <c r="N104" s="222" t="s">
        <v>43</v>
      </c>
      <c r="O104" s="87"/>
      <c r="P104" s="223">
        <f>O104*H104</f>
        <v>0</v>
      </c>
      <c r="Q104" s="223">
        <v>0</v>
      </c>
      <c r="R104" s="223">
        <f>Q104*H104</f>
        <v>0</v>
      </c>
      <c r="S104" s="223">
        <v>0</v>
      </c>
      <c r="T104" s="224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25" t="s">
        <v>97</v>
      </c>
      <c r="AT104" s="225" t="s">
        <v>179</v>
      </c>
      <c r="AU104" s="225" t="s">
        <v>81</v>
      </c>
      <c r="AY104" s="20" t="s">
        <v>178</v>
      </c>
      <c r="BE104" s="226">
        <f>IF(N104="základní",J104,0)</f>
        <v>0</v>
      </c>
      <c r="BF104" s="226">
        <f>IF(N104="snížená",J104,0)</f>
        <v>0</v>
      </c>
      <c r="BG104" s="226">
        <f>IF(N104="zákl. přenesená",J104,0)</f>
        <v>0</v>
      </c>
      <c r="BH104" s="226">
        <f>IF(N104="sníž. přenesená",J104,0)</f>
        <v>0</v>
      </c>
      <c r="BI104" s="226">
        <f>IF(N104="nulová",J104,0)</f>
        <v>0</v>
      </c>
      <c r="BJ104" s="20" t="s">
        <v>79</v>
      </c>
      <c r="BK104" s="226">
        <f>ROUND(I104*H104,2)</f>
        <v>0</v>
      </c>
      <c r="BL104" s="20" t="s">
        <v>97</v>
      </c>
      <c r="BM104" s="225" t="s">
        <v>2885</v>
      </c>
    </row>
    <row r="105" s="2" customFormat="1" ht="21.75" customHeight="1">
      <c r="A105" s="41"/>
      <c r="B105" s="42"/>
      <c r="C105" s="214" t="s">
        <v>81</v>
      </c>
      <c r="D105" s="214" t="s">
        <v>179</v>
      </c>
      <c r="E105" s="215" t="s">
        <v>2886</v>
      </c>
      <c r="F105" s="216" t="s">
        <v>2887</v>
      </c>
      <c r="G105" s="217" t="s">
        <v>209</v>
      </c>
      <c r="H105" s="218">
        <v>30</v>
      </c>
      <c r="I105" s="219"/>
      <c r="J105" s="220">
        <f>ROUND(I105*H105,2)</f>
        <v>0</v>
      </c>
      <c r="K105" s="216" t="s">
        <v>2884</v>
      </c>
      <c r="L105" s="47"/>
      <c r="M105" s="221" t="s">
        <v>21</v>
      </c>
      <c r="N105" s="222" t="s">
        <v>43</v>
      </c>
      <c r="O105" s="87"/>
      <c r="P105" s="223">
        <f>O105*H105</f>
        <v>0</v>
      </c>
      <c r="Q105" s="223">
        <v>0</v>
      </c>
      <c r="R105" s="223">
        <f>Q105*H105</f>
        <v>0</v>
      </c>
      <c r="S105" s="223">
        <v>0</v>
      </c>
      <c r="T105" s="224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5" t="s">
        <v>97</v>
      </c>
      <c r="AT105" s="225" t="s">
        <v>179</v>
      </c>
      <c r="AU105" s="225" t="s">
        <v>81</v>
      </c>
      <c r="AY105" s="20" t="s">
        <v>178</v>
      </c>
      <c r="BE105" s="226">
        <f>IF(N105="základní",J105,0)</f>
        <v>0</v>
      </c>
      <c r="BF105" s="226">
        <f>IF(N105="snížená",J105,0)</f>
        <v>0</v>
      </c>
      <c r="BG105" s="226">
        <f>IF(N105="zákl. přenesená",J105,0)</f>
        <v>0</v>
      </c>
      <c r="BH105" s="226">
        <f>IF(N105="sníž. přenesená",J105,0)</f>
        <v>0</v>
      </c>
      <c r="BI105" s="226">
        <f>IF(N105="nulová",J105,0)</f>
        <v>0</v>
      </c>
      <c r="BJ105" s="20" t="s">
        <v>79</v>
      </c>
      <c r="BK105" s="226">
        <f>ROUND(I105*H105,2)</f>
        <v>0</v>
      </c>
      <c r="BL105" s="20" t="s">
        <v>97</v>
      </c>
      <c r="BM105" s="225" t="s">
        <v>2888</v>
      </c>
    </row>
    <row r="106" s="12" customFormat="1" ht="22.8" customHeight="1">
      <c r="A106" s="12"/>
      <c r="B106" s="200"/>
      <c r="C106" s="201"/>
      <c r="D106" s="202" t="s">
        <v>71</v>
      </c>
      <c r="E106" s="227" t="s">
        <v>1928</v>
      </c>
      <c r="F106" s="227" t="s">
        <v>1929</v>
      </c>
      <c r="G106" s="201"/>
      <c r="H106" s="201"/>
      <c r="I106" s="204"/>
      <c r="J106" s="228">
        <f>BK106</f>
        <v>0</v>
      </c>
      <c r="K106" s="201"/>
      <c r="L106" s="206"/>
      <c r="M106" s="207"/>
      <c r="N106" s="208"/>
      <c r="O106" s="208"/>
      <c r="P106" s="209">
        <f>SUM(P107:P133)</f>
        <v>0</v>
      </c>
      <c r="Q106" s="208"/>
      <c r="R106" s="209">
        <f>SUM(R107:R133)</f>
        <v>0</v>
      </c>
      <c r="S106" s="208"/>
      <c r="T106" s="210">
        <f>SUM(T107:T133)</f>
        <v>0</v>
      </c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R106" s="211" t="s">
        <v>81</v>
      </c>
      <c r="AT106" s="212" t="s">
        <v>71</v>
      </c>
      <c r="AU106" s="212" t="s">
        <v>79</v>
      </c>
      <c r="AY106" s="211" t="s">
        <v>178</v>
      </c>
      <c r="BK106" s="213">
        <f>SUM(BK107:BK133)</f>
        <v>0</v>
      </c>
    </row>
    <row r="107" s="2" customFormat="1" ht="16.5" customHeight="1">
      <c r="A107" s="41"/>
      <c r="B107" s="42"/>
      <c r="C107" s="214" t="s">
        <v>95</v>
      </c>
      <c r="D107" s="214" t="s">
        <v>179</v>
      </c>
      <c r="E107" s="215" t="s">
        <v>2889</v>
      </c>
      <c r="F107" s="216" t="s">
        <v>2890</v>
      </c>
      <c r="G107" s="217" t="s">
        <v>209</v>
      </c>
      <c r="H107" s="218">
        <v>6</v>
      </c>
      <c r="I107" s="219"/>
      <c r="J107" s="220">
        <f>ROUND(I107*H107,2)</f>
        <v>0</v>
      </c>
      <c r="K107" s="216" t="s">
        <v>2884</v>
      </c>
      <c r="L107" s="47"/>
      <c r="M107" s="221" t="s">
        <v>21</v>
      </c>
      <c r="N107" s="222" t="s">
        <v>43</v>
      </c>
      <c r="O107" s="87"/>
      <c r="P107" s="223">
        <f>O107*H107</f>
        <v>0</v>
      </c>
      <c r="Q107" s="223">
        <v>0</v>
      </c>
      <c r="R107" s="223">
        <f>Q107*H107</f>
        <v>0</v>
      </c>
      <c r="S107" s="223">
        <v>0</v>
      </c>
      <c r="T107" s="224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5" t="s">
        <v>97</v>
      </c>
      <c r="AT107" s="225" t="s">
        <v>179</v>
      </c>
      <c r="AU107" s="225" t="s">
        <v>81</v>
      </c>
      <c r="AY107" s="20" t="s">
        <v>178</v>
      </c>
      <c r="BE107" s="226">
        <f>IF(N107="základní",J107,0)</f>
        <v>0</v>
      </c>
      <c r="BF107" s="226">
        <f>IF(N107="snížená",J107,0)</f>
        <v>0</v>
      </c>
      <c r="BG107" s="226">
        <f>IF(N107="zákl. přenesená",J107,0)</f>
        <v>0</v>
      </c>
      <c r="BH107" s="226">
        <f>IF(N107="sníž. přenesená",J107,0)</f>
        <v>0</v>
      </c>
      <c r="BI107" s="226">
        <f>IF(N107="nulová",J107,0)</f>
        <v>0</v>
      </c>
      <c r="BJ107" s="20" t="s">
        <v>79</v>
      </c>
      <c r="BK107" s="226">
        <f>ROUND(I107*H107,2)</f>
        <v>0</v>
      </c>
      <c r="BL107" s="20" t="s">
        <v>97</v>
      </c>
      <c r="BM107" s="225" t="s">
        <v>2891</v>
      </c>
    </row>
    <row r="108" s="2" customFormat="1" ht="16.5" customHeight="1">
      <c r="A108" s="41"/>
      <c r="B108" s="42"/>
      <c r="C108" s="214" t="s">
        <v>97</v>
      </c>
      <c r="D108" s="214" t="s">
        <v>179</v>
      </c>
      <c r="E108" s="215" t="s">
        <v>2892</v>
      </c>
      <c r="F108" s="216" t="s">
        <v>2893</v>
      </c>
      <c r="G108" s="217" t="s">
        <v>209</v>
      </c>
      <c r="H108" s="218">
        <v>5</v>
      </c>
      <c r="I108" s="219"/>
      <c r="J108" s="220">
        <f>ROUND(I108*H108,2)</f>
        <v>0</v>
      </c>
      <c r="K108" s="216" t="s">
        <v>2884</v>
      </c>
      <c r="L108" s="47"/>
      <c r="M108" s="221" t="s">
        <v>21</v>
      </c>
      <c r="N108" s="222" t="s">
        <v>43</v>
      </c>
      <c r="O108" s="87"/>
      <c r="P108" s="223">
        <f>O108*H108</f>
        <v>0</v>
      </c>
      <c r="Q108" s="223">
        <v>0</v>
      </c>
      <c r="R108" s="223">
        <f>Q108*H108</f>
        <v>0</v>
      </c>
      <c r="S108" s="223">
        <v>0</v>
      </c>
      <c r="T108" s="224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25" t="s">
        <v>97</v>
      </c>
      <c r="AT108" s="225" t="s">
        <v>179</v>
      </c>
      <c r="AU108" s="225" t="s">
        <v>81</v>
      </c>
      <c r="AY108" s="20" t="s">
        <v>178</v>
      </c>
      <c r="BE108" s="226">
        <f>IF(N108="základní",J108,0)</f>
        <v>0</v>
      </c>
      <c r="BF108" s="226">
        <f>IF(N108="snížená",J108,0)</f>
        <v>0</v>
      </c>
      <c r="BG108" s="226">
        <f>IF(N108="zákl. přenesená",J108,0)</f>
        <v>0</v>
      </c>
      <c r="BH108" s="226">
        <f>IF(N108="sníž. přenesená",J108,0)</f>
        <v>0</v>
      </c>
      <c r="BI108" s="226">
        <f>IF(N108="nulová",J108,0)</f>
        <v>0</v>
      </c>
      <c r="BJ108" s="20" t="s">
        <v>79</v>
      </c>
      <c r="BK108" s="226">
        <f>ROUND(I108*H108,2)</f>
        <v>0</v>
      </c>
      <c r="BL108" s="20" t="s">
        <v>97</v>
      </c>
      <c r="BM108" s="225" t="s">
        <v>2894</v>
      </c>
    </row>
    <row r="109" s="2" customFormat="1" ht="16.5" customHeight="1">
      <c r="A109" s="41"/>
      <c r="B109" s="42"/>
      <c r="C109" s="214" t="s">
        <v>206</v>
      </c>
      <c r="D109" s="214" t="s">
        <v>179</v>
      </c>
      <c r="E109" s="215" t="s">
        <v>2895</v>
      </c>
      <c r="F109" s="216" t="s">
        <v>2896</v>
      </c>
      <c r="G109" s="217" t="s">
        <v>209</v>
      </c>
      <c r="H109" s="218">
        <v>15</v>
      </c>
      <c r="I109" s="219"/>
      <c r="J109" s="220">
        <f>ROUND(I109*H109,2)</f>
        <v>0</v>
      </c>
      <c r="K109" s="216" t="s">
        <v>2884</v>
      </c>
      <c r="L109" s="47"/>
      <c r="M109" s="221" t="s">
        <v>21</v>
      </c>
      <c r="N109" s="222" t="s">
        <v>43</v>
      </c>
      <c r="O109" s="87"/>
      <c r="P109" s="223">
        <f>O109*H109</f>
        <v>0</v>
      </c>
      <c r="Q109" s="223">
        <v>0</v>
      </c>
      <c r="R109" s="223">
        <f>Q109*H109</f>
        <v>0</v>
      </c>
      <c r="S109" s="223">
        <v>0</v>
      </c>
      <c r="T109" s="224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5" t="s">
        <v>97</v>
      </c>
      <c r="AT109" s="225" t="s">
        <v>179</v>
      </c>
      <c r="AU109" s="225" t="s">
        <v>81</v>
      </c>
      <c r="AY109" s="20" t="s">
        <v>178</v>
      </c>
      <c r="BE109" s="226">
        <f>IF(N109="základní",J109,0)</f>
        <v>0</v>
      </c>
      <c r="BF109" s="226">
        <f>IF(N109="snížená",J109,0)</f>
        <v>0</v>
      </c>
      <c r="BG109" s="226">
        <f>IF(N109="zákl. přenesená",J109,0)</f>
        <v>0</v>
      </c>
      <c r="BH109" s="226">
        <f>IF(N109="sníž. přenesená",J109,0)</f>
        <v>0</v>
      </c>
      <c r="BI109" s="226">
        <f>IF(N109="nulová",J109,0)</f>
        <v>0</v>
      </c>
      <c r="BJ109" s="20" t="s">
        <v>79</v>
      </c>
      <c r="BK109" s="226">
        <f>ROUND(I109*H109,2)</f>
        <v>0</v>
      </c>
      <c r="BL109" s="20" t="s">
        <v>97</v>
      </c>
      <c r="BM109" s="225" t="s">
        <v>2897</v>
      </c>
    </row>
    <row r="110" s="2" customFormat="1" ht="16.5" customHeight="1">
      <c r="A110" s="41"/>
      <c r="B110" s="42"/>
      <c r="C110" s="214" t="s">
        <v>211</v>
      </c>
      <c r="D110" s="214" t="s">
        <v>179</v>
      </c>
      <c r="E110" s="215" t="s">
        <v>2898</v>
      </c>
      <c r="F110" s="216" t="s">
        <v>2899</v>
      </c>
      <c r="G110" s="217" t="s">
        <v>209</v>
      </c>
      <c r="H110" s="218">
        <v>26</v>
      </c>
      <c r="I110" s="219"/>
      <c r="J110" s="220">
        <f>ROUND(I110*H110,2)</f>
        <v>0</v>
      </c>
      <c r="K110" s="216" t="s">
        <v>2884</v>
      </c>
      <c r="L110" s="47"/>
      <c r="M110" s="221" t="s">
        <v>21</v>
      </c>
      <c r="N110" s="222" t="s">
        <v>43</v>
      </c>
      <c r="O110" s="87"/>
      <c r="P110" s="223">
        <f>O110*H110</f>
        <v>0</v>
      </c>
      <c r="Q110" s="223">
        <v>0</v>
      </c>
      <c r="R110" s="223">
        <f>Q110*H110</f>
        <v>0</v>
      </c>
      <c r="S110" s="223">
        <v>0</v>
      </c>
      <c r="T110" s="224">
        <f>S110*H110</f>
        <v>0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25" t="s">
        <v>97</v>
      </c>
      <c r="AT110" s="225" t="s">
        <v>179</v>
      </c>
      <c r="AU110" s="225" t="s">
        <v>81</v>
      </c>
      <c r="AY110" s="20" t="s">
        <v>178</v>
      </c>
      <c r="BE110" s="226">
        <f>IF(N110="základní",J110,0)</f>
        <v>0</v>
      </c>
      <c r="BF110" s="226">
        <f>IF(N110="snížená",J110,0)</f>
        <v>0</v>
      </c>
      <c r="BG110" s="226">
        <f>IF(N110="zákl. přenesená",J110,0)</f>
        <v>0</v>
      </c>
      <c r="BH110" s="226">
        <f>IF(N110="sníž. přenesená",J110,0)</f>
        <v>0</v>
      </c>
      <c r="BI110" s="226">
        <f>IF(N110="nulová",J110,0)</f>
        <v>0</v>
      </c>
      <c r="BJ110" s="20" t="s">
        <v>79</v>
      </c>
      <c r="BK110" s="226">
        <f>ROUND(I110*H110,2)</f>
        <v>0</v>
      </c>
      <c r="BL110" s="20" t="s">
        <v>97</v>
      </c>
      <c r="BM110" s="225" t="s">
        <v>2900</v>
      </c>
    </row>
    <row r="111" s="2" customFormat="1" ht="16.5" customHeight="1">
      <c r="A111" s="41"/>
      <c r="B111" s="42"/>
      <c r="C111" s="214" t="s">
        <v>215</v>
      </c>
      <c r="D111" s="214" t="s">
        <v>179</v>
      </c>
      <c r="E111" s="215" t="s">
        <v>2901</v>
      </c>
      <c r="F111" s="216" t="s">
        <v>2902</v>
      </c>
      <c r="G111" s="217" t="s">
        <v>209</v>
      </c>
      <c r="H111" s="218">
        <v>14</v>
      </c>
      <c r="I111" s="219"/>
      <c r="J111" s="220">
        <f>ROUND(I111*H111,2)</f>
        <v>0</v>
      </c>
      <c r="K111" s="216" t="s">
        <v>2884</v>
      </c>
      <c r="L111" s="47"/>
      <c r="M111" s="221" t="s">
        <v>21</v>
      </c>
      <c r="N111" s="222" t="s">
        <v>43</v>
      </c>
      <c r="O111" s="87"/>
      <c r="P111" s="223">
        <f>O111*H111</f>
        <v>0</v>
      </c>
      <c r="Q111" s="223">
        <v>0</v>
      </c>
      <c r="R111" s="223">
        <f>Q111*H111</f>
        <v>0</v>
      </c>
      <c r="S111" s="223">
        <v>0</v>
      </c>
      <c r="T111" s="224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25" t="s">
        <v>97</v>
      </c>
      <c r="AT111" s="225" t="s">
        <v>179</v>
      </c>
      <c r="AU111" s="225" t="s">
        <v>81</v>
      </c>
      <c r="AY111" s="20" t="s">
        <v>178</v>
      </c>
      <c r="BE111" s="226">
        <f>IF(N111="základní",J111,0)</f>
        <v>0</v>
      </c>
      <c r="BF111" s="226">
        <f>IF(N111="snížená",J111,0)</f>
        <v>0</v>
      </c>
      <c r="BG111" s="226">
        <f>IF(N111="zákl. přenesená",J111,0)</f>
        <v>0</v>
      </c>
      <c r="BH111" s="226">
        <f>IF(N111="sníž. přenesená",J111,0)</f>
        <v>0</v>
      </c>
      <c r="BI111" s="226">
        <f>IF(N111="nulová",J111,0)</f>
        <v>0</v>
      </c>
      <c r="BJ111" s="20" t="s">
        <v>79</v>
      </c>
      <c r="BK111" s="226">
        <f>ROUND(I111*H111,2)</f>
        <v>0</v>
      </c>
      <c r="BL111" s="20" t="s">
        <v>97</v>
      </c>
      <c r="BM111" s="225" t="s">
        <v>2903</v>
      </c>
    </row>
    <row r="112" s="2" customFormat="1" ht="16.5" customHeight="1">
      <c r="A112" s="41"/>
      <c r="B112" s="42"/>
      <c r="C112" s="214" t="s">
        <v>219</v>
      </c>
      <c r="D112" s="214" t="s">
        <v>179</v>
      </c>
      <c r="E112" s="215" t="s">
        <v>2904</v>
      </c>
      <c r="F112" s="216" t="s">
        <v>2905</v>
      </c>
      <c r="G112" s="217" t="s">
        <v>209</v>
      </c>
      <c r="H112" s="218">
        <v>21</v>
      </c>
      <c r="I112" s="219"/>
      <c r="J112" s="220">
        <f>ROUND(I112*H112,2)</f>
        <v>0</v>
      </c>
      <c r="K112" s="216" t="s">
        <v>2884</v>
      </c>
      <c r="L112" s="47"/>
      <c r="M112" s="221" t="s">
        <v>21</v>
      </c>
      <c r="N112" s="222" t="s">
        <v>43</v>
      </c>
      <c r="O112" s="87"/>
      <c r="P112" s="223">
        <f>O112*H112</f>
        <v>0</v>
      </c>
      <c r="Q112" s="223">
        <v>0</v>
      </c>
      <c r="R112" s="223">
        <f>Q112*H112</f>
        <v>0</v>
      </c>
      <c r="S112" s="223">
        <v>0</v>
      </c>
      <c r="T112" s="224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25" t="s">
        <v>97</v>
      </c>
      <c r="AT112" s="225" t="s">
        <v>179</v>
      </c>
      <c r="AU112" s="225" t="s">
        <v>81</v>
      </c>
      <c r="AY112" s="20" t="s">
        <v>178</v>
      </c>
      <c r="BE112" s="226">
        <f>IF(N112="základní",J112,0)</f>
        <v>0</v>
      </c>
      <c r="BF112" s="226">
        <f>IF(N112="snížená",J112,0)</f>
        <v>0</v>
      </c>
      <c r="BG112" s="226">
        <f>IF(N112="zákl. přenesená",J112,0)</f>
        <v>0</v>
      </c>
      <c r="BH112" s="226">
        <f>IF(N112="sníž. přenesená",J112,0)</f>
        <v>0</v>
      </c>
      <c r="BI112" s="226">
        <f>IF(N112="nulová",J112,0)</f>
        <v>0</v>
      </c>
      <c r="BJ112" s="20" t="s">
        <v>79</v>
      </c>
      <c r="BK112" s="226">
        <f>ROUND(I112*H112,2)</f>
        <v>0</v>
      </c>
      <c r="BL112" s="20" t="s">
        <v>97</v>
      </c>
      <c r="BM112" s="225" t="s">
        <v>2906</v>
      </c>
    </row>
    <row r="113" s="2" customFormat="1" ht="21.75" customHeight="1">
      <c r="A113" s="41"/>
      <c r="B113" s="42"/>
      <c r="C113" s="214" t="s">
        <v>223</v>
      </c>
      <c r="D113" s="214" t="s">
        <v>179</v>
      </c>
      <c r="E113" s="215" t="s">
        <v>2907</v>
      </c>
      <c r="F113" s="216" t="s">
        <v>2908</v>
      </c>
      <c r="G113" s="217" t="s">
        <v>209</v>
      </c>
      <c r="H113" s="218">
        <v>49</v>
      </c>
      <c r="I113" s="219"/>
      <c r="J113" s="220">
        <f>ROUND(I113*H113,2)</f>
        <v>0</v>
      </c>
      <c r="K113" s="216" t="s">
        <v>2884</v>
      </c>
      <c r="L113" s="47"/>
      <c r="M113" s="221" t="s">
        <v>21</v>
      </c>
      <c r="N113" s="222" t="s">
        <v>43</v>
      </c>
      <c r="O113" s="87"/>
      <c r="P113" s="223">
        <f>O113*H113</f>
        <v>0</v>
      </c>
      <c r="Q113" s="223">
        <v>0</v>
      </c>
      <c r="R113" s="223">
        <f>Q113*H113</f>
        <v>0</v>
      </c>
      <c r="S113" s="223">
        <v>0</v>
      </c>
      <c r="T113" s="224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5" t="s">
        <v>97</v>
      </c>
      <c r="AT113" s="225" t="s">
        <v>179</v>
      </c>
      <c r="AU113" s="225" t="s">
        <v>81</v>
      </c>
      <c r="AY113" s="20" t="s">
        <v>178</v>
      </c>
      <c r="BE113" s="226">
        <f>IF(N113="základní",J113,0)</f>
        <v>0</v>
      </c>
      <c r="BF113" s="226">
        <f>IF(N113="snížená",J113,0)</f>
        <v>0</v>
      </c>
      <c r="BG113" s="226">
        <f>IF(N113="zákl. přenesená",J113,0)</f>
        <v>0</v>
      </c>
      <c r="BH113" s="226">
        <f>IF(N113="sníž. přenesená",J113,0)</f>
        <v>0</v>
      </c>
      <c r="BI113" s="226">
        <f>IF(N113="nulová",J113,0)</f>
        <v>0</v>
      </c>
      <c r="BJ113" s="20" t="s">
        <v>79</v>
      </c>
      <c r="BK113" s="226">
        <f>ROUND(I113*H113,2)</f>
        <v>0</v>
      </c>
      <c r="BL113" s="20" t="s">
        <v>97</v>
      </c>
      <c r="BM113" s="225" t="s">
        <v>2909</v>
      </c>
    </row>
    <row r="114" s="2" customFormat="1" ht="21.75" customHeight="1">
      <c r="A114" s="41"/>
      <c r="B114" s="42"/>
      <c r="C114" s="214" t="s">
        <v>185</v>
      </c>
      <c r="D114" s="214" t="s">
        <v>179</v>
      </c>
      <c r="E114" s="215" t="s">
        <v>2910</v>
      </c>
      <c r="F114" s="216" t="s">
        <v>2911</v>
      </c>
      <c r="G114" s="217" t="s">
        <v>209</v>
      </c>
      <c r="H114" s="218">
        <v>21</v>
      </c>
      <c r="I114" s="219"/>
      <c r="J114" s="220">
        <f>ROUND(I114*H114,2)</f>
        <v>0</v>
      </c>
      <c r="K114" s="216" t="s">
        <v>2884</v>
      </c>
      <c r="L114" s="47"/>
      <c r="M114" s="221" t="s">
        <v>21</v>
      </c>
      <c r="N114" s="222" t="s">
        <v>43</v>
      </c>
      <c r="O114" s="87"/>
      <c r="P114" s="223">
        <f>O114*H114</f>
        <v>0</v>
      </c>
      <c r="Q114" s="223">
        <v>0</v>
      </c>
      <c r="R114" s="223">
        <f>Q114*H114</f>
        <v>0</v>
      </c>
      <c r="S114" s="223">
        <v>0</v>
      </c>
      <c r="T114" s="224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25" t="s">
        <v>97</v>
      </c>
      <c r="AT114" s="225" t="s">
        <v>179</v>
      </c>
      <c r="AU114" s="225" t="s">
        <v>81</v>
      </c>
      <c r="AY114" s="20" t="s">
        <v>178</v>
      </c>
      <c r="BE114" s="226">
        <f>IF(N114="základní",J114,0)</f>
        <v>0</v>
      </c>
      <c r="BF114" s="226">
        <f>IF(N114="snížená",J114,0)</f>
        <v>0</v>
      </c>
      <c r="BG114" s="226">
        <f>IF(N114="zákl. přenesená",J114,0)</f>
        <v>0</v>
      </c>
      <c r="BH114" s="226">
        <f>IF(N114="sníž. přenesená",J114,0)</f>
        <v>0</v>
      </c>
      <c r="BI114" s="226">
        <f>IF(N114="nulová",J114,0)</f>
        <v>0</v>
      </c>
      <c r="BJ114" s="20" t="s">
        <v>79</v>
      </c>
      <c r="BK114" s="226">
        <f>ROUND(I114*H114,2)</f>
        <v>0</v>
      </c>
      <c r="BL114" s="20" t="s">
        <v>97</v>
      </c>
      <c r="BM114" s="225" t="s">
        <v>2912</v>
      </c>
    </row>
    <row r="115" s="14" customFormat="1">
      <c r="A115" s="14"/>
      <c r="B115" s="251"/>
      <c r="C115" s="252"/>
      <c r="D115" s="242" t="s">
        <v>372</v>
      </c>
      <c r="E115" s="253" t="s">
        <v>21</v>
      </c>
      <c r="F115" s="254" t="s">
        <v>2913</v>
      </c>
      <c r="G115" s="252"/>
      <c r="H115" s="255">
        <v>21</v>
      </c>
      <c r="I115" s="256"/>
      <c r="J115" s="252"/>
      <c r="K115" s="252"/>
      <c r="L115" s="257"/>
      <c r="M115" s="258"/>
      <c r="N115" s="259"/>
      <c r="O115" s="259"/>
      <c r="P115" s="259"/>
      <c r="Q115" s="259"/>
      <c r="R115" s="259"/>
      <c r="S115" s="259"/>
      <c r="T115" s="260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61" t="s">
        <v>372</v>
      </c>
      <c r="AU115" s="261" t="s">
        <v>81</v>
      </c>
      <c r="AV115" s="14" t="s">
        <v>81</v>
      </c>
      <c r="AW115" s="14" t="s">
        <v>34</v>
      </c>
      <c r="AX115" s="14" t="s">
        <v>72</v>
      </c>
      <c r="AY115" s="261" t="s">
        <v>178</v>
      </c>
    </row>
    <row r="116" s="15" customFormat="1">
      <c r="A116" s="15"/>
      <c r="B116" s="262"/>
      <c r="C116" s="263"/>
      <c r="D116" s="242" t="s">
        <v>372</v>
      </c>
      <c r="E116" s="264" t="s">
        <v>21</v>
      </c>
      <c r="F116" s="265" t="s">
        <v>399</v>
      </c>
      <c r="G116" s="263"/>
      <c r="H116" s="266">
        <v>21</v>
      </c>
      <c r="I116" s="267"/>
      <c r="J116" s="263"/>
      <c r="K116" s="263"/>
      <c r="L116" s="268"/>
      <c r="M116" s="269"/>
      <c r="N116" s="270"/>
      <c r="O116" s="270"/>
      <c r="P116" s="270"/>
      <c r="Q116" s="270"/>
      <c r="R116" s="270"/>
      <c r="S116" s="270"/>
      <c r="T116" s="271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T116" s="272" t="s">
        <v>372</v>
      </c>
      <c r="AU116" s="272" t="s">
        <v>81</v>
      </c>
      <c r="AV116" s="15" t="s">
        <v>97</v>
      </c>
      <c r="AW116" s="15" t="s">
        <v>34</v>
      </c>
      <c r="AX116" s="15" t="s">
        <v>79</v>
      </c>
      <c r="AY116" s="272" t="s">
        <v>178</v>
      </c>
    </row>
    <row r="117" s="2" customFormat="1" ht="21.75" customHeight="1">
      <c r="A117" s="41"/>
      <c r="B117" s="42"/>
      <c r="C117" s="214" t="s">
        <v>189</v>
      </c>
      <c r="D117" s="214" t="s">
        <v>179</v>
      </c>
      <c r="E117" s="215" t="s">
        <v>2914</v>
      </c>
      <c r="F117" s="216" t="s">
        <v>2915</v>
      </c>
      <c r="G117" s="217" t="s">
        <v>209</v>
      </c>
      <c r="H117" s="218">
        <v>77</v>
      </c>
      <c r="I117" s="219"/>
      <c r="J117" s="220">
        <f>ROUND(I117*H117,2)</f>
        <v>0</v>
      </c>
      <c r="K117" s="216" t="s">
        <v>2884</v>
      </c>
      <c r="L117" s="47"/>
      <c r="M117" s="221" t="s">
        <v>21</v>
      </c>
      <c r="N117" s="222" t="s">
        <v>43</v>
      </c>
      <c r="O117" s="87"/>
      <c r="P117" s="223">
        <f>O117*H117</f>
        <v>0</v>
      </c>
      <c r="Q117" s="223">
        <v>0</v>
      </c>
      <c r="R117" s="223">
        <f>Q117*H117</f>
        <v>0</v>
      </c>
      <c r="S117" s="223">
        <v>0</v>
      </c>
      <c r="T117" s="224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5" t="s">
        <v>97</v>
      </c>
      <c r="AT117" s="225" t="s">
        <v>179</v>
      </c>
      <c r="AU117" s="225" t="s">
        <v>81</v>
      </c>
      <c r="AY117" s="20" t="s">
        <v>178</v>
      </c>
      <c r="BE117" s="226">
        <f>IF(N117="základní",J117,0)</f>
        <v>0</v>
      </c>
      <c r="BF117" s="226">
        <f>IF(N117="snížená",J117,0)</f>
        <v>0</v>
      </c>
      <c r="BG117" s="226">
        <f>IF(N117="zákl. přenesená",J117,0)</f>
        <v>0</v>
      </c>
      <c r="BH117" s="226">
        <f>IF(N117="sníž. přenesená",J117,0)</f>
        <v>0</v>
      </c>
      <c r="BI117" s="226">
        <f>IF(N117="nulová",J117,0)</f>
        <v>0</v>
      </c>
      <c r="BJ117" s="20" t="s">
        <v>79</v>
      </c>
      <c r="BK117" s="226">
        <f>ROUND(I117*H117,2)</f>
        <v>0</v>
      </c>
      <c r="BL117" s="20" t="s">
        <v>97</v>
      </c>
      <c r="BM117" s="225" t="s">
        <v>2916</v>
      </c>
    </row>
    <row r="118" s="14" customFormat="1">
      <c r="A118" s="14"/>
      <c r="B118" s="251"/>
      <c r="C118" s="252"/>
      <c r="D118" s="242" t="s">
        <v>372</v>
      </c>
      <c r="E118" s="253" t="s">
        <v>21</v>
      </c>
      <c r="F118" s="254" t="s">
        <v>2917</v>
      </c>
      <c r="G118" s="252"/>
      <c r="H118" s="255">
        <v>39</v>
      </c>
      <c r="I118" s="256"/>
      <c r="J118" s="252"/>
      <c r="K118" s="252"/>
      <c r="L118" s="257"/>
      <c r="M118" s="258"/>
      <c r="N118" s="259"/>
      <c r="O118" s="259"/>
      <c r="P118" s="259"/>
      <c r="Q118" s="259"/>
      <c r="R118" s="259"/>
      <c r="S118" s="259"/>
      <c r="T118" s="260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61" t="s">
        <v>372</v>
      </c>
      <c r="AU118" s="261" t="s">
        <v>81</v>
      </c>
      <c r="AV118" s="14" t="s">
        <v>81</v>
      </c>
      <c r="AW118" s="14" t="s">
        <v>34</v>
      </c>
      <c r="AX118" s="14" t="s">
        <v>72</v>
      </c>
      <c r="AY118" s="261" t="s">
        <v>178</v>
      </c>
    </row>
    <row r="119" s="14" customFormat="1">
      <c r="A119" s="14"/>
      <c r="B119" s="251"/>
      <c r="C119" s="252"/>
      <c r="D119" s="242" t="s">
        <v>372</v>
      </c>
      <c r="E119" s="253" t="s">
        <v>21</v>
      </c>
      <c r="F119" s="254" t="s">
        <v>2918</v>
      </c>
      <c r="G119" s="252"/>
      <c r="H119" s="255">
        <v>38</v>
      </c>
      <c r="I119" s="256"/>
      <c r="J119" s="252"/>
      <c r="K119" s="252"/>
      <c r="L119" s="257"/>
      <c r="M119" s="258"/>
      <c r="N119" s="259"/>
      <c r="O119" s="259"/>
      <c r="P119" s="259"/>
      <c r="Q119" s="259"/>
      <c r="R119" s="259"/>
      <c r="S119" s="259"/>
      <c r="T119" s="260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61" t="s">
        <v>372</v>
      </c>
      <c r="AU119" s="261" t="s">
        <v>81</v>
      </c>
      <c r="AV119" s="14" t="s">
        <v>81</v>
      </c>
      <c r="AW119" s="14" t="s">
        <v>34</v>
      </c>
      <c r="AX119" s="14" t="s">
        <v>72</v>
      </c>
      <c r="AY119" s="261" t="s">
        <v>178</v>
      </c>
    </row>
    <row r="120" s="15" customFormat="1">
      <c r="A120" s="15"/>
      <c r="B120" s="262"/>
      <c r="C120" s="263"/>
      <c r="D120" s="242" t="s">
        <v>372</v>
      </c>
      <c r="E120" s="264" t="s">
        <v>21</v>
      </c>
      <c r="F120" s="265" t="s">
        <v>399</v>
      </c>
      <c r="G120" s="263"/>
      <c r="H120" s="266">
        <v>77</v>
      </c>
      <c r="I120" s="267"/>
      <c r="J120" s="263"/>
      <c r="K120" s="263"/>
      <c r="L120" s="268"/>
      <c r="M120" s="269"/>
      <c r="N120" s="270"/>
      <c r="O120" s="270"/>
      <c r="P120" s="270"/>
      <c r="Q120" s="270"/>
      <c r="R120" s="270"/>
      <c r="S120" s="270"/>
      <c r="T120" s="271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T120" s="272" t="s">
        <v>372</v>
      </c>
      <c r="AU120" s="272" t="s">
        <v>81</v>
      </c>
      <c r="AV120" s="15" t="s">
        <v>97</v>
      </c>
      <c r="AW120" s="15" t="s">
        <v>34</v>
      </c>
      <c r="AX120" s="15" t="s">
        <v>79</v>
      </c>
      <c r="AY120" s="272" t="s">
        <v>178</v>
      </c>
    </row>
    <row r="121" s="2" customFormat="1" ht="16.5" customHeight="1">
      <c r="A121" s="41"/>
      <c r="B121" s="42"/>
      <c r="C121" s="214" t="s">
        <v>193</v>
      </c>
      <c r="D121" s="214" t="s">
        <v>179</v>
      </c>
      <c r="E121" s="215" t="s">
        <v>2919</v>
      </c>
      <c r="F121" s="216" t="s">
        <v>2920</v>
      </c>
      <c r="G121" s="217" t="s">
        <v>209</v>
      </c>
      <c r="H121" s="218">
        <v>30</v>
      </c>
      <c r="I121" s="219"/>
      <c r="J121" s="220">
        <f>ROUND(I121*H121,2)</f>
        <v>0</v>
      </c>
      <c r="K121" s="216" t="s">
        <v>2884</v>
      </c>
      <c r="L121" s="47"/>
      <c r="M121" s="221" t="s">
        <v>21</v>
      </c>
      <c r="N121" s="222" t="s">
        <v>43</v>
      </c>
      <c r="O121" s="87"/>
      <c r="P121" s="223">
        <f>O121*H121</f>
        <v>0</v>
      </c>
      <c r="Q121" s="223">
        <v>0</v>
      </c>
      <c r="R121" s="223">
        <f>Q121*H121</f>
        <v>0</v>
      </c>
      <c r="S121" s="223">
        <v>0</v>
      </c>
      <c r="T121" s="224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25" t="s">
        <v>97</v>
      </c>
      <c r="AT121" s="225" t="s">
        <v>179</v>
      </c>
      <c r="AU121" s="225" t="s">
        <v>81</v>
      </c>
      <c r="AY121" s="20" t="s">
        <v>178</v>
      </c>
      <c r="BE121" s="226">
        <f>IF(N121="základní",J121,0)</f>
        <v>0</v>
      </c>
      <c r="BF121" s="226">
        <f>IF(N121="snížená",J121,0)</f>
        <v>0</v>
      </c>
      <c r="BG121" s="226">
        <f>IF(N121="zákl. přenesená",J121,0)</f>
        <v>0</v>
      </c>
      <c r="BH121" s="226">
        <f>IF(N121="sníž. přenesená",J121,0)</f>
        <v>0</v>
      </c>
      <c r="BI121" s="226">
        <f>IF(N121="nulová",J121,0)</f>
        <v>0</v>
      </c>
      <c r="BJ121" s="20" t="s">
        <v>79</v>
      </c>
      <c r="BK121" s="226">
        <f>ROUND(I121*H121,2)</f>
        <v>0</v>
      </c>
      <c r="BL121" s="20" t="s">
        <v>97</v>
      </c>
      <c r="BM121" s="225" t="s">
        <v>2921</v>
      </c>
    </row>
    <row r="122" s="2" customFormat="1" ht="24.15" customHeight="1">
      <c r="A122" s="41"/>
      <c r="B122" s="42"/>
      <c r="C122" s="214" t="s">
        <v>230</v>
      </c>
      <c r="D122" s="214" t="s">
        <v>179</v>
      </c>
      <c r="E122" s="215" t="s">
        <v>2922</v>
      </c>
      <c r="F122" s="216" t="s">
        <v>2923</v>
      </c>
      <c r="G122" s="217" t="s">
        <v>546</v>
      </c>
      <c r="H122" s="218">
        <v>3</v>
      </c>
      <c r="I122" s="219"/>
      <c r="J122" s="220">
        <f>ROUND(I122*H122,2)</f>
        <v>0</v>
      </c>
      <c r="K122" s="216" t="s">
        <v>2884</v>
      </c>
      <c r="L122" s="47"/>
      <c r="M122" s="221" t="s">
        <v>21</v>
      </c>
      <c r="N122" s="222" t="s">
        <v>43</v>
      </c>
      <c r="O122" s="87"/>
      <c r="P122" s="223">
        <f>O122*H122</f>
        <v>0</v>
      </c>
      <c r="Q122" s="223">
        <v>0</v>
      </c>
      <c r="R122" s="223">
        <f>Q122*H122</f>
        <v>0</v>
      </c>
      <c r="S122" s="223">
        <v>0</v>
      </c>
      <c r="T122" s="224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25" t="s">
        <v>97</v>
      </c>
      <c r="AT122" s="225" t="s">
        <v>179</v>
      </c>
      <c r="AU122" s="225" t="s">
        <v>81</v>
      </c>
      <c r="AY122" s="20" t="s">
        <v>178</v>
      </c>
      <c r="BE122" s="226">
        <f>IF(N122="základní",J122,0)</f>
        <v>0</v>
      </c>
      <c r="BF122" s="226">
        <f>IF(N122="snížená",J122,0)</f>
        <v>0</v>
      </c>
      <c r="BG122" s="226">
        <f>IF(N122="zákl. přenesená",J122,0)</f>
        <v>0</v>
      </c>
      <c r="BH122" s="226">
        <f>IF(N122="sníž. přenesená",J122,0)</f>
        <v>0</v>
      </c>
      <c r="BI122" s="226">
        <f>IF(N122="nulová",J122,0)</f>
        <v>0</v>
      </c>
      <c r="BJ122" s="20" t="s">
        <v>79</v>
      </c>
      <c r="BK122" s="226">
        <f>ROUND(I122*H122,2)</f>
        <v>0</v>
      </c>
      <c r="BL122" s="20" t="s">
        <v>97</v>
      </c>
      <c r="BM122" s="225" t="s">
        <v>2924</v>
      </c>
    </row>
    <row r="123" s="2" customFormat="1" ht="16.5" customHeight="1">
      <c r="A123" s="41"/>
      <c r="B123" s="42"/>
      <c r="C123" s="214" t="s">
        <v>235</v>
      </c>
      <c r="D123" s="214" t="s">
        <v>179</v>
      </c>
      <c r="E123" s="215" t="s">
        <v>2925</v>
      </c>
      <c r="F123" s="216" t="s">
        <v>2926</v>
      </c>
      <c r="G123" s="217" t="s">
        <v>546</v>
      </c>
      <c r="H123" s="218">
        <v>7</v>
      </c>
      <c r="I123" s="219"/>
      <c r="J123" s="220">
        <f>ROUND(I123*H123,2)</f>
        <v>0</v>
      </c>
      <c r="K123" s="216" t="s">
        <v>2884</v>
      </c>
      <c r="L123" s="47"/>
      <c r="M123" s="221" t="s">
        <v>21</v>
      </c>
      <c r="N123" s="222" t="s">
        <v>43</v>
      </c>
      <c r="O123" s="87"/>
      <c r="P123" s="223">
        <f>O123*H123</f>
        <v>0</v>
      </c>
      <c r="Q123" s="223">
        <v>0</v>
      </c>
      <c r="R123" s="223">
        <f>Q123*H123</f>
        <v>0</v>
      </c>
      <c r="S123" s="223">
        <v>0</v>
      </c>
      <c r="T123" s="224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5" t="s">
        <v>97</v>
      </c>
      <c r="AT123" s="225" t="s">
        <v>179</v>
      </c>
      <c r="AU123" s="225" t="s">
        <v>81</v>
      </c>
      <c r="AY123" s="20" t="s">
        <v>178</v>
      </c>
      <c r="BE123" s="226">
        <f>IF(N123="základní",J123,0)</f>
        <v>0</v>
      </c>
      <c r="BF123" s="226">
        <f>IF(N123="snížená",J123,0)</f>
        <v>0</v>
      </c>
      <c r="BG123" s="226">
        <f>IF(N123="zákl. přenesená",J123,0)</f>
        <v>0</v>
      </c>
      <c r="BH123" s="226">
        <f>IF(N123="sníž. přenesená",J123,0)</f>
        <v>0</v>
      </c>
      <c r="BI123" s="226">
        <f>IF(N123="nulová",J123,0)</f>
        <v>0</v>
      </c>
      <c r="BJ123" s="20" t="s">
        <v>79</v>
      </c>
      <c r="BK123" s="226">
        <f>ROUND(I123*H123,2)</f>
        <v>0</v>
      </c>
      <c r="BL123" s="20" t="s">
        <v>97</v>
      </c>
      <c r="BM123" s="225" t="s">
        <v>2927</v>
      </c>
    </row>
    <row r="124" s="2" customFormat="1" ht="16.5" customHeight="1">
      <c r="A124" s="41"/>
      <c r="B124" s="42"/>
      <c r="C124" s="214" t="s">
        <v>8</v>
      </c>
      <c r="D124" s="214" t="s">
        <v>179</v>
      </c>
      <c r="E124" s="215" t="s">
        <v>2928</v>
      </c>
      <c r="F124" s="216" t="s">
        <v>2929</v>
      </c>
      <c r="G124" s="217" t="s">
        <v>546</v>
      </c>
      <c r="H124" s="218">
        <v>3</v>
      </c>
      <c r="I124" s="219"/>
      <c r="J124" s="220">
        <f>ROUND(I124*H124,2)</f>
        <v>0</v>
      </c>
      <c r="K124" s="216" t="s">
        <v>2884</v>
      </c>
      <c r="L124" s="47"/>
      <c r="M124" s="221" t="s">
        <v>21</v>
      </c>
      <c r="N124" s="222" t="s">
        <v>43</v>
      </c>
      <c r="O124" s="87"/>
      <c r="P124" s="223">
        <f>O124*H124</f>
        <v>0</v>
      </c>
      <c r="Q124" s="223">
        <v>0</v>
      </c>
      <c r="R124" s="223">
        <f>Q124*H124</f>
        <v>0</v>
      </c>
      <c r="S124" s="223">
        <v>0</v>
      </c>
      <c r="T124" s="224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25" t="s">
        <v>97</v>
      </c>
      <c r="AT124" s="225" t="s">
        <v>179</v>
      </c>
      <c r="AU124" s="225" t="s">
        <v>81</v>
      </c>
      <c r="AY124" s="20" t="s">
        <v>178</v>
      </c>
      <c r="BE124" s="226">
        <f>IF(N124="základní",J124,0)</f>
        <v>0</v>
      </c>
      <c r="BF124" s="226">
        <f>IF(N124="snížená",J124,0)</f>
        <v>0</v>
      </c>
      <c r="BG124" s="226">
        <f>IF(N124="zákl. přenesená",J124,0)</f>
        <v>0</v>
      </c>
      <c r="BH124" s="226">
        <f>IF(N124="sníž. přenesená",J124,0)</f>
        <v>0</v>
      </c>
      <c r="BI124" s="226">
        <f>IF(N124="nulová",J124,0)</f>
        <v>0</v>
      </c>
      <c r="BJ124" s="20" t="s">
        <v>79</v>
      </c>
      <c r="BK124" s="226">
        <f>ROUND(I124*H124,2)</f>
        <v>0</v>
      </c>
      <c r="BL124" s="20" t="s">
        <v>97</v>
      </c>
      <c r="BM124" s="225" t="s">
        <v>2930</v>
      </c>
    </row>
    <row r="125" s="2" customFormat="1" ht="16.5" customHeight="1">
      <c r="A125" s="41"/>
      <c r="B125" s="42"/>
      <c r="C125" s="214" t="s">
        <v>242</v>
      </c>
      <c r="D125" s="214" t="s">
        <v>179</v>
      </c>
      <c r="E125" s="215" t="s">
        <v>2931</v>
      </c>
      <c r="F125" s="216" t="s">
        <v>2932</v>
      </c>
      <c r="G125" s="217" t="s">
        <v>546</v>
      </c>
      <c r="H125" s="218">
        <v>3</v>
      </c>
      <c r="I125" s="219"/>
      <c r="J125" s="220">
        <f>ROUND(I125*H125,2)</f>
        <v>0</v>
      </c>
      <c r="K125" s="216" t="s">
        <v>2884</v>
      </c>
      <c r="L125" s="47"/>
      <c r="M125" s="221" t="s">
        <v>21</v>
      </c>
      <c r="N125" s="222" t="s">
        <v>43</v>
      </c>
      <c r="O125" s="87"/>
      <c r="P125" s="223">
        <f>O125*H125</f>
        <v>0</v>
      </c>
      <c r="Q125" s="223">
        <v>0</v>
      </c>
      <c r="R125" s="223">
        <f>Q125*H125</f>
        <v>0</v>
      </c>
      <c r="S125" s="223">
        <v>0</v>
      </c>
      <c r="T125" s="224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5" t="s">
        <v>97</v>
      </c>
      <c r="AT125" s="225" t="s">
        <v>179</v>
      </c>
      <c r="AU125" s="225" t="s">
        <v>81</v>
      </c>
      <c r="AY125" s="20" t="s">
        <v>178</v>
      </c>
      <c r="BE125" s="226">
        <f>IF(N125="základní",J125,0)</f>
        <v>0</v>
      </c>
      <c r="BF125" s="226">
        <f>IF(N125="snížená",J125,0)</f>
        <v>0</v>
      </c>
      <c r="BG125" s="226">
        <f>IF(N125="zákl. přenesená",J125,0)</f>
        <v>0</v>
      </c>
      <c r="BH125" s="226">
        <f>IF(N125="sníž. přenesená",J125,0)</f>
        <v>0</v>
      </c>
      <c r="BI125" s="226">
        <f>IF(N125="nulová",J125,0)</f>
        <v>0</v>
      </c>
      <c r="BJ125" s="20" t="s">
        <v>79</v>
      </c>
      <c r="BK125" s="226">
        <f>ROUND(I125*H125,2)</f>
        <v>0</v>
      </c>
      <c r="BL125" s="20" t="s">
        <v>97</v>
      </c>
      <c r="BM125" s="225" t="s">
        <v>2933</v>
      </c>
    </row>
    <row r="126" s="2" customFormat="1" ht="16.5" customHeight="1">
      <c r="A126" s="41"/>
      <c r="B126" s="42"/>
      <c r="C126" s="214" t="s">
        <v>246</v>
      </c>
      <c r="D126" s="214" t="s">
        <v>179</v>
      </c>
      <c r="E126" s="215" t="s">
        <v>2934</v>
      </c>
      <c r="F126" s="216" t="s">
        <v>2935</v>
      </c>
      <c r="G126" s="217" t="s">
        <v>546</v>
      </c>
      <c r="H126" s="218">
        <v>1</v>
      </c>
      <c r="I126" s="219"/>
      <c r="J126" s="220">
        <f>ROUND(I126*H126,2)</f>
        <v>0</v>
      </c>
      <c r="K126" s="216" t="s">
        <v>2884</v>
      </c>
      <c r="L126" s="47"/>
      <c r="M126" s="221" t="s">
        <v>21</v>
      </c>
      <c r="N126" s="222" t="s">
        <v>43</v>
      </c>
      <c r="O126" s="87"/>
      <c r="P126" s="223">
        <f>O126*H126</f>
        <v>0</v>
      </c>
      <c r="Q126" s="223">
        <v>0</v>
      </c>
      <c r="R126" s="223">
        <f>Q126*H126</f>
        <v>0</v>
      </c>
      <c r="S126" s="223">
        <v>0</v>
      </c>
      <c r="T126" s="224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25" t="s">
        <v>97</v>
      </c>
      <c r="AT126" s="225" t="s">
        <v>179</v>
      </c>
      <c r="AU126" s="225" t="s">
        <v>81</v>
      </c>
      <c r="AY126" s="20" t="s">
        <v>178</v>
      </c>
      <c r="BE126" s="226">
        <f>IF(N126="základní",J126,0)</f>
        <v>0</v>
      </c>
      <c r="BF126" s="226">
        <f>IF(N126="snížená",J126,0)</f>
        <v>0</v>
      </c>
      <c r="BG126" s="226">
        <f>IF(N126="zákl. přenesená",J126,0)</f>
        <v>0</v>
      </c>
      <c r="BH126" s="226">
        <f>IF(N126="sníž. přenesená",J126,0)</f>
        <v>0</v>
      </c>
      <c r="BI126" s="226">
        <f>IF(N126="nulová",J126,0)</f>
        <v>0</v>
      </c>
      <c r="BJ126" s="20" t="s">
        <v>79</v>
      </c>
      <c r="BK126" s="226">
        <f>ROUND(I126*H126,2)</f>
        <v>0</v>
      </c>
      <c r="BL126" s="20" t="s">
        <v>97</v>
      </c>
      <c r="BM126" s="225" t="s">
        <v>2936</v>
      </c>
    </row>
    <row r="127" s="2" customFormat="1" ht="16.5" customHeight="1">
      <c r="A127" s="41"/>
      <c r="B127" s="42"/>
      <c r="C127" s="214" t="s">
        <v>250</v>
      </c>
      <c r="D127" s="214" t="s">
        <v>179</v>
      </c>
      <c r="E127" s="215" t="s">
        <v>2937</v>
      </c>
      <c r="F127" s="216" t="s">
        <v>2938</v>
      </c>
      <c r="G127" s="217" t="s">
        <v>546</v>
      </c>
      <c r="H127" s="218">
        <v>22</v>
      </c>
      <c r="I127" s="219"/>
      <c r="J127" s="220">
        <f>ROUND(I127*H127,2)</f>
        <v>0</v>
      </c>
      <c r="K127" s="216" t="s">
        <v>2884</v>
      </c>
      <c r="L127" s="47"/>
      <c r="M127" s="221" t="s">
        <v>21</v>
      </c>
      <c r="N127" s="222" t="s">
        <v>43</v>
      </c>
      <c r="O127" s="87"/>
      <c r="P127" s="223">
        <f>O127*H127</f>
        <v>0</v>
      </c>
      <c r="Q127" s="223">
        <v>0</v>
      </c>
      <c r="R127" s="223">
        <f>Q127*H127</f>
        <v>0</v>
      </c>
      <c r="S127" s="223">
        <v>0</v>
      </c>
      <c r="T127" s="224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5" t="s">
        <v>97</v>
      </c>
      <c r="AT127" s="225" t="s">
        <v>179</v>
      </c>
      <c r="AU127" s="225" t="s">
        <v>81</v>
      </c>
      <c r="AY127" s="20" t="s">
        <v>178</v>
      </c>
      <c r="BE127" s="226">
        <f>IF(N127="základní",J127,0)</f>
        <v>0</v>
      </c>
      <c r="BF127" s="226">
        <f>IF(N127="snížená",J127,0)</f>
        <v>0</v>
      </c>
      <c r="BG127" s="226">
        <f>IF(N127="zákl. přenesená",J127,0)</f>
        <v>0</v>
      </c>
      <c r="BH127" s="226">
        <f>IF(N127="sníž. přenesená",J127,0)</f>
        <v>0</v>
      </c>
      <c r="BI127" s="226">
        <f>IF(N127="nulová",J127,0)</f>
        <v>0</v>
      </c>
      <c r="BJ127" s="20" t="s">
        <v>79</v>
      </c>
      <c r="BK127" s="226">
        <f>ROUND(I127*H127,2)</f>
        <v>0</v>
      </c>
      <c r="BL127" s="20" t="s">
        <v>97</v>
      </c>
      <c r="BM127" s="225" t="s">
        <v>2939</v>
      </c>
    </row>
    <row r="128" s="2" customFormat="1" ht="24.15" customHeight="1">
      <c r="A128" s="41"/>
      <c r="B128" s="42"/>
      <c r="C128" s="214" t="s">
        <v>254</v>
      </c>
      <c r="D128" s="214" t="s">
        <v>179</v>
      </c>
      <c r="E128" s="215" t="s">
        <v>2940</v>
      </c>
      <c r="F128" s="216" t="s">
        <v>2941</v>
      </c>
      <c r="G128" s="217" t="s">
        <v>546</v>
      </c>
      <c r="H128" s="218">
        <v>1</v>
      </c>
      <c r="I128" s="219"/>
      <c r="J128" s="220">
        <f>ROUND(I128*H128,2)</f>
        <v>0</v>
      </c>
      <c r="K128" s="216" t="s">
        <v>2884</v>
      </c>
      <c r="L128" s="47"/>
      <c r="M128" s="221" t="s">
        <v>21</v>
      </c>
      <c r="N128" s="222" t="s">
        <v>43</v>
      </c>
      <c r="O128" s="87"/>
      <c r="P128" s="223">
        <f>O128*H128</f>
        <v>0</v>
      </c>
      <c r="Q128" s="223">
        <v>0</v>
      </c>
      <c r="R128" s="223">
        <f>Q128*H128</f>
        <v>0</v>
      </c>
      <c r="S128" s="223">
        <v>0</v>
      </c>
      <c r="T128" s="224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25" t="s">
        <v>97</v>
      </c>
      <c r="AT128" s="225" t="s">
        <v>179</v>
      </c>
      <c r="AU128" s="225" t="s">
        <v>81</v>
      </c>
      <c r="AY128" s="20" t="s">
        <v>178</v>
      </c>
      <c r="BE128" s="226">
        <f>IF(N128="základní",J128,0)</f>
        <v>0</v>
      </c>
      <c r="BF128" s="226">
        <f>IF(N128="snížená",J128,0)</f>
        <v>0</v>
      </c>
      <c r="BG128" s="226">
        <f>IF(N128="zákl. přenesená",J128,0)</f>
        <v>0</v>
      </c>
      <c r="BH128" s="226">
        <f>IF(N128="sníž. přenesená",J128,0)</f>
        <v>0</v>
      </c>
      <c r="BI128" s="226">
        <f>IF(N128="nulová",J128,0)</f>
        <v>0</v>
      </c>
      <c r="BJ128" s="20" t="s">
        <v>79</v>
      </c>
      <c r="BK128" s="226">
        <f>ROUND(I128*H128,2)</f>
        <v>0</v>
      </c>
      <c r="BL128" s="20" t="s">
        <v>97</v>
      </c>
      <c r="BM128" s="225" t="s">
        <v>2942</v>
      </c>
    </row>
    <row r="129" s="2" customFormat="1" ht="24.15" customHeight="1">
      <c r="A129" s="41"/>
      <c r="B129" s="42"/>
      <c r="C129" s="214" t="s">
        <v>258</v>
      </c>
      <c r="D129" s="214" t="s">
        <v>179</v>
      </c>
      <c r="E129" s="215" t="s">
        <v>2943</v>
      </c>
      <c r="F129" s="216" t="s">
        <v>2944</v>
      </c>
      <c r="G129" s="217" t="s">
        <v>546</v>
      </c>
      <c r="H129" s="218">
        <v>21</v>
      </c>
      <c r="I129" s="219"/>
      <c r="J129" s="220">
        <f>ROUND(I129*H129,2)</f>
        <v>0</v>
      </c>
      <c r="K129" s="216" t="s">
        <v>2884</v>
      </c>
      <c r="L129" s="47"/>
      <c r="M129" s="221" t="s">
        <v>21</v>
      </c>
      <c r="N129" s="222" t="s">
        <v>43</v>
      </c>
      <c r="O129" s="87"/>
      <c r="P129" s="223">
        <f>O129*H129</f>
        <v>0</v>
      </c>
      <c r="Q129" s="223">
        <v>0</v>
      </c>
      <c r="R129" s="223">
        <f>Q129*H129</f>
        <v>0</v>
      </c>
      <c r="S129" s="223">
        <v>0</v>
      </c>
      <c r="T129" s="224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25" t="s">
        <v>97</v>
      </c>
      <c r="AT129" s="225" t="s">
        <v>179</v>
      </c>
      <c r="AU129" s="225" t="s">
        <v>81</v>
      </c>
      <c r="AY129" s="20" t="s">
        <v>178</v>
      </c>
      <c r="BE129" s="226">
        <f>IF(N129="základní",J129,0)</f>
        <v>0</v>
      </c>
      <c r="BF129" s="226">
        <f>IF(N129="snížená",J129,0)</f>
        <v>0</v>
      </c>
      <c r="BG129" s="226">
        <f>IF(N129="zákl. přenesená",J129,0)</f>
        <v>0</v>
      </c>
      <c r="BH129" s="226">
        <f>IF(N129="sníž. přenesená",J129,0)</f>
        <v>0</v>
      </c>
      <c r="BI129" s="226">
        <f>IF(N129="nulová",J129,0)</f>
        <v>0</v>
      </c>
      <c r="BJ129" s="20" t="s">
        <v>79</v>
      </c>
      <c r="BK129" s="226">
        <f>ROUND(I129*H129,2)</f>
        <v>0</v>
      </c>
      <c r="BL129" s="20" t="s">
        <v>97</v>
      </c>
      <c r="BM129" s="225" t="s">
        <v>2945</v>
      </c>
    </row>
    <row r="130" s="2" customFormat="1" ht="21.75" customHeight="1">
      <c r="A130" s="41"/>
      <c r="B130" s="42"/>
      <c r="C130" s="214" t="s">
        <v>7</v>
      </c>
      <c r="D130" s="214" t="s">
        <v>179</v>
      </c>
      <c r="E130" s="215" t="s">
        <v>2946</v>
      </c>
      <c r="F130" s="216" t="s">
        <v>2947</v>
      </c>
      <c r="G130" s="217" t="s">
        <v>546</v>
      </c>
      <c r="H130" s="218">
        <v>1</v>
      </c>
      <c r="I130" s="219"/>
      <c r="J130" s="220">
        <f>ROUND(I130*H130,2)</f>
        <v>0</v>
      </c>
      <c r="K130" s="216" t="s">
        <v>2884</v>
      </c>
      <c r="L130" s="47"/>
      <c r="M130" s="221" t="s">
        <v>21</v>
      </c>
      <c r="N130" s="222" t="s">
        <v>43</v>
      </c>
      <c r="O130" s="87"/>
      <c r="P130" s="223">
        <f>O130*H130</f>
        <v>0</v>
      </c>
      <c r="Q130" s="223">
        <v>0</v>
      </c>
      <c r="R130" s="223">
        <f>Q130*H130</f>
        <v>0</v>
      </c>
      <c r="S130" s="223">
        <v>0</v>
      </c>
      <c r="T130" s="224">
        <f>S130*H130</f>
        <v>0</v>
      </c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R130" s="225" t="s">
        <v>97</v>
      </c>
      <c r="AT130" s="225" t="s">
        <v>179</v>
      </c>
      <c r="AU130" s="225" t="s">
        <v>81</v>
      </c>
      <c r="AY130" s="20" t="s">
        <v>178</v>
      </c>
      <c r="BE130" s="226">
        <f>IF(N130="základní",J130,0)</f>
        <v>0</v>
      </c>
      <c r="BF130" s="226">
        <f>IF(N130="snížená",J130,0)</f>
        <v>0</v>
      </c>
      <c r="BG130" s="226">
        <f>IF(N130="zákl. přenesená",J130,0)</f>
        <v>0</v>
      </c>
      <c r="BH130" s="226">
        <f>IF(N130="sníž. přenesená",J130,0)</f>
        <v>0</v>
      </c>
      <c r="BI130" s="226">
        <f>IF(N130="nulová",J130,0)</f>
        <v>0</v>
      </c>
      <c r="BJ130" s="20" t="s">
        <v>79</v>
      </c>
      <c r="BK130" s="226">
        <f>ROUND(I130*H130,2)</f>
        <v>0</v>
      </c>
      <c r="BL130" s="20" t="s">
        <v>97</v>
      </c>
      <c r="BM130" s="225" t="s">
        <v>2948</v>
      </c>
    </row>
    <row r="131" s="2" customFormat="1" ht="44.25" customHeight="1">
      <c r="A131" s="41"/>
      <c r="B131" s="42"/>
      <c r="C131" s="214" t="s">
        <v>266</v>
      </c>
      <c r="D131" s="214" t="s">
        <v>179</v>
      </c>
      <c r="E131" s="215" t="s">
        <v>2949</v>
      </c>
      <c r="F131" s="216" t="s">
        <v>2950</v>
      </c>
      <c r="G131" s="217" t="s">
        <v>546</v>
      </c>
      <c r="H131" s="218">
        <v>1</v>
      </c>
      <c r="I131" s="219"/>
      <c r="J131" s="220">
        <f>ROUND(I131*H131,2)</f>
        <v>0</v>
      </c>
      <c r="K131" s="216" t="s">
        <v>2884</v>
      </c>
      <c r="L131" s="47"/>
      <c r="M131" s="221" t="s">
        <v>21</v>
      </c>
      <c r="N131" s="222" t="s">
        <v>43</v>
      </c>
      <c r="O131" s="87"/>
      <c r="P131" s="223">
        <f>O131*H131</f>
        <v>0</v>
      </c>
      <c r="Q131" s="223">
        <v>0</v>
      </c>
      <c r="R131" s="223">
        <f>Q131*H131</f>
        <v>0</v>
      </c>
      <c r="S131" s="223">
        <v>0</v>
      </c>
      <c r="T131" s="224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25" t="s">
        <v>97</v>
      </c>
      <c r="AT131" s="225" t="s">
        <v>179</v>
      </c>
      <c r="AU131" s="225" t="s">
        <v>81</v>
      </c>
      <c r="AY131" s="20" t="s">
        <v>178</v>
      </c>
      <c r="BE131" s="226">
        <f>IF(N131="základní",J131,0)</f>
        <v>0</v>
      </c>
      <c r="BF131" s="226">
        <f>IF(N131="snížená",J131,0)</f>
        <v>0</v>
      </c>
      <c r="BG131" s="226">
        <f>IF(N131="zákl. přenesená",J131,0)</f>
        <v>0</v>
      </c>
      <c r="BH131" s="226">
        <f>IF(N131="sníž. přenesená",J131,0)</f>
        <v>0</v>
      </c>
      <c r="BI131" s="226">
        <f>IF(N131="nulová",J131,0)</f>
        <v>0</v>
      </c>
      <c r="BJ131" s="20" t="s">
        <v>79</v>
      </c>
      <c r="BK131" s="226">
        <f>ROUND(I131*H131,2)</f>
        <v>0</v>
      </c>
      <c r="BL131" s="20" t="s">
        <v>97</v>
      </c>
      <c r="BM131" s="225" t="s">
        <v>2951</v>
      </c>
    </row>
    <row r="132" s="2" customFormat="1" ht="16.5" customHeight="1">
      <c r="A132" s="41"/>
      <c r="B132" s="42"/>
      <c r="C132" s="214" t="s">
        <v>270</v>
      </c>
      <c r="D132" s="214" t="s">
        <v>179</v>
      </c>
      <c r="E132" s="215" t="s">
        <v>2952</v>
      </c>
      <c r="F132" s="216" t="s">
        <v>2953</v>
      </c>
      <c r="G132" s="217" t="s">
        <v>209</v>
      </c>
      <c r="H132" s="218">
        <v>264</v>
      </c>
      <c r="I132" s="219"/>
      <c r="J132" s="220">
        <f>ROUND(I132*H132,2)</f>
        <v>0</v>
      </c>
      <c r="K132" s="216" t="s">
        <v>2884</v>
      </c>
      <c r="L132" s="47"/>
      <c r="M132" s="221" t="s">
        <v>21</v>
      </c>
      <c r="N132" s="222" t="s">
        <v>43</v>
      </c>
      <c r="O132" s="87"/>
      <c r="P132" s="223">
        <f>O132*H132</f>
        <v>0</v>
      </c>
      <c r="Q132" s="223">
        <v>0</v>
      </c>
      <c r="R132" s="223">
        <f>Q132*H132</f>
        <v>0</v>
      </c>
      <c r="S132" s="223">
        <v>0</v>
      </c>
      <c r="T132" s="224">
        <f>S132*H132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R132" s="225" t="s">
        <v>97</v>
      </c>
      <c r="AT132" s="225" t="s">
        <v>179</v>
      </c>
      <c r="AU132" s="225" t="s">
        <v>81</v>
      </c>
      <c r="AY132" s="20" t="s">
        <v>178</v>
      </c>
      <c r="BE132" s="226">
        <f>IF(N132="základní",J132,0)</f>
        <v>0</v>
      </c>
      <c r="BF132" s="226">
        <f>IF(N132="snížená",J132,0)</f>
        <v>0</v>
      </c>
      <c r="BG132" s="226">
        <f>IF(N132="zákl. přenesená",J132,0)</f>
        <v>0</v>
      </c>
      <c r="BH132" s="226">
        <f>IF(N132="sníž. přenesená",J132,0)</f>
        <v>0</v>
      </c>
      <c r="BI132" s="226">
        <f>IF(N132="nulová",J132,0)</f>
        <v>0</v>
      </c>
      <c r="BJ132" s="20" t="s">
        <v>79</v>
      </c>
      <c r="BK132" s="226">
        <f>ROUND(I132*H132,2)</f>
        <v>0</v>
      </c>
      <c r="BL132" s="20" t="s">
        <v>97</v>
      </c>
      <c r="BM132" s="225" t="s">
        <v>2954</v>
      </c>
    </row>
    <row r="133" s="2" customFormat="1" ht="21.75" customHeight="1">
      <c r="A133" s="41"/>
      <c r="B133" s="42"/>
      <c r="C133" s="214" t="s">
        <v>274</v>
      </c>
      <c r="D133" s="214" t="s">
        <v>179</v>
      </c>
      <c r="E133" s="215" t="s">
        <v>2955</v>
      </c>
      <c r="F133" s="216" t="s">
        <v>2956</v>
      </c>
      <c r="G133" s="217" t="s">
        <v>692</v>
      </c>
      <c r="H133" s="218">
        <v>2.8079999999999998</v>
      </c>
      <c r="I133" s="219"/>
      <c r="J133" s="220">
        <f>ROUND(I133*H133,2)</f>
        <v>0</v>
      </c>
      <c r="K133" s="216" t="s">
        <v>2884</v>
      </c>
      <c r="L133" s="47"/>
      <c r="M133" s="221" t="s">
        <v>21</v>
      </c>
      <c r="N133" s="222" t="s">
        <v>43</v>
      </c>
      <c r="O133" s="87"/>
      <c r="P133" s="223">
        <f>O133*H133</f>
        <v>0</v>
      </c>
      <c r="Q133" s="223">
        <v>0</v>
      </c>
      <c r="R133" s="223">
        <f>Q133*H133</f>
        <v>0</v>
      </c>
      <c r="S133" s="223">
        <v>0</v>
      </c>
      <c r="T133" s="224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25" t="s">
        <v>97</v>
      </c>
      <c r="AT133" s="225" t="s">
        <v>179</v>
      </c>
      <c r="AU133" s="225" t="s">
        <v>81</v>
      </c>
      <c r="AY133" s="20" t="s">
        <v>178</v>
      </c>
      <c r="BE133" s="226">
        <f>IF(N133="základní",J133,0)</f>
        <v>0</v>
      </c>
      <c r="BF133" s="226">
        <f>IF(N133="snížená",J133,0)</f>
        <v>0</v>
      </c>
      <c r="BG133" s="226">
        <f>IF(N133="zákl. přenesená",J133,0)</f>
        <v>0</v>
      </c>
      <c r="BH133" s="226">
        <f>IF(N133="sníž. přenesená",J133,0)</f>
        <v>0</v>
      </c>
      <c r="BI133" s="226">
        <f>IF(N133="nulová",J133,0)</f>
        <v>0</v>
      </c>
      <c r="BJ133" s="20" t="s">
        <v>79</v>
      </c>
      <c r="BK133" s="226">
        <f>ROUND(I133*H133,2)</f>
        <v>0</v>
      </c>
      <c r="BL133" s="20" t="s">
        <v>97</v>
      </c>
      <c r="BM133" s="225" t="s">
        <v>2957</v>
      </c>
    </row>
    <row r="134" s="12" customFormat="1" ht="22.8" customHeight="1">
      <c r="A134" s="12"/>
      <c r="B134" s="200"/>
      <c r="C134" s="201"/>
      <c r="D134" s="202" t="s">
        <v>71</v>
      </c>
      <c r="E134" s="227" t="s">
        <v>2958</v>
      </c>
      <c r="F134" s="227" t="s">
        <v>2959</v>
      </c>
      <c r="G134" s="201"/>
      <c r="H134" s="201"/>
      <c r="I134" s="204"/>
      <c r="J134" s="228">
        <f>BK134</f>
        <v>0</v>
      </c>
      <c r="K134" s="201"/>
      <c r="L134" s="206"/>
      <c r="M134" s="207"/>
      <c r="N134" s="208"/>
      <c r="O134" s="208"/>
      <c r="P134" s="209">
        <f>SUM(P135:P168)</f>
        <v>0</v>
      </c>
      <c r="Q134" s="208"/>
      <c r="R134" s="209">
        <f>SUM(R135:R168)</f>
        <v>0</v>
      </c>
      <c r="S134" s="208"/>
      <c r="T134" s="210">
        <f>SUM(T135:T168)</f>
        <v>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11" t="s">
        <v>81</v>
      </c>
      <c r="AT134" s="212" t="s">
        <v>71</v>
      </c>
      <c r="AU134" s="212" t="s">
        <v>79</v>
      </c>
      <c r="AY134" s="211" t="s">
        <v>178</v>
      </c>
      <c r="BK134" s="213">
        <f>SUM(BK135:BK168)</f>
        <v>0</v>
      </c>
    </row>
    <row r="135" s="2" customFormat="1" ht="21.75" customHeight="1">
      <c r="A135" s="41"/>
      <c r="B135" s="42"/>
      <c r="C135" s="214" t="s">
        <v>278</v>
      </c>
      <c r="D135" s="214" t="s">
        <v>179</v>
      </c>
      <c r="E135" s="215" t="s">
        <v>2960</v>
      </c>
      <c r="F135" s="216" t="s">
        <v>2961</v>
      </c>
      <c r="G135" s="217" t="s">
        <v>209</v>
      </c>
      <c r="H135" s="218">
        <v>62</v>
      </c>
      <c r="I135" s="219"/>
      <c r="J135" s="220">
        <f>ROUND(I135*H135,2)</f>
        <v>0</v>
      </c>
      <c r="K135" s="216" t="s">
        <v>2884</v>
      </c>
      <c r="L135" s="47"/>
      <c r="M135" s="221" t="s">
        <v>21</v>
      </c>
      <c r="N135" s="222" t="s">
        <v>43</v>
      </c>
      <c r="O135" s="87"/>
      <c r="P135" s="223">
        <f>O135*H135</f>
        <v>0</v>
      </c>
      <c r="Q135" s="223">
        <v>0</v>
      </c>
      <c r="R135" s="223">
        <f>Q135*H135</f>
        <v>0</v>
      </c>
      <c r="S135" s="223">
        <v>0</v>
      </c>
      <c r="T135" s="224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5" t="s">
        <v>97</v>
      </c>
      <c r="AT135" s="225" t="s">
        <v>179</v>
      </c>
      <c r="AU135" s="225" t="s">
        <v>81</v>
      </c>
      <c r="AY135" s="20" t="s">
        <v>178</v>
      </c>
      <c r="BE135" s="226">
        <f>IF(N135="základní",J135,0)</f>
        <v>0</v>
      </c>
      <c r="BF135" s="226">
        <f>IF(N135="snížená",J135,0)</f>
        <v>0</v>
      </c>
      <c r="BG135" s="226">
        <f>IF(N135="zákl. přenesená",J135,0)</f>
        <v>0</v>
      </c>
      <c r="BH135" s="226">
        <f>IF(N135="sníž. přenesená",J135,0)</f>
        <v>0</v>
      </c>
      <c r="BI135" s="226">
        <f>IF(N135="nulová",J135,0)</f>
        <v>0</v>
      </c>
      <c r="BJ135" s="20" t="s">
        <v>79</v>
      </c>
      <c r="BK135" s="226">
        <f>ROUND(I135*H135,2)</f>
        <v>0</v>
      </c>
      <c r="BL135" s="20" t="s">
        <v>97</v>
      </c>
      <c r="BM135" s="225" t="s">
        <v>2962</v>
      </c>
    </row>
    <row r="136" s="2" customFormat="1" ht="21.75" customHeight="1">
      <c r="A136" s="41"/>
      <c r="B136" s="42"/>
      <c r="C136" s="214" t="s">
        <v>282</v>
      </c>
      <c r="D136" s="214" t="s">
        <v>179</v>
      </c>
      <c r="E136" s="215" t="s">
        <v>2963</v>
      </c>
      <c r="F136" s="216" t="s">
        <v>2964</v>
      </c>
      <c r="G136" s="217" t="s">
        <v>209</v>
      </c>
      <c r="H136" s="218">
        <v>120</v>
      </c>
      <c r="I136" s="219"/>
      <c r="J136" s="220">
        <f>ROUND(I136*H136,2)</f>
        <v>0</v>
      </c>
      <c r="K136" s="216" t="s">
        <v>2884</v>
      </c>
      <c r="L136" s="47"/>
      <c r="M136" s="221" t="s">
        <v>21</v>
      </c>
      <c r="N136" s="222" t="s">
        <v>43</v>
      </c>
      <c r="O136" s="87"/>
      <c r="P136" s="223">
        <f>O136*H136</f>
        <v>0</v>
      </c>
      <c r="Q136" s="223">
        <v>0</v>
      </c>
      <c r="R136" s="223">
        <f>Q136*H136</f>
        <v>0</v>
      </c>
      <c r="S136" s="223">
        <v>0</v>
      </c>
      <c r="T136" s="224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25" t="s">
        <v>97</v>
      </c>
      <c r="AT136" s="225" t="s">
        <v>179</v>
      </c>
      <c r="AU136" s="225" t="s">
        <v>81</v>
      </c>
      <c r="AY136" s="20" t="s">
        <v>178</v>
      </c>
      <c r="BE136" s="226">
        <f>IF(N136="základní",J136,0)</f>
        <v>0</v>
      </c>
      <c r="BF136" s="226">
        <f>IF(N136="snížená",J136,0)</f>
        <v>0</v>
      </c>
      <c r="BG136" s="226">
        <f>IF(N136="zákl. přenesená",J136,0)</f>
        <v>0</v>
      </c>
      <c r="BH136" s="226">
        <f>IF(N136="sníž. přenesená",J136,0)</f>
        <v>0</v>
      </c>
      <c r="BI136" s="226">
        <f>IF(N136="nulová",J136,0)</f>
        <v>0</v>
      </c>
      <c r="BJ136" s="20" t="s">
        <v>79</v>
      </c>
      <c r="BK136" s="226">
        <f>ROUND(I136*H136,2)</f>
        <v>0</v>
      </c>
      <c r="BL136" s="20" t="s">
        <v>97</v>
      </c>
      <c r="BM136" s="225" t="s">
        <v>2965</v>
      </c>
    </row>
    <row r="137" s="2" customFormat="1" ht="21.75" customHeight="1">
      <c r="A137" s="41"/>
      <c r="B137" s="42"/>
      <c r="C137" s="214" t="s">
        <v>286</v>
      </c>
      <c r="D137" s="214" t="s">
        <v>179</v>
      </c>
      <c r="E137" s="215" t="s">
        <v>2966</v>
      </c>
      <c r="F137" s="216" t="s">
        <v>2967</v>
      </c>
      <c r="G137" s="217" t="s">
        <v>209</v>
      </c>
      <c r="H137" s="218">
        <v>142</v>
      </c>
      <c r="I137" s="219"/>
      <c r="J137" s="220">
        <f>ROUND(I137*H137,2)</f>
        <v>0</v>
      </c>
      <c r="K137" s="216" t="s">
        <v>2884</v>
      </c>
      <c r="L137" s="47"/>
      <c r="M137" s="221" t="s">
        <v>21</v>
      </c>
      <c r="N137" s="222" t="s">
        <v>43</v>
      </c>
      <c r="O137" s="87"/>
      <c r="P137" s="223">
        <f>O137*H137</f>
        <v>0</v>
      </c>
      <c r="Q137" s="223">
        <v>0</v>
      </c>
      <c r="R137" s="223">
        <f>Q137*H137</f>
        <v>0</v>
      </c>
      <c r="S137" s="223">
        <v>0</v>
      </c>
      <c r="T137" s="224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25" t="s">
        <v>97</v>
      </c>
      <c r="AT137" s="225" t="s">
        <v>179</v>
      </c>
      <c r="AU137" s="225" t="s">
        <v>81</v>
      </c>
      <c r="AY137" s="20" t="s">
        <v>178</v>
      </c>
      <c r="BE137" s="226">
        <f>IF(N137="základní",J137,0)</f>
        <v>0</v>
      </c>
      <c r="BF137" s="226">
        <f>IF(N137="snížená",J137,0)</f>
        <v>0</v>
      </c>
      <c r="BG137" s="226">
        <f>IF(N137="zákl. přenesená",J137,0)</f>
        <v>0</v>
      </c>
      <c r="BH137" s="226">
        <f>IF(N137="sníž. přenesená",J137,0)</f>
        <v>0</v>
      </c>
      <c r="BI137" s="226">
        <f>IF(N137="nulová",J137,0)</f>
        <v>0</v>
      </c>
      <c r="BJ137" s="20" t="s">
        <v>79</v>
      </c>
      <c r="BK137" s="226">
        <f>ROUND(I137*H137,2)</f>
        <v>0</v>
      </c>
      <c r="BL137" s="20" t="s">
        <v>97</v>
      </c>
      <c r="BM137" s="225" t="s">
        <v>2968</v>
      </c>
    </row>
    <row r="138" s="2" customFormat="1" ht="21.75" customHeight="1">
      <c r="A138" s="41"/>
      <c r="B138" s="42"/>
      <c r="C138" s="214" t="s">
        <v>290</v>
      </c>
      <c r="D138" s="214" t="s">
        <v>179</v>
      </c>
      <c r="E138" s="215" t="s">
        <v>2969</v>
      </c>
      <c r="F138" s="216" t="s">
        <v>2970</v>
      </c>
      <c r="G138" s="217" t="s">
        <v>209</v>
      </c>
      <c r="H138" s="218">
        <v>12</v>
      </c>
      <c r="I138" s="219"/>
      <c r="J138" s="220">
        <f>ROUND(I138*H138,2)</f>
        <v>0</v>
      </c>
      <c r="K138" s="216" t="s">
        <v>2884</v>
      </c>
      <c r="L138" s="47"/>
      <c r="M138" s="221" t="s">
        <v>21</v>
      </c>
      <c r="N138" s="222" t="s">
        <v>43</v>
      </c>
      <c r="O138" s="87"/>
      <c r="P138" s="223">
        <f>O138*H138</f>
        <v>0</v>
      </c>
      <c r="Q138" s="223">
        <v>0</v>
      </c>
      <c r="R138" s="223">
        <f>Q138*H138</f>
        <v>0</v>
      </c>
      <c r="S138" s="223">
        <v>0</v>
      </c>
      <c r="T138" s="224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25" t="s">
        <v>97</v>
      </c>
      <c r="AT138" s="225" t="s">
        <v>179</v>
      </c>
      <c r="AU138" s="225" t="s">
        <v>81</v>
      </c>
      <c r="AY138" s="20" t="s">
        <v>178</v>
      </c>
      <c r="BE138" s="226">
        <f>IF(N138="základní",J138,0)</f>
        <v>0</v>
      </c>
      <c r="BF138" s="226">
        <f>IF(N138="snížená",J138,0)</f>
        <v>0</v>
      </c>
      <c r="BG138" s="226">
        <f>IF(N138="zákl. přenesená",J138,0)</f>
        <v>0</v>
      </c>
      <c r="BH138" s="226">
        <f>IF(N138="sníž. přenesená",J138,0)</f>
        <v>0</v>
      </c>
      <c r="BI138" s="226">
        <f>IF(N138="nulová",J138,0)</f>
        <v>0</v>
      </c>
      <c r="BJ138" s="20" t="s">
        <v>79</v>
      </c>
      <c r="BK138" s="226">
        <f>ROUND(I138*H138,2)</f>
        <v>0</v>
      </c>
      <c r="BL138" s="20" t="s">
        <v>97</v>
      </c>
      <c r="BM138" s="225" t="s">
        <v>2971</v>
      </c>
    </row>
    <row r="139" s="2" customFormat="1" ht="21.75" customHeight="1">
      <c r="A139" s="41"/>
      <c r="B139" s="42"/>
      <c r="C139" s="214" t="s">
        <v>294</v>
      </c>
      <c r="D139" s="214" t="s">
        <v>179</v>
      </c>
      <c r="E139" s="215" t="s">
        <v>2972</v>
      </c>
      <c r="F139" s="216" t="s">
        <v>2973</v>
      </c>
      <c r="G139" s="217" t="s">
        <v>209</v>
      </c>
      <c r="H139" s="218">
        <v>82</v>
      </c>
      <c r="I139" s="219"/>
      <c r="J139" s="220">
        <f>ROUND(I139*H139,2)</f>
        <v>0</v>
      </c>
      <c r="K139" s="216" t="s">
        <v>2884</v>
      </c>
      <c r="L139" s="47"/>
      <c r="M139" s="221" t="s">
        <v>21</v>
      </c>
      <c r="N139" s="222" t="s">
        <v>43</v>
      </c>
      <c r="O139" s="87"/>
      <c r="P139" s="223">
        <f>O139*H139</f>
        <v>0</v>
      </c>
      <c r="Q139" s="223">
        <v>0</v>
      </c>
      <c r="R139" s="223">
        <f>Q139*H139</f>
        <v>0</v>
      </c>
      <c r="S139" s="223">
        <v>0</v>
      </c>
      <c r="T139" s="224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25" t="s">
        <v>97</v>
      </c>
      <c r="AT139" s="225" t="s">
        <v>179</v>
      </c>
      <c r="AU139" s="225" t="s">
        <v>81</v>
      </c>
      <c r="AY139" s="20" t="s">
        <v>178</v>
      </c>
      <c r="BE139" s="226">
        <f>IF(N139="základní",J139,0)</f>
        <v>0</v>
      </c>
      <c r="BF139" s="226">
        <f>IF(N139="snížená",J139,0)</f>
        <v>0</v>
      </c>
      <c r="BG139" s="226">
        <f>IF(N139="zákl. přenesená",J139,0)</f>
        <v>0</v>
      </c>
      <c r="BH139" s="226">
        <f>IF(N139="sníž. přenesená",J139,0)</f>
        <v>0</v>
      </c>
      <c r="BI139" s="226">
        <f>IF(N139="nulová",J139,0)</f>
        <v>0</v>
      </c>
      <c r="BJ139" s="20" t="s">
        <v>79</v>
      </c>
      <c r="BK139" s="226">
        <f>ROUND(I139*H139,2)</f>
        <v>0</v>
      </c>
      <c r="BL139" s="20" t="s">
        <v>97</v>
      </c>
      <c r="BM139" s="225" t="s">
        <v>2974</v>
      </c>
    </row>
    <row r="140" s="2" customFormat="1" ht="21.75" customHeight="1">
      <c r="A140" s="41"/>
      <c r="B140" s="42"/>
      <c r="C140" s="214" t="s">
        <v>298</v>
      </c>
      <c r="D140" s="214" t="s">
        <v>179</v>
      </c>
      <c r="E140" s="215" t="s">
        <v>2975</v>
      </c>
      <c r="F140" s="216" t="s">
        <v>2976</v>
      </c>
      <c r="G140" s="217" t="s">
        <v>209</v>
      </c>
      <c r="H140" s="218">
        <v>72</v>
      </c>
      <c r="I140" s="219"/>
      <c r="J140" s="220">
        <f>ROUND(I140*H140,2)</f>
        <v>0</v>
      </c>
      <c r="K140" s="216" t="s">
        <v>2884</v>
      </c>
      <c r="L140" s="47"/>
      <c r="M140" s="221" t="s">
        <v>21</v>
      </c>
      <c r="N140" s="222" t="s">
        <v>43</v>
      </c>
      <c r="O140" s="87"/>
      <c r="P140" s="223">
        <f>O140*H140</f>
        <v>0</v>
      </c>
      <c r="Q140" s="223">
        <v>0</v>
      </c>
      <c r="R140" s="223">
        <f>Q140*H140</f>
        <v>0</v>
      </c>
      <c r="S140" s="223">
        <v>0</v>
      </c>
      <c r="T140" s="224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25" t="s">
        <v>97</v>
      </c>
      <c r="AT140" s="225" t="s">
        <v>179</v>
      </c>
      <c r="AU140" s="225" t="s">
        <v>81</v>
      </c>
      <c r="AY140" s="20" t="s">
        <v>178</v>
      </c>
      <c r="BE140" s="226">
        <f>IF(N140="základní",J140,0)</f>
        <v>0</v>
      </c>
      <c r="BF140" s="226">
        <f>IF(N140="snížená",J140,0)</f>
        <v>0</v>
      </c>
      <c r="BG140" s="226">
        <f>IF(N140="zákl. přenesená",J140,0)</f>
        <v>0</v>
      </c>
      <c r="BH140" s="226">
        <f>IF(N140="sníž. přenesená",J140,0)</f>
        <v>0</v>
      </c>
      <c r="BI140" s="226">
        <f>IF(N140="nulová",J140,0)</f>
        <v>0</v>
      </c>
      <c r="BJ140" s="20" t="s">
        <v>79</v>
      </c>
      <c r="BK140" s="226">
        <f>ROUND(I140*H140,2)</f>
        <v>0</v>
      </c>
      <c r="BL140" s="20" t="s">
        <v>97</v>
      </c>
      <c r="BM140" s="225" t="s">
        <v>2977</v>
      </c>
    </row>
    <row r="141" s="2" customFormat="1" ht="21.75" customHeight="1">
      <c r="A141" s="41"/>
      <c r="B141" s="42"/>
      <c r="C141" s="214" t="s">
        <v>302</v>
      </c>
      <c r="D141" s="214" t="s">
        <v>179</v>
      </c>
      <c r="E141" s="215" t="s">
        <v>2978</v>
      </c>
      <c r="F141" s="216" t="s">
        <v>2979</v>
      </c>
      <c r="G141" s="217" t="s">
        <v>209</v>
      </c>
      <c r="H141" s="218">
        <v>122</v>
      </c>
      <c r="I141" s="219"/>
      <c r="J141" s="220">
        <f>ROUND(I141*H141,2)</f>
        <v>0</v>
      </c>
      <c r="K141" s="216" t="s">
        <v>2884</v>
      </c>
      <c r="L141" s="47"/>
      <c r="M141" s="221" t="s">
        <v>21</v>
      </c>
      <c r="N141" s="222" t="s">
        <v>43</v>
      </c>
      <c r="O141" s="87"/>
      <c r="P141" s="223">
        <f>O141*H141</f>
        <v>0</v>
      </c>
      <c r="Q141" s="223">
        <v>0</v>
      </c>
      <c r="R141" s="223">
        <f>Q141*H141</f>
        <v>0</v>
      </c>
      <c r="S141" s="223">
        <v>0</v>
      </c>
      <c r="T141" s="224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25" t="s">
        <v>97</v>
      </c>
      <c r="AT141" s="225" t="s">
        <v>179</v>
      </c>
      <c r="AU141" s="225" t="s">
        <v>81</v>
      </c>
      <c r="AY141" s="20" t="s">
        <v>178</v>
      </c>
      <c r="BE141" s="226">
        <f>IF(N141="základní",J141,0)</f>
        <v>0</v>
      </c>
      <c r="BF141" s="226">
        <f>IF(N141="snížená",J141,0)</f>
        <v>0</v>
      </c>
      <c r="BG141" s="226">
        <f>IF(N141="zákl. přenesená",J141,0)</f>
        <v>0</v>
      </c>
      <c r="BH141" s="226">
        <f>IF(N141="sníž. přenesená",J141,0)</f>
        <v>0</v>
      </c>
      <c r="BI141" s="226">
        <f>IF(N141="nulová",J141,0)</f>
        <v>0</v>
      </c>
      <c r="BJ141" s="20" t="s">
        <v>79</v>
      </c>
      <c r="BK141" s="226">
        <f>ROUND(I141*H141,2)</f>
        <v>0</v>
      </c>
      <c r="BL141" s="20" t="s">
        <v>97</v>
      </c>
      <c r="BM141" s="225" t="s">
        <v>2980</v>
      </c>
    </row>
    <row r="142" s="2" customFormat="1" ht="21.75" customHeight="1">
      <c r="A142" s="41"/>
      <c r="B142" s="42"/>
      <c r="C142" s="214" t="s">
        <v>306</v>
      </c>
      <c r="D142" s="214" t="s">
        <v>179</v>
      </c>
      <c r="E142" s="215" t="s">
        <v>2981</v>
      </c>
      <c r="F142" s="216" t="s">
        <v>2982</v>
      </c>
      <c r="G142" s="217" t="s">
        <v>209</v>
      </c>
      <c r="H142" s="218">
        <v>62</v>
      </c>
      <c r="I142" s="219"/>
      <c r="J142" s="220">
        <f>ROUND(I142*H142,2)</f>
        <v>0</v>
      </c>
      <c r="K142" s="216" t="s">
        <v>2884</v>
      </c>
      <c r="L142" s="47"/>
      <c r="M142" s="221" t="s">
        <v>21</v>
      </c>
      <c r="N142" s="222" t="s">
        <v>43</v>
      </c>
      <c r="O142" s="87"/>
      <c r="P142" s="223">
        <f>O142*H142</f>
        <v>0</v>
      </c>
      <c r="Q142" s="223">
        <v>0</v>
      </c>
      <c r="R142" s="223">
        <f>Q142*H142</f>
        <v>0</v>
      </c>
      <c r="S142" s="223">
        <v>0</v>
      </c>
      <c r="T142" s="224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25" t="s">
        <v>97</v>
      </c>
      <c r="AT142" s="225" t="s">
        <v>179</v>
      </c>
      <c r="AU142" s="225" t="s">
        <v>81</v>
      </c>
      <c r="AY142" s="20" t="s">
        <v>178</v>
      </c>
      <c r="BE142" s="226">
        <f>IF(N142="základní",J142,0)</f>
        <v>0</v>
      </c>
      <c r="BF142" s="226">
        <f>IF(N142="snížená",J142,0)</f>
        <v>0</v>
      </c>
      <c r="BG142" s="226">
        <f>IF(N142="zákl. přenesená",J142,0)</f>
        <v>0</v>
      </c>
      <c r="BH142" s="226">
        <f>IF(N142="sníž. přenesená",J142,0)</f>
        <v>0</v>
      </c>
      <c r="BI142" s="226">
        <f>IF(N142="nulová",J142,0)</f>
        <v>0</v>
      </c>
      <c r="BJ142" s="20" t="s">
        <v>79</v>
      </c>
      <c r="BK142" s="226">
        <f>ROUND(I142*H142,2)</f>
        <v>0</v>
      </c>
      <c r="BL142" s="20" t="s">
        <v>97</v>
      </c>
      <c r="BM142" s="225" t="s">
        <v>2983</v>
      </c>
    </row>
    <row r="143" s="2" customFormat="1" ht="21.75" customHeight="1">
      <c r="A143" s="41"/>
      <c r="B143" s="42"/>
      <c r="C143" s="214" t="s">
        <v>310</v>
      </c>
      <c r="D143" s="214" t="s">
        <v>179</v>
      </c>
      <c r="E143" s="215" t="s">
        <v>2984</v>
      </c>
      <c r="F143" s="216" t="s">
        <v>2985</v>
      </c>
      <c r="G143" s="217" t="s">
        <v>209</v>
      </c>
      <c r="H143" s="218">
        <v>120</v>
      </c>
      <c r="I143" s="219"/>
      <c r="J143" s="220">
        <f>ROUND(I143*H143,2)</f>
        <v>0</v>
      </c>
      <c r="K143" s="216" t="s">
        <v>2884</v>
      </c>
      <c r="L143" s="47"/>
      <c r="M143" s="221" t="s">
        <v>21</v>
      </c>
      <c r="N143" s="222" t="s">
        <v>43</v>
      </c>
      <c r="O143" s="87"/>
      <c r="P143" s="223">
        <f>O143*H143</f>
        <v>0</v>
      </c>
      <c r="Q143" s="223">
        <v>0</v>
      </c>
      <c r="R143" s="223">
        <f>Q143*H143</f>
        <v>0</v>
      </c>
      <c r="S143" s="223">
        <v>0</v>
      </c>
      <c r="T143" s="224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25" t="s">
        <v>97</v>
      </c>
      <c r="AT143" s="225" t="s">
        <v>179</v>
      </c>
      <c r="AU143" s="225" t="s">
        <v>81</v>
      </c>
      <c r="AY143" s="20" t="s">
        <v>178</v>
      </c>
      <c r="BE143" s="226">
        <f>IF(N143="základní",J143,0)</f>
        <v>0</v>
      </c>
      <c r="BF143" s="226">
        <f>IF(N143="snížená",J143,0)</f>
        <v>0</v>
      </c>
      <c r="BG143" s="226">
        <f>IF(N143="zákl. přenesená",J143,0)</f>
        <v>0</v>
      </c>
      <c r="BH143" s="226">
        <f>IF(N143="sníž. přenesená",J143,0)</f>
        <v>0</v>
      </c>
      <c r="BI143" s="226">
        <f>IF(N143="nulová",J143,0)</f>
        <v>0</v>
      </c>
      <c r="BJ143" s="20" t="s">
        <v>79</v>
      </c>
      <c r="BK143" s="226">
        <f>ROUND(I143*H143,2)</f>
        <v>0</v>
      </c>
      <c r="BL143" s="20" t="s">
        <v>97</v>
      </c>
      <c r="BM143" s="225" t="s">
        <v>2986</v>
      </c>
    </row>
    <row r="144" s="2" customFormat="1" ht="24.15" customHeight="1">
      <c r="A144" s="41"/>
      <c r="B144" s="42"/>
      <c r="C144" s="214" t="s">
        <v>316</v>
      </c>
      <c r="D144" s="214" t="s">
        <v>179</v>
      </c>
      <c r="E144" s="215" t="s">
        <v>2987</v>
      </c>
      <c r="F144" s="216" t="s">
        <v>2988</v>
      </c>
      <c r="G144" s="217" t="s">
        <v>209</v>
      </c>
      <c r="H144" s="218">
        <v>12</v>
      </c>
      <c r="I144" s="219"/>
      <c r="J144" s="220">
        <f>ROUND(I144*H144,2)</f>
        <v>0</v>
      </c>
      <c r="K144" s="216" t="s">
        <v>2884</v>
      </c>
      <c r="L144" s="47"/>
      <c r="M144" s="221" t="s">
        <v>21</v>
      </c>
      <c r="N144" s="222" t="s">
        <v>43</v>
      </c>
      <c r="O144" s="87"/>
      <c r="P144" s="223">
        <f>O144*H144</f>
        <v>0</v>
      </c>
      <c r="Q144" s="223">
        <v>0</v>
      </c>
      <c r="R144" s="223">
        <f>Q144*H144</f>
        <v>0</v>
      </c>
      <c r="S144" s="223">
        <v>0</v>
      </c>
      <c r="T144" s="224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25" t="s">
        <v>97</v>
      </c>
      <c r="AT144" s="225" t="s">
        <v>179</v>
      </c>
      <c r="AU144" s="225" t="s">
        <v>81</v>
      </c>
      <c r="AY144" s="20" t="s">
        <v>178</v>
      </c>
      <c r="BE144" s="226">
        <f>IF(N144="základní",J144,0)</f>
        <v>0</v>
      </c>
      <c r="BF144" s="226">
        <f>IF(N144="snížená",J144,0)</f>
        <v>0</v>
      </c>
      <c r="BG144" s="226">
        <f>IF(N144="zákl. přenesená",J144,0)</f>
        <v>0</v>
      </c>
      <c r="BH144" s="226">
        <f>IF(N144="sníž. přenesená",J144,0)</f>
        <v>0</v>
      </c>
      <c r="BI144" s="226">
        <f>IF(N144="nulová",J144,0)</f>
        <v>0</v>
      </c>
      <c r="BJ144" s="20" t="s">
        <v>79</v>
      </c>
      <c r="BK144" s="226">
        <f>ROUND(I144*H144,2)</f>
        <v>0</v>
      </c>
      <c r="BL144" s="20" t="s">
        <v>97</v>
      </c>
      <c r="BM144" s="225" t="s">
        <v>2989</v>
      </c>
    </row>
    <row r="145" s="2" customFormat="1" ht="24.15" customHeight="1">
      <c r="A145" s="41"/>
      <c r="B145" s="42"/>
      <c r="C145" s="214" t="s">
        <v>320</v>
      </c>
      <c r="D145" s="214" t="s">
        <v>179</v>
      </c>
      <c r="E145" s="215" t="s">
        <v>2990</v>
      </c>
      <c r="F145" s="216" t="s">
        <v>2991</v>
      </c>
      <c r="G145" s="217" t="s">
        <v>209</v>
      </c>
      <c r="H145" s="218">
        <v>82</v>
      </c>
      <c r="I145" s="219"/>
      <c r="J145" s="220">
        <f>ROUND(I145*H145,2)</f>
        <v>0</v>
      </c>
      <c r="K145" s="216" t="s">
        <v>2884</v>
      </c>
      <c r="L145" s="47"/>
      <c r="M145" s="221" t="s">
        <v>21</v>
      </c>
      <c r="N145" s="222" t="s">
        <v>43</v>
      </c>
      <c r="O145" s="87"/>
      <c r="P145" s="223">
        <f>O145*H145</f>
        <v>0</v>
      </c>
      <c r="Q145" s="223">
        <v>0</v>
      </c>
      <c r="R145" s="223">
        <f>Q145*H145</f>
        <v>0</v>
      </c>
      <c r="S145" s="223">
        <v>0</v>
      </c>
      <c r="T145" s="224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25" t="s">
        <v>97</v>
      </c>
      <c r="AT145" s="225" t="s">
        <v>179</v>
      </c>
      <c r="AU145" s="225" t="s">
        <v>81</v>
      </c>
      <c r="AY145" s="20" t="s">
        <v>178</v>
      </c>
      <c r="BE145" s="226">
        <f>IF(N145="základní",J145,0)</f>
        <v>0</v>
      </c>
      <c r="BF145" s="226">
        <f>IF(N145="snížená",J145,0)</f>
        <v>0</v>
      </c>
      <c r="BG145" s="226">
        <f>IF(N145="zákl. přenesená",J145,0)</f>
        <v>0</v>
      </c>
      <c r="BH145" s="226">
        <f>IF(N145="sníž. přenesená",J145,0)</f>
        <v>0</v>
      </c>
      <c r="BI145" s="226">
        <f>IF(N145="nulová",J145,0)</f>
        <v>0</v>
      </c>
      <c r="BJ145" s="20" t="s">
        <v>79</v>
      </c>
      <c r="BK145" s="226">
        <f>ROUND(I145*H145,2)</f>
        <v>0</v>
      </c>
      <c r="BL145" s="20" t="s">
        <v>97</v>
      </c>
      <c r="BM145" s="225" t="s">
        <v>2992</v>
      </c>
    </row>
    <row r="146" s="2" customFormat="1" ht="24.15" customHeight="1">
      <c r="A146" s="41"/>
      <c r="B146" s="42"/>
      <c r="C146" s="214" t="s">
        <v>324</v>
      </c>
      <c r="D146" s="214" t="s">
        <v>179</v>
      </c>
      <c r="E146" s="215" t="s">
        <v>2993</v>
      </c>
      <c r="F146" s="216" t="s">
        <v>2994</v>
      </c>
      <c r="G146" s="217" t="s">
        <v>209</v>
      </c>
      <c r="H146" s="218">
        <v>72</v>
      </c>
      <c r="I146" s="219"/>
      <c r="J146" s="220">
        <f>ROUND(I146*H146,2)</f>
        <v>0</v>
      </c>
      <c r="K146" s="216" t="s">
        <v>2884</v>
      </c>
      <c r="L146" s="47"/>
      <c r="M146" s="221" t="s">
        <v>21</v>
      </c>
      <c r="N146" s="222" t="s">
        <v>43</v>
      </c>
      <c r="O146" s="87"/>
      <c r="P146" s="223">
        <f>O146*H146</f>
        <v>0</v>
      </c>
      <c r="Q146" s="223">
        <v>0</v>
      </c>
      <c r="R146" s="223">
        <f>Q146*H146</f>
        <v>0</v>
      </c>
      <c r="S146" s="223">
        <v>0</v>
      </c>
      <c r="T146" s="224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25" t="s">
        <v>97</v>
      </c>
      <c r="AT146" s="225" t="s">
        <v>179</v>
      </c>
      <c r="AU146" s="225" t="s">
        <v>81</v>
      </c>
      <c r="AY146" s="20" t="s">
        <v>178</v>
      </c>
      <c r="BE146" s="226">
        <f>IF(N146="základní",J146,0)</f>
        <v>0</v>
      </c>
      <c r="BF146" s="226">
        <f>IF(N146="snížená",J146,0)</f>
        <v>0</v>
      </c>
      <c r="BG146" s="226">
        <f>IF(N146="zákl. přenesená",J146,0)</f>
        <v>0</v>
      </c>
      <c r="BH146" s="226">
        <f>IF(N146="sníž. přenesená",J146,0)</f>
        <v>0</v>
      </c>
      <c r="BI146" s="226">
        <f>IF(N146="nulová",J146,0)</f>
        <v>0</v>
      </c>
      <c r="BJ146" s="20" t="s">
        <v>79</v>
      </c>
      <c r="BK146" s="226">
        <f>ROUND(I146*H146,2)</f>
        <v>0</v>
      </c>
      <c r="BL146" s="20" t="s">
        <v>97</v>
      </c>
      <c r="BM146" s="225" t="s">
        <v>2995</v>
      </c>
    </row>
    <row r="147" s="2" customFormat="1" ht="16.5" customHeight="1">
      <c r="A147" s="41"/>
      <c r="B147" s="42"/>
      <c r="C147" s="214" t="s">
        <v>645</v>
      </c>
      <c r="D147" s="214" t="s">
        <v>179</v>
      </c>
      <c r="E147" s="215" t="s">
        <v>2996</v>
      </c>
      <c r="F147" s="216" t="s">
        <v>2997</v>
      </c>
      <c r="G147" s="217" t="s">
        <v>546</v>
      </c>
      <c r="H147" s="218">
        <v>45</v>
      </c>
      <c r="I147" s="219"/>
      <c r="J147" s="220">
        <f>ROUND(I147*H147,2)</f>
        <v>0</v>
      </c>
      <c r="K147" s="216" t="s">
        <v>2884</v>
      </c>
      <c r="L147" s="47"/>
      <c r="M147" s="221" t="s">
        <v>21</v>
      </c>
      <c r="N147" s="222" t="s">
        <v>43</v>
      </c>
      <c r="O147" s="87"/>
      <c r="P147" s="223">
        <f>O147*H147</f>
        <v>0</v>
      </c>
      <c r="Q147" s="223">
        <v>0</v>
      </c>
      <c r="R147" s="223">
        <f>Q147*H147</f>
        <v>0</v>
      </c>
      <c r="S147" s="223">
        <v>0</v>
      </c>
      <c r="T147" s="224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25" t="s">
        <v>97</v>
      </c>
      <c r="AT147" s="225" t="s">
        <v>179</v>
      </c>
      <c r="AU147" s="225" t="s">
        <v>81</v>
      </c>
      <c r="AY147" s="20" t="s">
        <v>178</v>
      </c>
      <c r="BE147" s="226">
        <f>IF(N147="základní",J147,0)</f>
        <v>0</v>
      </c>
      <c r="BF147" s="226">
        <f>IF(N147="snížená",J147,0)</f>
        <v>0</v>
      </c>
      <c r="BG147" s="226">
        <f>IF(N147="zákl. přenesená",J147,0)</f>
        <v>0</v>
      </c>
      <c r="BH147" s="226">
        <f>IF(N147="sníž. přenesená",J147,0)</f>
        <v>0</v>
      </c>
      <c r="BI147" s="226">
        <f>IF(N147="nulová",J147,0)</f>
        <v>0</v>
      </c>
      <c r="BJ147" s="20" t="s">
        <v>79</v>
      </c>
      <c r="BK147" s="226">
        <f>ROUND(I147*H147,2)</f>
        <v>0</v>
      </c>
      <c r="BL147" s="20" t="s">
        <v>97</v>
      </c>
      <c r="BM147" s="225" t="s">
        <v>2998</v>
      </c>
    </row>
    <row r="148" s="2" customFormat="1" ht="16.5" customHeight="1">
      <c r="A148" s="41"/>
      <c r="B148" s="42"/>
      <c r="C148" s="214" t="s">
        <v>651</v>
      </c>
      <c r="D148" s="214" t="s">
        <v>179</v>
      </c>
      <c r="E148" s="215" t="s">
        <v>2999</v>
      </c>
      <c r="F148" s="216" t="s">
        <v>3000</v>
      </c>
      <c r="G148" s="217" t="s">
        <v>2170</v>
      </c>
      <c r="H148" s="218">
        <v>2</v>
      </c>
      <c r="I148" s="219"/>
      <c r="J148" s="220">
        <f>ROUND(I148*H148,2)</f>
        <v>0</v>
      </c>
      <c r="K148" s="216" t="s">
        <v>2884</v>
      </c>
      <c r="L148" s="47"/>
      <c r="M148" s="221" t="s">
        <v>21</v>
      </c>
      <c r="N148" s="222" t="s">
        <v>43</v>
      </c>
      <c r="O148" s="87"/>
      <c r="P148" s="223">
        <f>O148*H148</f>
        <v>0</v>
      </c>
      <c r="Q148" s="223">
        <v>0</v>
      </c>
      <c r="R148" s="223">
        <f>Q148*H148</f>
        <v>0</v>
      </c>
      <c r="S148" s="223">
        <v>0</v>
      </c>
      <c r="T148" s="224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25" t="s">
        <v>97</v>
      </c>
      <c r="AT148" s="225" t="s">
        <v>179</v>
      </c>
      <c r="AU148" s="225" t="s">
        <v>81</v>
      </c>
      <c r="AY148" s="20" t="s">
        <v>178</v>
      </c>
      <c r="BE148" s="226">
        <f>IF(N148="základní",J148,0)</f>
        <v>0</v>
      </c>
      <c r="BF148" s="226">
        <f>IF(N148="snížená",J148,0)</f>
        <v>0</v>
      </c>
      <c r="BG148" s="226">
        <f>IF(N148="zákl. přenesená",J148,0)</f>
        <v>0</v>
      </c>
      <c r="BH148" s="226">
        <f>IF(N148="sníž. přenesená",J148,0)</f>
        <v>0</v>
      </c>
      <c r="BI148" s="226">
        <f>IF(N148="nulová",J148,0)</f>
        <v>0</v>
      </c>
      <c r="BJ148" s="20" t="s">
        <v>79</v>
      </c>
      <c r="BK148" s="226">
        <f>ROUND(I148*H148,2)</f>
        <v>0</v>
      </c>
      <c r="BL148" s="20" t="s">
        <v>97</v>
      </c>
      <c r="BM148" s="225" t="s">
        <v>3001</v>
      </c>
    </row>
    <row r="149" s="2" customFormat="1" ht="21.75" customHeight="1">
      <c r="A149" s="41"/>
      <c r="B149" s="42"/>
      <c r="C149" s="214" t="s">
        <v>657</v>
      </c>
      <c r="D149" s="214" t="s">
        <v>179</v>
      </c>
      <c r="E149" s="215" t="s">
        <v>3002</v>
      </c>
      <c r="F149" s="216" t="s">
        <v>3003</v>
      </c>
      <c r="G149" s="217" t="s">
        <v>2170</v>
      </c>
      <c r="H149" s="218">
        <v>4</v>
      </c>
      <c r="I149" s="219"/>
      <c r="J149" s="220">
        <f>ROUND(I149*H149,2)</f>
        <v>0</v>
      </c>
      <c r="K149" s="216" t="s">
        <v>2884</v>
      </c>
      <c r="L149" s="47"/>
      <c r="M149" s="221" t="s">
        <v>21</v>
      </c>
      <c r="N149" s="222" t="s">
        <v>43</v>
      </c>
      <c r="O149" s="87"/>
      <c r="P149" s="223">
        <f>O149*H149</f>
        <v>0</v>
      </c>
      <c r="Q149" s="223">
        <v>0</v>
      </c>
      <c r="R149" s="223">
        <f>Q149*H149</f>
        <v>0</v>
      </c>
      <c r="S149" s="223">
        <v>0</v>
      </c>
      <c r="T149" s="224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25" t="s">
        <v>97</v>
      </c>
      <c r="AT149" s="225" t="s">
        <v>179</v>
      </c>
      <c r="AU149" s="225" t="s">
        <v>81</v>
      </c>
      <c r="AY149" s="20" t="s">
        <v>178</v>
      </c>
      <c r="BE149" s="226">
        <f>IF(N149="základní",J149,0)</f>
        <v>0</v>
      </c>
      <c r="BF149" s="226">
        <f>IF(N149="snížená",J149,0)</f>
        <v>0</v>
      </c>
      <c r="BG149" s="226">
        <f>IF(N149="zákl. přenesená",J149,0)</f>
        <v>0</v>
      </c>
      <c r="BH149" s="226">
        <f>IF(N149="sníž. přenesená",J149,0)</f>
        <v>0</v>
      </c>
      <c r="BI149" s="226">
        <f>IF(N149="nulová",J149,0)</f>
        <v>0</v>
      </c>
      <c r="BJ149" s="20" t="s">
        <v>79</v>
      </c>
      <c r="BK149" s="226">
        <f>ROUND(I149*H149,2)</f>
        <v>0</v>
      </c>
      <c r="BL149" s="20" t="s">
        <v>97</v>
      </c>
      <c r="BM149" s="225" t="s">
        <v>3004</v>
      </c>
    </row>
    <row r="150" s="2" customFormat="1" ht="16.5" customHeight="1">
      <c r="A150" s="41"/>
      <c r="B150" s="42"/>
      <c r="C150" s="214" t="s">
        <v>663</v>
      </c>
      <c r="D150" s="214" t="s">
        <v>179</v>
      </c>
      <c r="E150" s="215" t="s">
        <v>3005</v>
      </c>
      <c r="F150" s="216" t="s">
        <v>3006</v>
      </c>
      <c r="G150" s="217" t="s">
        <v>546</v>
      </c>
      <c r="H150" s="218">
        <v>4</v>
      </c>
      <c r="I150" s="219"/>
      <c r="J150" s="220">
        <f>ROUND(I150*H150,2)</f>
        <v>0</v>
      </c>
      <c r="K150" s="216" t="s">
        <v>2884</v>
      </c>
      <c r="L150" s="47"/>
      <c r="M150" s="221" t="s">
        <v>21</v>
      </c>
      <c r="N150" s="222" t="s">
        <v>43</v>
      </c>
      <c r="O150" s="87"/>
      <c r="P150" s="223">
        <f>O150*H150</f>
        <v>0</v>
      </c>
      <c r="Q150" s="223">
        <v>0</v>
      </c>
      <c r="R150" s="223">
        <f>Q150*H150</f>
        <v>0</v>
      </c>
      <c r="S150" s="223">
        <v>0</v>
      </c>
      <c r="T150" s="224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25" t="s">
        <v>97</v>
      </c>
      <c r="AT150" s="225" t="s">
        <v>179</v>
      </c>
      <c r="AU150" s="225" t="s">
        <v>81</v>
      </c>
      <c r="AY150" s="20" t="s">
        <v>178</v>
      </c>
      <c r="BE150" s="226">
        <f>IF(N150="základní",J150,0)</f>
        <v>0</v>
      </c>
      <c r="BF150" s="226">
        <f>IF(N150="snížená",J150,0)</f>
        <v>0</v>
      </c>
      <c r="BG150" s="226">
        <f>IF(N150="zákl. přenesená",J150,0)</f>
        <v>0</v>
      </c>
      <c r="BH150" s="226">
        <f>IF(N150="sníž. přenesená",J150,0)</f>
        <v>0</v>
      </c>
      <c r="BI150" s="226">
        <f>IF(N150="nulová",J150,0)</f>
        <v>0</v>
      </c>
      <c r="BJ150" s="20" t="s">
        <v>79</v>
      </c>
      <c r="BK150" s="226">
        <f>ROUND(I150*H150,2)</f>
        <v>0</v>
      </c>
      <c r="BL150" s="20" t="s">
        <v>97</v>
      </c>
      <c r="BM150" s="225" t="s">
        <v>3007</v>
      </c>
    </row>
    <row r="151" s="2" customFormat="1" ht="16.5" customHeight="1">
      <c r="A151" s="41"/>
      <c r="B151" s="42"/>
      <c r="C151" s="214" t="s">
        <v>669</v>
      </c>
      <c r="D151" s="214" t="s">
        <v>179</v>
      </c>
      <c r="E151" s="215" t="s">
        <v>3008</v>
      </c>
      <c r="F151" s="216" t="s">
        <v>3009</v>
      </c>
      <c r="G151" s="217" t="s">
        <v>546</v>
      </c>
      <c r="H151" s="218">
        <v>8</v>
      </c>
      <c r="I151" s="219"/>
      <c r="J151" s="220">
        <f>ROUND(I151*H151,2)</f>
        <v>0</v>
      </c>
      <c r="K151" s="216" t="s">
        <v>2884</v>
      </c>
      <c r="L151" s="47"/>
      <c r="M151" s="221" t="s">
        <v>21</v>
      </c>
      <c r="N151" s="222" t="s">
        <v>43</v>
      </c>
      <c r="O151" s="87"/>
      <c r="P151" s="223">
        <f>O151*H151</f>
        <v>0</v>
      </c>
      <c r="Q151" s="223">
        <v>0</v>
      </c>
      <c r="R151" s="223">
        <f>Q151*H151</f>
        <v>0</v>
      </c>
      <c r="S151" s="223">
        <v>0</v>
      </c>
      <c r="T151" s="224">
        <f>S151*H151</f>
        <v>0</v>
      </c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R151" s="225" t="s">
        <v>97</v>
      </c>
      <c r="AT151" s="225" t="s">
        <v>179</v>
      </c>
      <c r="AU151" s="225" t="s">
        <v>81</v>
      </c>
      <c r="AY151" s="20" t="s">
        <v>178</v>
      </c>
      <c r="BE151" s="226">
        <f>IF(N151="základní",J151,0)</f>
        <v>0</v>
      </c>
      <c r="BF151" s="226">
        <f>IF(N151="snížená",J151,0)</f>
        <v>0</v>
      </c>
      <c r="BG151" s="226">
        <f>IF(N151="zákl. přenesená",J151,0)</f>
        <v>0</v>
      </c>
      <c r="BH151" s="226">
        <f>IF(N151="sníž. přenesená",J151,0)</f>
        <v>0</v>
      </c>
      <c r="BI151" s="226">
        <f>IF(N151="nulová",J151,0)</f>
        <v>0</v>
      </c>
      <c r="BJ151" s="20" t="s">
        <v>79</v>
      </c>
      <c r="BK151" s="226">
        <f>ROUND(I151*H151,2)</f>
        <v>0</v>
      </c>
      <c r="BL151" s="20" t="s">
        <v>97</v>
      </c>
      <c r="BM151" s="225" t="s">
        <v>3010</v>
      </c>
    </row>
    <row r="152" s="2" customFormat="1" ht="16.5" customHeight="1">
      <c r="A152" s="41"/>
      <c r="B152" s="42"/>
      <c r="C152" s="214" t="s">
        <v>689</v>
      </c>
      <c r="D152" s="214" t="s">
        <v>179</v>
      </c>
      <c r="E152" s="215" t="s">
        <v>3011</v>
      </c>
      <c r="F152" s="216" t="s">
        <v>3012</v>
      </c>
      <c r="G152" s="217" t="s">
        <v>546</v>
      </c>
      <c r="H152" s="218">
        <v>2</v>
      </c>
      <c r="I152" s="219"/>
      <c r="J152" s="220">
        <f>ROUND(I152*H152,2)</f>
        <v>0</v>
      </c>
      <c r="K152" s="216" t="s">
        <v>2884</v>
      </c>
      <c r="L152" s="47"/>
      <c r="M152" s="221" t="s">
        <v>21</v>
      </c>
      <c r="N152" s="222" t="s">
        <v>43</v>
      </c>
      <c r="O152" s="87"/>
      <c r="P152" s="223">
        <f>O152*H152</f>
        <v>0</v>
      </c>
      <c r="Q152" s="223">
        <v>0</v>
      </c>
      <c r="R152" s="223">
        <f>Q152*H152</f>
        <v>0</v>
      </c>
      <c r="S152" s="223">
        <v>0</v>
      </c>
      <c r="T152" s="224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25" t="s">
        <v>97</v>
      </c>
      <c r="AT152" s="225" t="s">
        <v>179</v>
      </c>
      <c r="AU152" s="225" t="s">
        <v>81</v>
      </c>
      <c r="AY152" s="20" t="s">
        <v>178</v>
      </c>
      <c r="BE152" s="226">
        <f>IF(N152="základní",J152,0)</f>
        <v>0</v>
      </c>
      <c r="BF152" s="226">
        <f>IF(N152="snížená",J152,0)</f>
        <v>0</v>
      </c>
      <c r="BG152" s="226">
        <f>IF(N152="zákl. přenesená",J152,0)</f>
        <v>0</v>
      </c>
      <c r="BH152" s="226">
        <f>IF(N152="sníž. přenesená",J152,0)</f>
        <v>0</v>
      </c>
      <c r="BI152" s="226">
        <f>IF(N152="nulová",J152,0)</f>
        <v>0</v>
      </c>
      <c r="BJ152" s="20" t="s">
        <v>79</v>
      </c>
      <c r="BK152" s="226">
        <f>ROUND(I152*H152,2)</f>
        <v>0</v>
      </c>
      <c r="BL152" s="20" t="s">
        <v>97</v>
      </c>
      <c r="BM152" s="225" t="s">
        <v>3013</v>
      </c>
    </row>
    <row r="153" s="2" customFormat="1" ht="16.5" customHeight="1">
      <c r="A153" s="41"/>
      <c r="B153" s="42"/>
      <c r="C153" s="214" t="s">
        <v>698</v>
      </c>
      <c r="D153" s="214" t="s">
        <v>179</v>
      </c>
      <c r="E153" s="215" t="s">
        <v>3014</v>
      </c>
      <c r="F153" s="216" t="s">
        <v>3015</v>
      </c>
      <c r="G153" s="217" t="s">
        <v>546</v>
      </c>
      <c r="H153" s="218">
        <v>11</v>
      </c>
      <c r="I153" s="219"/>
      <c r="J153" s="220">
        <f>ROUND(I153*H153,2)</f>
        <v>0</v>
      </c>
      <c r="K153" s="216" t="s">
        <v>2884</v>
      </c>
      <c r="L153" s="47"/>
      <c r="M153" s="221" t="s">
        <v>21</v>
      </c>
      <c r="N153" s="222" t="s">
        <v>43</v>
      </c>
      <c r="O153" s="87"/>
      <c r="P153" s="223">
        <f>O153*H153</f>
        <v>0</v>
      </c>
      <c r="Q153" s="223">
        <v>0</v>
      </c>
      <c r="R153" s="223">
        <f>Q153*H153</f>
        <v>0</v>
      </c>
      <c r="S153" s="223">
        <v>0</v>
      </c>
      <c r="T153" s="224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25" t="s">
        <v>97</v>
      </c>
      <c r="AT153" s="225" t="s">
        <v>179</v>
      </c>
      <c r="AU153" s="225" t="s">
        <v>81</v>
      </c>
      <c r="AY153" s="20" t="s">
        <v>178</v>
      </c>
      <c r="BE153" s="226">
        <f>IF(N153="základní",J153,0)</f>
        <v>0</v>
      </c>
      <c r="BF153" s="226">
        <f>IF(N153="snížená",J153,0)</f>
        <v>0</v>
      </c>
      <c r="BG153" s="226">
        <f>IF(N153="zákl. přenesená",J153,0)</f>
        <v>0</v>
      </c>
      <c r="BH153" s="226">
        <f>IF(N153="sníž. přenesená",J153,0)</f>
        <v>0</v>
      </c>
      <c r="BI153" s="226">
        <f>IF(N153="nulová",J153,0)</f>
        <v>0</v>
      </c>
      <c r="BJ153" s="20" t="s">
        <v>79</v>
      </c>
      <c r="BK153" s="226">
        <f>ROUND(I153*H153,2)</f>
        <v>0</v>
      </c>
      <c r="BL153" s="20" t="s">
        <v>97</v>
      </c>
      <c r="BM153" s="225" t="s">
        <v>3016</v>
      </c>
    </row>
    <row r="154" s="2" customFormat="1" ht="16.5" customHeight="1">
      <c r="A154" s="41"/>
      <c r="B154" s="42"/>
      <c r="C154" s="214" t="s">
        <v>704</v>
      </c>
      <c r="D154" s="214" t="s">
        <v>179</v>
      </c>
      <c r="E154" s="215" t="s">
        <v>3017</v>
      </c>
      <c r="F154" s="216" t="s">
        <v>3018</v>
      </c>
      <c r="G154" s="217" t="s">
        <v>546</v>
      </c>
      <c r="H154" s="218">
        <v>8</v>
      </c>
      <c r="I154" s="219"/>
      <c r="J154" s="220">
        <f>ROUND(I154*H154,2)</f>
        <v>0</v>
      </c>
      <c r="K154" s="216" t="s">
        <v>2884</v>
      </c>
      <c r="L154" s="47"/>
      <c r="M154" s="221" t="s">
        <v>21</v>
      </c>
      <c r="N154" s="222" t="s">
        <v>43</v>
      </c>
      <c r="O154" s="87"/>
      <c r="P154" s="223">
        <f>O154*H154</f>
        <v>0</v>
      </c>
      <c r="Q154" s="223">
        <v>0</v>
      </c>
      <c r="R154" s="223">
        <f>Q154*H154</f>
        <v>0</v>
      </c>
      <c r="S154" s="223">
        <v>0</v>
      </c>
      <c r="T154" s="224">
        <f>S154*H154</f>
        <v>0</v>
      </c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R154" s="225" t="s">
        <v>97</v>
      </c>
      <c r="AT154" s="225" t="s">
        <v>179</v>
      </c>
      <c r="AU154" s="225" t="s">
        <v>81</v>
      </c>
      <c r="AY154" s="20" t="s">
        <v>178</v>
      </c>
      <c r="BE154" s="226">
        <f>IF(N154="základní",J154,0)</f>
        <v>0</v>
      </c>
      <c r="BF154" s="226">
        <f>IF(N154="snížená",J154,0)</f>
        <v>0</v>
      </c>
      <c r="BG154" s="226">
        <f>IF(N154="zákl. přenesená",J154,0)</f>
        <v>0</v>
      </c>
      <c r="BH154" s="226">
        <f>IF(N154="sníž. přenesená",J154,0)</f>
        <v>0</v>
      </c>
      <c r="BI154" s="226">
        <f>IF(N154="nulová",J154,0)</f>
        <v>0</v>
      </c>
      <c r="BJ154" s="20" t="s">
        <v>79</v>
      </c>
      <c r="BK154" s="226">
        <f>ROUND(I154*H154,2)</f>
        <v>0</v>
      </c>
      <c r="BL154" s="20" t="s">
        <v>97</v>
      </c>
      <c r="BM154" s="225" t="s">
        <v>3019</v>
      </c>
    </row>
    <row r="155" s="2" customFormat="1" ht="16.5" customHeight="1">
      <c r="A155" s="41"/>
      <c r="B155" s="42"/>
      <c r="C155" s="214" t="s">
        <v>710</v>
      </c>
      <c r="D155" s="214" t="s">
        <v>179</v>
      </c>
      <c r="E155" s="215" t="s">
        <v>3020</v>
      </c>
      <c r="F155" s="216" t="s">
        <v>3021</v>
      </c>
      <c r="G155" s="217" t="s">
        <v>546</v>
      </c>
      <c r="H155" s="218">
        <v>10</v>
      </c>
      <c r="I155" s="219"/>
      <c r="J155" s="220">
        <f>ROUND(I155*H155,2)</f>
        <v>0</v>
      </c>
      <c r="K155" s="216" t="s">
        <v>2884</v>
      </c>
      <c r="L155" s="47"/>
      <c r="M155" s="221" t="s">
        <v>21</v>
      </c>
      <c r="N155" s="222" t="s">
        <v>43</v>
      </c>
      <c r="O155" s="87"/>
      <c r="P155" s="223">
        <f>O155*H155</f>
        <v>0</v>
      </c>
      <c r="Q155" s="223">
        <v>0</v>
      </c>
      <c r="R155" s="223">
        <f>Q155*H155</f>
        <v>0</v>
      </c>
      <c r="S155" s="223">
        <v>0</v>
      </c>
      <c r="T155" s="224">
        <f>S155*H155</f>
        <v>0</v>
      </c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R155" s="225" t="s">
        <v>97</v>
      </c>
      <c r="AT155" s="225" t="s">
        <v>179</v>
      </c>
      <c r="AU155" s="225" t="s">
        <v>81</v>
      </c>
      <c r="AY155" s="20" t="s">
        <v>178</v>
      </c>
      <c r="BE155" s="226">
        <f>IF(N155="základní",J155,0)</f>
        <v>0</v>
      </c>
      <c r="BF155" s="226">
        <f>IF(N155="snížená",J155,0)</f>
        <v>0</v>
      </c>
      <c r="BG155" s="226">
        <f>IF(N155="zákl. přenesená",J155,0)</f>
        <v>0</v>
      </c>
      <c r="BH155" s="226">
        <f>IF(N155="sníž. přenesená",J155,0)</f>
        <v>0</v>
      </c>
      <c r="BI155" s="226">
        <f>IF(N155="nulová",J155,0)</f>
        <v>0</v>
      </c>
      <c r="BJ155" s="20" t="s">
        <v>79</v>
      </c>
      <c r="BK155" s="226">
        <f>ROUND(I155*H155,2)</f>
        <v>0</v>
      </c>
      <c r="BL155" s="20" t="s">
        <v>97</v>
      </c>
      <c r="BM155" s="225" t="s">
        <v>3022</v>
      </c>
    </row>
    <row r="156" s="2" customFormat="1" ht="16.5" customHeight="1">
      <c r="A156" s="41"/>
      <c r="B156" s="42"/>
      <c r="C156" s="214" t="s">
        <v>715</v>
      </c>
      <c r="D156" s="214" t="s">
        <v>179</v>
      </c>
      <c r="E156" s="215" t="s">
        <v>3023</v>
      </c>
      <c r="F156" s="216" t="s">
        <v>3024</v>
      </c>
      <c r="G156" s="217" t="s">
        <v>546</v>
      </c>
      <c r="H156" s="218">
        <v>2</v>
      </c>
      <c r="I156" s="219"/>
      <c r="J156" s="220">
        <f>ROUND(I156*H156,2)</f>
        <v>0</v>
      </c>
      <c r="K156" s="216" t="s">
        <v>2884</v>
      </c>
      <c r="L156" s="47"/>
      <c r="M156" s="221" t="s">
        <v>21</v>
      </c>
      <c r="N156" s="222" t="s">
        <v>43</v>
      </c>
      <c r="O156" s="87"/>
      <c r="P156" s="223">
        <f>O156*H156</f>
        <v>0</v>
      </c>
      <c r="Q156" s="223">
        <v>0</v>
      </c>
      <c r="R156" s="223">
        <f>Q156*H156</f>
        <v>0</v>
      </c>
      <c r="S156" s="223">
        <v>0</v>
      </c>
      <c r="T156" s="224">
        <f>S156*H156</f>
        <v>0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25" t="s">
        <v>97</v>
      </c>
      <c r="AT156" s="225" t="s">
        <v>179</v>
      </c>
      <c r="AU156" s="225" t="s">
        <v>81</v>
      </c>
      <c r="AY156" s="20" t="s">
        <v>178</v>
      </c>
      <c r="BE156" s="226">
        <f>IF(N156="základní",J156,0)</f>
        <v>0</v>
      </c>
      <c r="BF156" s="226">
        <f>IF(N156="snížená",J156,0)</f>
        <v>0</v>
      </c>
      <c r="BG156" s="226">
        <f>IF(N156="zákl. přenesená",J156,0)</f>
        <v>0</v>
      </c>
      <c r="BH156" s="226">
        <f>IF(N156="sníž. přenesená",J156,0)</f>
        <v>0</v>
      </c>
      <c r="BI156" s="226">
        <f>IF(N156="nulová",J156,0)</f>
        <v>0</v>
      </c>
      <c r="BJ156" s="20" t="s">
        <v>79</v>
      </c>
      <c r="BK156" s="226">
        <f>ROUND(I156*H156,2)</f>
        <v>0</v>
      </c>
      <c r="BL156" s="20" t="s">
        <v>97</v>
      </c>
      <c r="BM156" s="225" t="s">
        <v>3025</v>
      </c>
    </row>
    <row r="157" s="2" customFormat="1" ht="16.5" customHeight="1">
      <c r="A157" s="41"/>
      <c r="B157" s="42"/>
      <c r="C157" s="214" t="s">
        <v>724</v>
      </c>
      <c r="D157" s="214" t="s">
        <v>179</v>
      </c>
      <c r="E157" s="215" t="s">
        <v>3026</v>
      </c>
      <c r="F157" s="216" t="s">
        <v>3027</v>
      </c>
      <c r="G157" s="217" t="s">
        <v>546</v>
      </c>
      <c r="H157" s="218">
        <v>1</v>
      </c>
      <c r="I157" s="219"/>
      <c r="J157" s="220">
        <f>ROUND(I157*H157,2)</f>
        <v>0</v>
      </c>
      <c r="K157" s="216" t="s">
        <v>2884</v>
      </c>
      <c r="L157" s="47"/>
      <c r="M157" s="221" t="s">
        <v>21</v>
      </c>
      <c r="N157" s="222" t="s">
        <v>43</v>
      </c>
      <c r="O157" s="87"/>
      <c r="P157" s="223">
        <f>O157*H157</f>
        <v>0</v>
      </c>
      <c r="Q157" s="223">
        <v>0</v>
      </c>
      <c r="R157" s="223">
        <f>Q157*H157</f>
        <v>0</v>
      </c>
      <c r="S157" s="223">
        <v>0</v>
      </c>
      <c r="T157" s="224">
        <f>S157*H157</f>
        <v>0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25" t="s">
        <v>97</v>
      </c>
      <c r="AT157" s="225" t="s">
        <v>179</v>
      </c>
      <c r="AU157" s="225" t="s">
        <v>81</v>
      </c>
      <c r="AY157" s="20" t="s">
        <v>178</v>
      </c>
      <c r="BE157" s="226">
        <f>IF(N157="základní",J157,0)</f>
        <v>0</v>
      </c>
      <c r="BF157" s="226">
        <f>IF(N157="snížená",J157,0)</f>
        <v>0</v>
      </c>
      <c r="BG157" s="226">
        <f>IF(N157="zákl. přenesená",J157,0)</f>
        <v>0</v>
      </c>
      <c r="BH157" s="226">
        <f>IF(N157="sníž. přenesená",J157,0)</f>
        <v>0</v>
      </c>
      <c r="BI157" s="226">
        <f>IF(N157="nulová",J157,0)</f>
        <v>0</v>
      </c>
      <c r="BJ157" s="20" t="s">
        <v>79</v>
      </c>
      <c r="BK157" s="226">
        <f>ROUND(I157*H157,2)</f>
        <v>0</v>
      </c>
      <c r="BL157" s="20" t="s">
        <v>97</v>
      </c>
      <c r="BM157" s="225" t="s">
        <v>3028</v>
      </c>
    </row>
    <row r="158" s="2" customFormat="1" ht="16.5" customHeight="1">
      <c r="A158" s="41"/>
      <c r="B158" s="42"/>
      <c r="C158" s="214" t="s">
        <v>729</v>
      </c>
      <c r="D158" s="214" t="s">
        <v>179</v>
      </c>
      <c r="E158" s="215" t="s">
        <v>3029</v>
      </c>
      <c r="F158" s="216" t="s">
        <v>3030</v>
      </c>
      <c r="G158" s="217" t="s">
        <v>546</v>
      </c>
      <c r="H158" s="218">
        <v>1</v>
      </c>
      <c r="I158" s="219"/>
      <c r="J158" s="220">
        <f>ROUND(I158*H158,2)</f>
        <v>0</v>
      </c>
      <c r="K158" s="216" t="s">
        <v>2884</v>
      </c>
      <c r="L158" s="47"/>
      <c r="M158" s="221" t="s">
        <v>21</v>
      </c>
      <c r="N158" s="222" t="s">
        <v>43</v>
      </c>
      <c r="O158" s="87"/>
      <c r="P158" s="223">
        <f>O158*H158</f>
        <v>0</v>
      </c>
      <c r="Q158" s="223">
        <v>0</v>
      </c>
      <c r="R158" s="223">
        <f>Q158*H158</f>
        <v>0</v>
      </c>
      <c r="S158" s="223">
        <v>0</v>
      </c>
      <c r="T158" s="224">
        <f>S158*H158</f>
        <v>0</v>
      </c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R158" s="225" t="s">
        <v>97</v>
      </c>
      <c r="AT158" s="225" t="s">
        <v>179</v>
      </c>
      <c r="AU158" s="225" t="s">
        <v>81</v>
      </c>
      <c r="AY158" s="20" t="s">
        <v>178</v>
      </c>
      <c r="BE158" s="226">
        <f>IF(N158="základní",J158,0)</f>
        <v>0</v>
      </c>
      <c r="BF158" s="226">
        <f>IF(N158="snížená",J158,0)</f>
        <v>0</v>
      </c>
      <c r="BG158" s="226">
        <f>IF(N158="zákl. přenesená",J158,0)</f>
        <v>0</v>
      </c>
      <c r="BH158" s="226">
        <f>IF(N158="sníž. přenesená",J158,0)</f>
        <v>0</v>
      </c>
      <c r="BI158" s="226">
        <f>IF(N158="nulová",J158,0)</f>
        <v>0</v>
      </c>
      <c r="BJ158" s="20" t="s">
        <v>79</v>
      </c>
      <c r="BK158" s="226">
        <f>ROUND(I158*H158,2)</f>
        <v>0</v>
      </c>
      <c r="BL158" s="20" t="s">
        <v>97</v>
      </c>
      <c r="BM158" s="225" t="s">
        <v>3031</v>
      </c>
    </row>
    <row r="159" s="2" customFormat="1" ht="24.15" customHeight="1">
      <c r="A159" s="41"/>
      <c r="B159" s="42"/>
      <c r="C159" s="214" t="s">
        <v>735</v>
      </c>
      <c r="D159" s="214" t="s">
        <v>179</v>
      </c>
      <c r="E159" s="215" t="s">
        <v>3032</v>
      </c>
      <c r="F159" s="216" t="s">
        <v>3033</v>
      </c>
      <c r="G159" s="217" t="s">
        <v>546</v>
      </c>
      <c r="H159" s="218">
        <v>1</v>
      </c>
      <c r="I159" s="219"/>
      <c r="J159" s="220">
        <f>ROUND(I159*H159,2)</f>
        <v>0</v>
      </c>
      <c r="K159" s="216" t="s">
        <v>2884</v>
      </c>
      <c r="L159" s="47"/>
      <c r="M159" s="221" t="s">
        <v>21</v>
      </c>
      <c r="N159" s="222" t="s">
        <v>43</v>
      </c>
      <c r="O159" s="87"/>
      <c r="P159" s="223">
        <f>O159*H159</f>
        <v>0</v>
      </c>
      <c r="Q159" s="223">
        <v>0</v>
      </c>
      <c r="R159" s="223">
        <f>Q159*H159</f>
        <v>0</v>
      </c>
      <c r="S159" s="223">
        <v>0</v>
      </c>
      <c r="T159" s="224">
        <f>S159*H159</f>
        <v>0</v>
      </c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R159" s="225" t="s">
        <v>97</v>
      </c>
      <c r="AT159" s="225" t="s">
        <v>179</v>
      </c>
      <c r="AU159" s="225" t="s">
        <v>81</v>
      </c>
      <c r="AY159" s="20" t="s">
        <v>178</v>
      </c>
      <c r="BE159" s="226">
        <f>IF(N159="základní",J159,0)</f>
        <v>0</v>
      </c>
      <c r="BF159" s="226">
        <f>IF(N159="snížená",J159,0)</f>
        <v>0</v>
      </c>
      <c r="BG159" s="226">
        <f>IF(N159="zákl. přenesená",J159,0)</f>
        <v>0</v>
      </c>
      <c r="BH159" s="226">
        <f>IF(N159="sníž. přenesená",J159,0)</f>
        <v>0</v>
      </c>
      <c r="BI159" s="226">
        <f>IF(N159="nulová",J159,0)</f>
        <v>0</v>
      </c>
      <c r="BJ159" s="20" t="s">
        <v>79</v>
      </c>
      <c r="BK159" s="226">
        <f>ROUND(I159*H159,2)</f>
        <v>0</v>
      </c>
      <c r="BL159" s="20" t="s">
        <v>97</v>
      </c>
      <c r="BM159" s="225" t="s">
        <v>3034</v>
      </c>
    </row>
    <row r="160" s="2" customFormat="1" ht="16.5" customHeight="1">
      <c r="A160" s="41"/>
      <c r="B160" s="42"/>
      <c r="C160" s="214" t="s">
        <v>740</v>
      </c>
      <c r="D160" s="214" t="s">
        <v>179</v>
      </c>
      <c r="E160" s="215" t="s">
        <v>3035</v>
      </c>
      <c r="F160" s="216" t="s">
        <v>3036</v>
      </c>
      <c r="G160" s="217" t="s">
        <v>546</v>
      </c>
      <c r="H160" s="218">
        <v>1</v>
      </c>
      <c r="I160" s="219"/>
      <c r="J160" s="220">
        <f>ROUND(I160*H160,2)</f>
        <v>0</v>
      </c>
      <c r="K160" s="216" t="s">
        <v>2884</v>
      </c>
      <c r="L160" s="47"/>
      <c r="M160" s="221" t="s">
        <v>21</v>
      </c>
      <c r="N160" s="222" t="s">
        <v>43</v>
      </c>
      <c r="O160" s="87"/>
      <c r="P160" s="223">
        <f>O160*H160</f>
        <v>0</v>
      </c>
      <c r="Q160" s="223">
        <v>0</v>
      </c>
      <c r="R160" s="223">
        <f>Q160*H160</f>
        <v>0</v>
      </c>
      <c r="S160" s="223">
        <v>0</v>
      </c>
      <c r="T160" s="224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25" t="s">
        <v>97</v>
      </c>
      <c r="AT160" s="225" t="s">
        <v>179</v>
      </c>
      <c r="AU160" s="225" t="s">
        <v>81</v>
      </c>
      <c r="AY160" s="20" t="s">
        <v>178</v>
      </c>
      <c r="BE160" s="226">
        <f>IF(N160="základní",J160,0)</f>
        <v>0</v>
      </c>
      <c r="BF160" s="226">
        <f>IF(N160="snížená",J160,0)</f>
        <v>0</v>
      </c>
      <c r="BG160" s="226">
        <f>IF(N160="zákl. přenesená",J160,0)</f>
        <v>0</v>
      </c>
      <c r="BH160" s="226">
        <f>IF(N160="sníž. přenesená",J160,0)</f>
        <v>0</v>
      </c>
      <c r="BI160" s="226">
        <f>IF(N160="nulová",J160,0)</f>
        <v>0</v>
      </c>
      <c r="BJ160" s="20" t="s">
        <v>79</v>
      </c>
      <c r="BK160" s="226">
        <f>ROUND(I160*H160,2)</f>
        <v>0</v>
      </c>
      <c r="BL160" s="20" t="s">
        <v>97</v>
      </c>
      <c r="BM160" s="225" t="s">
        <v>3037</v>
      </c>
    </row>
    <row r="161" s="2" customFormat="1" ht="16.5" customHeight="1">
      <c r="A161" s="41"/>
      <c r="B161" s="42"/>
      <c r="C161" s="214" t="s">
        <v>748</v>
      </c>
      <c r="D161" s="214" t="s">
        <v>179</v>
      </c>
      <c r="E161" s="215" t="s">
        <v>3038</v>
      </c>
      <c r="F161" s="216" t="s">
        <v>3039</v>
      </c>
      <c r="G161" s="217" t="s">
        <v>546</v>
      </c>
      <c r="H161" s="218">
        <v>2</v>
      </c>
      <c r="I161" s="219"/>
      <c r="J161" s="220">
        <f>ROUND(I161*H161,2)</f>
        <v>0</v>
      </c>
      <c r="K161" s="216" t="s">
        <v>2884</v>
      </c>
      <c r="L161" s="47"/>
      <c r="M161" s="221" t="s">
        <v>21</v>
      </c>
      <c r="N161" s="222" t="s">
        <v>43</v>
      </c>
      <c r="O161" s="87"/>
      <c r="P161" s="223">
        <f>O161*H161</f>
        <v>0</v>
      </c>
      <c r="Q161" s="223">
        <v>0</v>
      </c>
      <c r="R161" s="223">
        <f>Q161*H161</f>
        <v>0</v>
      </c>
      <c r="S161" s="223">
        <v>0</v>
      </c>
      <c r="T161" s="224">
        <f>S161*H161</f>
        <v>0</v>
      </c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R161" s="225" t="s">
        <v>97</v>
      </c>
      <c r="AT161" s="225" t="s">
        <v>179</v>
      </c>
      <c r="AU161" s="225" t="s">
        <v>81</v>
      </c>
      <c r="AY161" s="20" t="s">
        <v>178</v>
      </c>
      <c r="BE161" s="226">
        <f>IF(N161="základní",J161,0)</f>
        <v>0</v>
      </c>
      <c r="BF161" s="226">
        <f>IF(N161="snížená",J161,0)</f>
        <v>0</v>
      </c>
      <c r="BG161" s="226">
        <f>IF(N161="zákl. přenesená",J161,0)</f>
        <v>0</v>
      </c>
      <c r="BH161" s="226">
        <f>IF(N161="sníž. přenesená",J161,0)</f>
        <v>0</v>
      </c>
      <c r="BI161" s="226">
        <f>IF(N161="nulová",J161,0)</f>
        <v>0</v>
      </c>
      <c r="BJ161" s="20" t="s">
        <v>79</v>
      </c>
      <c r="BK161" s="226">
        <f>ROUND(I161*H161,2)</f>
        <v>0</v>
      </c>
      <c r="BL161" s="20" t="s">
        <v>97</v>
      </c>
      <c r="BM161" s="225" t="s">
        <v>3040</v>
      </c>
    </row>
    <row r="162" s="2" customFormat="1" ht="21.75" customHeight="1">
      <c r="A162" s="41"/>
      <c r="B162" s="42"/>
      <c r="C162" s="214" t="s">
        <v>754</v>
      </c>
      <c r="D162" s="214" t="s">
        <v>179</v>
      </c>
      <c r="E162" s="215" t="s">
        <v>3041</v>
      </c>
      <c r="F162" s="216" t="s">
        <v>3042</v>
      </c>
      <c r="G162" s="217" t="s">
        <v>546</v>
      </c>
      <c r="H162" s="218">
        <v>1</v>
      </c>
      <c r="I162" s="219"/>
      <c r="J162" s="220">
        <f>ROUND(I162*H162,2)</f>
        <v>0</v>
      </c>
      <c r="K162" s="216" t="s">
        <v>2884</v>
      </c>
      <c r="L162" s="47"/>
      <c r="M162" s="221" t="s">
        <v>21</v>
      </c>
      <c r="N162" s="222" t="s">
        <v>43</v>
      </c>
      <c r="O162" s="87"/>
      <c r="P162" s="223">
        <f>O162*H162</f>
        <v>0</v>
      </c>
      <c r="Q162" s="223">
        <v>0</v>
      </c>
      <c r="R162" s="223">
        <f>Q162*H162</f>
        <v>0</v>
      </c>
      <c r="S162" s="223">
        <v>0</v>
      </c>
      <c r="T162" s="224">
        <f>S162*H162</f>
        <v>0</v>
      </c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R162" s="225" t="s">
        <v>97</v>
      </c>
      <c r="AT162" s="225" t="s">
        <v>179</v>
      </c>
      <c r="AU162" s="225" t="s">
        <v>81</v>
      </c>
      <c r="AY162" s="20" t="s">
        <v>178</v>
      </c>
      <c r="BE162" s="226">
        <f>IF(N162="základní",J162,0)</f>
        <v>0</v>
      </c>
      <c r="BF162" s="226">
        <f>IF(N162="snížená",J162,0)</f>
        <v>0</v>
      </c>
      <c r="BG162" s="226">
        <f>IF(N162="zákl. přenesená",J162,0)</f>
        <v>0</v>
      </c>
      <c r="BH162" s="226">
        <f>IF(N162="sníž. přenesená",J162,0)</f>
        <v>0</v>
      </c>
      <c r="BI162" s="226">
        <f>IF(N162="nulová",J162,0)</f>
        <v>0</v>
      </c>
      <c r="BJ162" s="20" t="s">
        <v>79</v>
      </c>
      <c r="BK162" s="226">
        <f>ROUND(I162*H162,2)</f>
        <v>0</v>
      </c>
      <c r="BL162" s="20" t="s">
        <v>97</v>
      </c>
      <c r="BM162" s="225" t="s">
        <v>3043</v>
      </c>
    </row>
    <row r="163" s="2" customFormat="1" ht="21.75" customHeight="1">
      <c r="A163" s="41"/>
      <c r="B163" s="42"/>
      <c r="C163" s="214" t="s">
        <v>759</v>
      </c>
      <c r="D163" s="214" t="s">
        <v>179</v>
      </c>
      <c r="E163" s="215" t="s">
        <v>3044</v>
      </c>
      <c r="F163" s="216" t="s">
        <v>3045</v>
      </c>
      <c r="G163" s="217" t="s">
        <v>546</v>
      </c>
      <c r="H163" s="218">
        <v>1</v>
      </c>
      <c r="I163" s="219"/>
      <c r="J163" s="220">
        <f>ROUND(I163*H163,2)</f>
        <v>0</v>
      </c>
      <c r="K163" s="216" t="s">
        <v>2884</v>
      </c>
      <c r="L163" s="47"/>
      <c r="M163" s="221" t="s">
        <v>21</v>
      </c>
      <c r="N163" s="222" t="s">
        <v>43</v>
      </c>
      <c r="O163" s="87"/>
      <c r="P163" s="223">
        <f>O163*H163</f>
        <v>0</v>
      </c>
      <c r="Q163" s="223">
        <v>0</v>
      </c>
      <c r="R163" s="223">
        <f>Q163*H163</f>
        <v>0</v>
      </c>
      <c r="S163" s="223">
        <v>0</v>
      </c>
      <c r="T163" s="224">
        <f>S163*H163</f>
        <v>0</v>
      </c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R163" s="225" t="s">
        <v>97</v>
      </c>
      <c r="AT163" s="225" t="s">
        <v>179</v>
      </c>
      <c r="AU163" s="225" t="s">
        <v>81</v>
      </c>
      <c r="AY163" s="20" t="s">
        <v>178</v>
      </c>
      <c r="BE163" s="226">
        <f>IF(N163="základní",J163,0)</f>
        <v>0</v>
      </c>
      <c r="BF163" s="226">
        <f>IF(N163="snížená",J163,0)</f>
        <v>0</v>
      </c>
      <c r="BG163" s="226">
        <f>IF(N163="zákl. přenesená",J163,0)</f>
        <v>0</v>
      </c>
      <c r="BH163" s="226">
        <f>IF(N163="sníž. přenesená",J163,0)</f>
        <v>0</v>
      </c>
      <c r="BI163" s="226">
        <f>IF(N163="nulová",J163,0)</f>
        <v>0</v>
      </c>
      <c r="BJ163" s="20" t="s">
        <v>79</v>
      </c>
      <c r="BK163" s="226">
        <f>ROUND(I163*H163,2)</f>
        <v>0</v>
      </c>
      <c r="BL163" s="20" t="s">
        <v>97</v>
      </c>
      <c r="BM163" s="225" t="s">
        <v>3046</v>
      </c>
    </row>
    <row r="164" s="2" customFormat="1" ht="21.75" customHeight="1">
      <c r="A164" s="41"/>
      <c r="B164" s="42"/>
      <c r="C164" s="214" t="s">
        <v>764</v>
      </c>
      <c r="D164" s="214" t="s">
        <v>179</v>
      </c>
      <c r="E164" s="215" t="s">
        <v>3047</v>
      </c>
      <c r="F164" s="216" t="s">
        <v>3048</v>
      </c>
      <c r="G164" s="217" t="s">
        <v>546</v>
      </c>
      <c r="H164" s="218">
        <v>1</v>
      </c>
      <c r="I164" s="219"/>
      <c r="J164" s="220">
        <f>ROUND(I164*H164,2)</f>
        <v>0</v>
      </c>
      <c r="K164" s="216" t="s">
        <v>2884</v>
      </c>
      <c r="L164" s="47"/>
      <c r="M164" s="221" t="s">
        <v>21</v>
      </c>
      <c r="N164" s="222" t="s">
        <v>43</v>
      </c>
      <c r="O164" s="87"/>
      <c r="P164" s="223">
        <f>O164*H164</f>
        <v>0</v>
      </c>
      <c r="Q164" s="223">
        <v>0</v>
      </c>
      <c r="R164" s="223">
        <f>Q164*H164</f>
        <v>0</v>
      </c>
      <c r="S164" s="223">
        <v>0</v>
      </c>
      <c r="T164" s="224">
        <f>S164*H164</f>
        <v>0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R164" s="225" t="s">
        <v>97</v>
      </c>
      <c r="AT164" s="225" t="s">
        <v>179</v>
      </c>
      <c r="AU164" s="225" t="s">
        <v>81</v>
      </c>
      <c r="AY164" s="20" t="s">
        <v>178</v>
      </c>
      <c r="BE164" s="226">
        <f>IF(N164="základní",J164,0)</f>
        <v>0</v>
      </c>
      <c r="BF164" s="226">
        <f>IF(N164="snížená",J164,0)</f>
        <v>0</v>
      </c>
      <c r="BG164" s="226">
        <f>IF(N164="zákl. přenesená",J164,0)</f>
        <v>0</v>
      </c>
      <c r="BH164" s="226">
        <f>IF(N164="sníž. přenesená",J164,0)</f>
        <v>0</v>
      </c>
      <c r="BI164" s="226">
        <f>IF(N164="nulová",J164,0)</f>
        <v>0</v>
      </c>
      <c r="BJ164" s="20" t="s">
        <v>79</v>
      </c>
      <c r="BK164" s="226">
        <f>ROUND(I164*H164,2)</f>
        <v>0</v>
      </c>
      <c r="BL164" s="20" t="s">
        <v>97</v>
      </c>
      <c r="BM164" s="225" t="s">
        <v>3049</v>
      </c>
    </row>
    <row r="165" s="2" customFormat="1" ht="16.5" customHeight="1">
      <c r="A165" s="41"/>
      <c r="B165" s="42"/>
      <c r="C165" s="214" t="s">
        <v>774</v>
      </c>
      <c r="D165" s="214" t="s">
        <v>179</v>
      </c>
      <c r="E165" s="215" t="s">
        <v>3050</v>
      </c>
      <c r="F165" s="216" t="s">
        <v>3051</v>
      </c>
      <c r="G165" s="217" t="s">
        <v>209</v>
      </c>
      <c r="H165" s="218">
        <v>490</v>
      </c>
      <c r="I165" s="219"/>
      <c r="J165" s="220">
        <f>ROUND(I165*H165,2)</f>
        <v>0</v>
      </c>
      <c r="K165" s="216" t="s">
        <v>2884</v>
      </c>
      <c r="L165" s="47"/>
      <c r="M165" s="221" t="s">
        <v>21</v>
      </c>
      <c r="N165" s="222" t="s">
        <v>43</v>
      </c>
      <c r="O165" s="87"/>
      <c r="P165" s="223">
        <f>O165*H165</f>
        <v>0</v>
      </c>
      <c r="Q165" s="223">
        <v>0</v>
      </c>
      <c r="R165" s="223">
        <f>Q165*H165</f>
        <v>0</v>
      </c>
      <c r="S165" s="223">
        <v>0</v>
      </c>
      <c r="T165" s="224">
        <f>S165*H165</f>
        <v>0</v>
      </c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R165" s="225" t="s">
        <v>97</v>
      </c>
      <c r="AT165" s="225" t="s">
        <v>179</v>
      </c>
      <c r="AU165" s="225" t="s">
        <v>81</v>
      </c>
      <c r="AY165" s="20" t="s">
        <v>178</v>
      </c>
      <c r="BE165" s="226">
        <f>IF(N165="základní",J165,0)</f>
        <v>0</v>
      </c>
      <c r="BF165" s="226">
        <f>IF(N165="snížená",J165,0)</f>
        <v>0</v>
      </c>
      <c r="BG165" s="226">
        <f>IF(N165="zákl. přenesená",J165,0)</f>
        <v>0</v>
      </c>
      <c r="BH165" s="226">
        <f>IF(N165="sníž. přenesená",J165,0)</f>
        <v>0</v>
      </c>
      <c r="BI165" s="226">
        <f>IF(N165="nulová",J165,0)</f>
        <v>0</v>
      </c>
      <c r="BJ165" s="20" t="s">
        <v>79</v>
      </c>
      <c r="BK165" s="226">
        <f>ROUND(I165*H165,2)</f>
        <v>0</v>
      </c>
      <c r="BL165" s="20" t="s">
        <v>97</v>
      </c>
      <c r="BM165" s="225" t="s">
        <v>3052</v>
      </c>
    </row>
    <row r="166" s="2" customFormat="1" ht="16.5" customHeight="1">
      <c r="A166" s="41"/>
      <c r="B166" s="42"/>
      <c r="C166" s="214" t="s">
        <v>779</v>
      </c>
      <c r="D166" s="214" t="s">
        <v>179</v>
      </c>
      <c r="E166" s="215" t="s">
        <v>3053</v>
      </c>
      <c r="F166" s="216" t="s">
        <v>3054</v>
      </c>
      <c r="G166" s="217" t="s">
        <v>546</v>
      </c>
      <c r="H166" s="218">
        <v>75</v>
      </c>
      <c r="I166" s="219"/>
      <c r="J166" s="220">
        <f>ROUND(I166*H166,2)</f>
        <v>0</v>
      </c>
      <c r="K166" s="216" t="s">
        <v>2884</v>
      </c>
      <c r="L166" s="47"/>
      <c r="M166" s="221" t="s">
        <v>21</v>
      </c>
      <c r="N166" s="222" t="s">
        <v>43</v>
      </c>
      <c r="O166" s="87"/>
      <c r="P166" s="223">
        <f>O166*H166</f>
        <v>0</v>
      </c>
      <c r="Q166" s="223">
        <v>0</v>
      </c>
      <c r="R166" s="223">
        <f>Q166*H166</f>
        <v>0</v>
      </c>
      <c r="S166" s="223">
        <v>0</v>
      </c>
      <c r="T166" s="224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25" t="s">
        <v>97</v>
      </c>
      <c r="AT166" s="225" t="s">
        <v>179</v>
      </c>
      <c r="AU166" s="225" t="s">
        <v>81</v>
      </c>
      <c r="AY166" s="20" t="s">
        <v>178</v>
      </c>
      <c r="BE166" s="226">
        <f>IF(N166="základní",J166,0)</f>
        <v>0</v>
      </c>
      <c r="BF166" s="226">
        <f>IF(N166="snížená",J166,0)</f>
        <v>0</v>
      </c>
      <c r="BG166" s="226">
        <f>IF(N166="zákl. přenesená",J166,0)</f>
        <v>0</v>
      </c>
      <c r="BH166" s="226">
        <f>IF(N166="sníž. přenesená",J166,0)</f>
        <v>0</v>
      </c>
      <c r="BI166" s="226">
        <f>IF(N166="nulová",J166,0)</f>
        <v>0</v>
      </c>
      <c r="BJ166" s="20" t="s">
        <v>79</v>
      </c>
      <c r="BK166" s="226">
        <f>ROUND(I166*H166,2)</f>
        <v>0</v>
      </c>
      <c r="BL166" s="20" t="s">
        <v>97</v>
      </c>
      <c r="BM166" s="225" t="s">
        <v>3055</v>
      </c>
    </row>
    <row r="167" s="2" customFormat="1" ht="16.5" customHeight="1">
      <c r="A167" s="41"/>
      <c r="B167" s="42"/>
      <c r="C167" s="214" t="s">
        <v>789</v>
      </c>
      <c r="D167" s="214" t="s">
        <v>179</v>
      </c>
      <c r="E167" s="215" t="s">
        <v>3056</v>
      </c>
      <c r="F167" s="216" t="s">
        <v>3057</v>
      </c>
      <c r="G167" s="217" t="s">
        <v>209</v>
      </c>
      <c r="H167" s="218">
        <v>490</v>
      </c>
      <c r="I167" s="219"/>
      <c r="J167" s="220">
        <f>ROUND(I167*H167,2)</f>
        <v>0</v>
      </c>
      <c r="K167" s="216" t="s">
        <v>2884</v>
      </c>
      <c r="L167" s="47"/>
      <c r="M167" s="221" t="s">
        <v>21</v>
      </c>
      <c r="N167" s="222" t="s">
        <v>43</v>
      </c>
      <c r="O167" s="87"/>
      <c r="P167" s="223">
        <f>O167*H167</f>
        <v>0</v>
      </c>
      <c r="Q167" s="223">
        <v>0</v>
      </c>
      <c r="R167" s="223">
        <f>Q167*H167</f>
        <v>0</v>
      </c>
      <c r="S167" s="223">
        <v>0</v>
      </c>
      <c r="T167" s="224">
        <f>S167*H167</f>
        <v>0</v>
      </c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R167" s="225" t="s">
        <v>97</v>
      </c>
      <c r="AT167" s="225" t="s">
        <v>179</v>
      </c>
      <c r="AU167" s="225" t="s">
        <v>81</v>
      </c>
      <c r="AY167" s="20" t="s">
        <v>178</v>
      </c>
      <c r="BE167" s="226">
        <f>IF(N167="základní",J167,0)</f>
        <v>0</v>
      </c>
      <c r="BF167" s="226">
        <f>IF(N167="snížená",J167,0)</f>
        <v>0</v>
      </c>
      <c r="BG167" s="226">
        <f>IF(N167="zákl. přenesená",J167,0)</f>
        <v>0</v>
      </c>
      <c r="BH167" s="226">
        <f>IF(N167="sníž. přenesená",J167,0)</f>
        <v>0</v>
      </c>
      <c r="BI167" s="226">
        <f>IF(N167="nulová",J167,0)</f>
        <v>0</v>
      </c>
      <c r="BJ167" s="20" t="s">
        <v>79</v>
      </c>
      <c r="BK167" s="226">
        <f>ROUND(I167*H167,2)</f>
        <v>0</v>
      </c>
      <c r="BL167" s="20" t="s">
        <v>97</v>
      </c>
      <c r="BM167" s="225" t="s">
        <v>3058</v>
      </c>
    </row>
    <row r="168" s="2" customFormat="1" ht="21.75" customHeight="1">
      <c r="A168" s="41"/>
      <c r="B168" s="42"/>
      <c r="C168" s="214" t="s">
        <v>800</v>
      </c>
      <c r="D168" s="214" t="s">
        <v>179</v>
      </c>
      <c r="E168" s="215" t="s">
        <v>3059</v>
      </c>
      <c r="F168" s="216" t="s">
        <v>3060</v>
      </c>
      <c r="G168" s="217" t="s">
        <v>692</v>
      </c>
      <c r="H168" s="218">
        <v>1.4750000000000001</v>
      </c>
      <c r="I168" s="219"/>
      <c r="J168" s="220">
        <f>ROUND(I168*H168,2)</f>
        <v>0</v>
      </c>
      <c r="K168" s="216" t="s">
        <v>2884</v>
      </c>
      <c r="L168" s="47"/>
      <c r="M168" s="221" t="s">
        <v>21</v>
      </c>
      <c r="N168" s="222" t="s">
        <v>43</v>
      </c>
      <c r="O168" s="87"/>
      <c r="P168" s="223">
        <f>O168*H168</f>
        <v>0</v>
      </c>
      <c r="Q168" s="223">
        <v>0</v>
      </c>
      <c r="R168" s="223">
        <f>Q168*H168</f>
        <v>0</v>
      </c>
      <c r="S168" s="223">
        <v>0</v>
      </c>
      <c r="T168" s="224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25" t="s">
        <v>97</v>
      </c>
      <c r="AT168" s="225" t="s">
        <v>179</v>
      </c>
      <c r="AU168" s="225" t="s">
        <v>81</v>
      </c>
      <c r="AY168" s="20" t="s">
        <v>178</v>
      </c>
      <c r="BE168" s="226">
        <f>IF(N168="základní",J168,0)</f>
        <v>0</v>
      </c>
      <c r="BF168" s="226">
        <f>IF(N168="snížená",J168,0)</f>
        <v>0</v>
      </c>
      <c r="BG168" s="226">
        <f>IF(N168="zákl. přenesená",J168,0)</f>
        <v>0</v>
      </c>
      <c r="BH168" s="226">
        <f>IF(N168="sníž. přenesená",J168,0)</f>
        <v>0</v>
      </c>
      <c r="BI168" s="226">
        <f>IF(N168="nulová",J168,0)</f>
        <v>0</v>
      </c>
      <c r="BJ168" s="20" t="s">
        <v>79</v>
      </c>
      <c r="BK168" s="226">
        <f>ROUND(I168*H168,2)</f>
        <v>0</v>
      </c>
      <c r="BL168" s="20" t="s">
        <v>97</v>
      </c>
      <c r="BM168" s="225" t="s">
        <v>3061</v>
      </c>
    </row>
    <row r="169" s="12" customFormat="1" ht="22.8" customHeight="1">
      <c r="A169" s="12"/>
      <c r="B169" s="200"/>
      <c r="C169" s="201"/>
      <c r="D169" s="202" t="s">
        <v>71</v>
      </c>
      <c r="E169" s="227" t="s">
        <v>3062</v>
      </c>
      <c r="F169" s="227" t="s">
        <v>3063</v>
      </c>
      <c r="G169" s="201"/>
      <c r="H169" s="201"/>
      <c r="I169" s="204"/>
      <c r="J169" s="228">
        <f>BK169</f>
        <v>0</v>
      </c>
      <c r="K169" s="201"/>
      <c r="L169" s="206"/>
      <c r="M169" s="207"/>
      <c r="N169" s="208"/>
      <c r="O169" s="208"/>
      <c r="P169" s="209">
        <f>SUM(P170:P187)</f>
        <v>0</v>
      </c>
      <c r="Q169" s="208"/>
      <c r="R169" s="209">
        <f>SUM(R170:R187)</f>
        <v>0</v>
      </c>
      <c r="S169" s="208"/>
      <c r="T169" s="210">
        <f>SUM(T170:T187)</f>
        <v>0</v>
      </c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R169" s="211" t="s">
        <v>81</v>
      </c>
      <c r="AT169" s="212" t="s">
        <v>71</v>
      </c>
      <c r="AU169" s="212" t="s">
        <v>79</v>
      </c>
      <c r="AY169" s="211" t="s">
        <v>178</v>
      </c>
      <c r="BK169" s="213">
        <f>SUM(BK170:BK187)</f>
        <v>0</v>
      </c>
    </row>
    <row r="170" s="2" customFormat="1" ht="21.75" customHeight="1">
      <c r="A170" s="41"/>
      <c r="B170" s="42"/>
      <c r="C170" s="214" t="s">
        <v>806</v>
      </c>
      <c r="D170" s="214" t="s">
        <v>179</v>
      </c>
      <c r="E170" s="215" t="s">
        <v>3064</v>
      </c>
      <c r="F170" s="216" t="s">
        <v>3065</v>
      </c>
      <c r="G170" s="217" t="s">
        <v>209</v>
      </c>
      <c r="H170" s="218">
        <v>1</v>
      </c>
      <c r="I170" s="219"/>
      <c r="J170" s="220">
        <f>ROUND(I170*H170,2)</f>
        <v>0</v>
      </c>
      <c r="K170" s="216" t="s">
        <v>2884</v>
      </c>
      <c r="L170" s="47"/>
      <c r="M170" s="221" t="s">
        <v>21</v>
      </c>
      <c r="N170" s="222" t="s">
        <v>43</v>
      </c>
      <c r="O170" s="87"/>
      <c r="P170" s="223">
        <f>O170*H170</f>
        <v>0</v>
      </c>
      <c r="Q170" s="223">
        <v>0</v>
      </c>
      <c r="R170" s="223">
        <f>Q170*H170</f>
        <v>0</v>
      </c>
      <c r="S170" s="223">
        <v>0</v>
      </c>
      <c r="T170" s="224">
        <f>S170*H170</f>
        <v>0</v>
      </c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R170" s="225" t="s">
        <v>97</v>
      </c>
      <c r="AT170" s="225" t="s">
        <v>179</v>
      </c>
      <c r="AU170" s="225" t="s">
        <v>81</v>
      </c>
      <c r="AY170" s="20" t="s">
        <v>178</v>
      </c>
      <c r="BE170" s="226">
        <f>IF(N170="základní",J170,0)</f>
        <v>0</v>
      </c>
      <c r="BF170" s="226">
        <f>IF(N170="snížená",J170,0)</f>
        <v>0</v>
      </c>
      <c r="BG170" s="226">
        <f>IF(N170="zákl. přenesená",J170,0)</f>
        <v>0</v>
      </c>
      <c r="BH170" s="226">
        <f>IF(N170="sníž. přenesená",J170,0)</f>
        <v>0</v>
      </c>
      <c r="BI170" s="226">
        <f>IF(N170="nulová",J170,0)</f>
        <v>0</v>
      </c>
      <c r="BJ170" s="20" t="s">
        <v>79</v>
      </c>
      <c r="BK170" s="226">
        <f>ROUND(I170*H170,2)</f>
        <v>0</v>
      </c>
      <c r="BL170" s="20" t="s">
        <v>97</v>
      </c>
      <c r="BM170" s="225" t="s">
        <v>3066</v>
      </c>
    </row>
    <row r="171" s="2" customFormat="1" ht="21.75" customHeight="1">
      <c r="A171" s="41"/>
      <c r="B171" s="42"/>
      <c r="C171" s="214" t="s">
        <v>823</v>
      </c>
      <c r="D171" s="214" t="s">
        <v>179</v>
      </c>
      <c r="E171" s="215" t="s">
        <v>3067</v>
      </c>
      <c r="F171" s="216" t="s">
        <v>3068</v>
      </c>
      <c r="G171" s="217" t="s">
        <v>209</v>
      </c>
      <c r="H171" s="218">
        <v>32</v>
      </c>
      <c r="I171" s="219"/>
      <c r="J171" s="220">
        <f>ROUND(I171*H171,2)</f>
        <v>0</v>
      </c>
      <c r="K171" s="216" t="s">
        <v>2884</v>
      </c>
      <c r="L171" s="47"/>
      <c r="M171" s="221" t="s">
        <v>21</v>
      </c>
      <c r="N171" s="222" t="s">
        <v>43</v>
      </c>
      <c r="O171" s="87"/>
      <c r="P171" s="223">
        <f>O171*H171</f>
        <v>0</v>
      </c>
      <c r="Q171" s="223">
        <v>0</v>
      </c>
      <c r="R171" s="223">
        <f>Q171*H171</f>
        <v>0</v>
      </c>
      <c r="S171" s="223">
        <v>0</v>
      </c>
      <c r="T171" s="224">
        <f>S171*H171</f>
        <v>0</v>
      </c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R171" s="225" t="s">
        <v>97</v>
      </c>
      <c r="AT171" s="225" t="s">
        <v>179</v>
      </c>
      <c r="AU171" s="225" t="s">
        <v>81</v>
      </c>
      <c r="AY171" s="20" t="s">
        <v>178</v>
      </c>
      <c r="BE171" s="226">
        <f>IF(N171="základní",J171,0)</f>
        <v>0</v>
      </c>
      <c r="BF171" s="226">
        <f>IF(N171="snížená",J171,0)</f>
        <v>0</v>
      </c>
      <c r="BG171" s="226">
        <f>IF(N171="zákl. přenesená",J171,0)</f>
        <v>0</v>
      </c>
      <c r="BH171" s="226">
        <f>IF(N171="sníž. přenesená",J171,0)</f>
        <v>0</v>
      </c>
      <c r="BI171" s="226">
        <f>IF(N171="nulová",J171,0)</f>
        <v>0</v>
      </c>
      <c r="BJ171" s="20" t="s">
        <v>79</v>
      </c>
      <c r="BK171" s="226">
        <f>ROUND(I171*H171,2)</f>
        <v>0</v>
      </c>
      <c r="BL171" s="20" t="s">
        <v>97</v>
      </c>
      <c r="BM171" s="225" t="s">
        <v>3069</v>
      </c>
    </row>
    <row r="172" s="2" customFormat="1" ht="16.5" customHeight="1">
      <c r="A172" s="41"/>
      <c r="B172" s="42"/>
      <c r="C172" s="214" t="s">
        <v>834</v>
      </c>
      <c r="D172" s="214" t="s">
        <v>179</v>
      </c>
      <c r="E172" s="215" t="s">
        <v>3070</v>
      </c>
      <c r="F172" s="216" t="s">
        <v>3071</v>
      </c>
      <c r="G172" s="217" t="s">
        <v>546</v>
      </c>
      <c r="H172" s="218">
        <v>2</v>
      </c>
      <c r="I172" s="219"/>
      <c r="J172" s="220">
        <f>ROUND(I172*H172,2)</f>
        <v>0</v>
      </c>
      <c r="K172" s="216" t="s">
        <v>2884</v>
      </c>
      <c r="L172" s="47"/>
      <c r="M172" s="221" t="s">
        <v>21</v>
      </c>
      <c r="N172" s="222" t="s">
        <v>43</v>
      </c>
      <c r="O172" s="87"/>
      <c r="P172" s="223">
        <f>O172*H172</f>
        <v>0</v>
      </c>
      <c r="Q172" s="223">
        <v>0</v>
      </c>
      <c r="R172" s="223">
        <f>Q172*H172</f>
        <v>0</v>
      </c>
      <c r="S172" s="223">
        <v>0</v>
      </c>
      <c r="T172" s="224">
        <f>S172*H172</f>
        <v>0</v>
      </c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R172" s="225" t="s">
        <v>97</v>
      </c>
      <c r="AT172" s="225" t="s">
        <v>179</v>
      </c>
      <c r="AU172" s="225" t="s">
        <v>81</v>
      </c>
      <c r="AY172" s="20" t="s">
        <v>178</v>
      </c>
      <c r="BE172" s="226">
        <f>IF(N172="základní",J172,0)</f>
        <v>0</v>
      </c>
      <c r="BF172" s="226">
        <f>IF(N172="snížená",J172,0)</f>
        <v>0</v>
      </c>
      <c r="BG172" s="226">
        <f>IF(N172="zákl. přenesená",J172,0)</f>
        <v>0</v>
      </c>
      <c r="BH172" s="226">
        <f>IF(N172="sníž. přenesená",J172,0)</f>
        <v>0</v>
      </c>
      <c r="BI172" s="226">
        <f>IF(N172="nulová",J172,0)</f>
        <v>0</v>
      </c>
      <c r="BJ172" s="20" t="s">
        <v>79</v>
      </c>
      <c r="BK172" s="226">
        <f>ROUND(I172*H172,2)</f>
        <v>0</v>
      </c>
      <c r="BL172" s="20" t="s">
        <v>97</v>
      </c>
      <c r="BM172" s="225" t="s">
        <v>3072</v>
      </c>
    </row>
    <row r="173" s="2" customFormat="1" ht="21.75" customHeight="1">
      <c r="A173" s="41"/>
      <c r="B173" s="42"/>
      <c r="C173" s="214" t="s">
        <v>840</v>
      </c>
      <c r="D173" s="214" t="s">
        <v>179</v>
      </c>
      <c r="E173" s="215" t="s">
        <v>3073</v>
      </c>
      <c r="F173" s="216" t="s">
        <v>3074</v>
      </c>
      <c r="G173" s="217" t="s">
        <v>209</v>
      </c>
      <c r="H173" s="218">
        <v>2</v>
      </c>
      <c r="I173" s="219"/>
      <c r="J173" s="220">
        <f>ROUND(I173*H173,2)</f>
        <v>0</v>
      </c>
      <c r="K173" s="216" t="s">
        <v>2884</v>
      </c>
      <c r="L173" s="47"/>
      <c r="M173" s="221" t="s">
        <v>21</v>
      </c>
      <c r="N173" s="222" t="s">
        <v>43</v>
      </c>
      <c r="O173" s="87"/>
      <c r="P173" s="223">
        <f>O173*H173</f>
        <v>0</v>
      </c>
      <c r="Q173" s="223">
        <v>0</v>
      </c>
      <c r="R173" s="223">
        <f>Q173*H173</f>
        <v>0</v>
      </c>
      <c r="S173" s="223">
        <v>0</v>
      </c>
      <c r="T173" s="224">
        <f>S173*H173</f>
        <v>0</v>
      </c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R173" s="225" t="s">
        <v>97</v>
      </c>
      <c r="AT173" s="225" t="s">
        <v>179</v>
      </c>
      <c r="AU173" s="225" t="s">
        <v>81</v>
      </c>
      <c r="AY173" s="20" t="s">
        <v>178</v>
      </c>
      <c r="BE173" s="226">
        <f>IF(N173="základní",J173,0)</f>
        <v>0</v>
      </c>
      <c r="BF173" s="226">
        <f>IF(N173="snížená",J173,0)</f>
        <v>0</v>
      </c>
      <c r="BG173" s="226">
        <f>IF(N173="zákl. přenesená",J173,0)</f>
        <v>0</v>
      </c>
      <c r="BH173" s="226">
        <f>IF(N173="sníž. přenesená",J173,0)</f>
        <v>0</v>
      </c>
      <c r="BI173" s="226">
        <f>IF(N173="nulová",J173,0)</f>
        <v>0</v>
      </c>
      <c r="BJ173" s="20" t="s">
        <v>79</v>
      </c>
      <c r="BK173" s="226">
        <f>ROUND(I173*H173,2)</f>
        <v>0</v>
      </c>
      <c r="BL173" s="20" t="s">
        <v>97</v>
      </c>
      <c r="BM173" s="225" t="s">
        <v>3075</v>
      </c>
    </row>
    <row r="174" s="2" customFormat="1" ht="21.75" customHeight="1">
      <c r="A174" s="41"/>
      <c r="B174" s="42"/>
      <c r="C174" s="214" t="s">
        <v>848</v>
      </c>
      <c r="D174" s="214" t="s">
        <v>179</v>
      </c>
      <c r="E174" s="215" t="s">
        <v>3076</v>
      </c>
      <c r="F174" s="216" t="s">
        <v>3077</v>
      </c>
      <c r="G174" s="217" t="s">
        <v>2170</v>
      </c>
      <c r="H174" s="218">
        <v>1</v>
      </c>
      <c r="I174" s="219"/>
      <c r="J174" s="220">
        <f>ROUND(I174*H174,2)</f>
        <v>0</v>
      </c>
      <c r="K174" s="216" t="s">
        <v>2884</v>
      </c>
      <c r="L174" s="47"/>
      <c r="M174" s="221" t="s">
        <v>21</v>
      </c>
      <c r="N174" s="222" t="s">
        <v>43</v>
      </c>
      <c r="O174" s="87"/>
      <c r="P174" s="223">
        <f>O174*H174</f>
        <v>0</v>
      </c>
      <c r="Q174" s="223">
        <v>0</v>
      </c>
      <c r="R174" s="223">
        <f>Q174*H174</f>
        <v>0</v>
      </c>
      <c r="S174" s="223">
        <v>0</v>
      </c>
      <c r="T174" s="224">
        <f>S174*H174</f>
        <v>0</v>
      </c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R174" s="225" t="s">
        <v>97</v>
      </c>
      <c r="AT174" s="225" t="s">
        <v>179</v>
      </c>
      <c r="AU174" s="225" t="s">
        <v>81</v>
      </c>
      <c r="AY174" s="20" t="s">
        <v>178</v>
      </c>
      <c r="BE174" s="226">
        <f>IF(N174="základní",J174,0)</f>
        <v>0</v>
      </c>
      <c r="BF174" s="226">
        <f>IF(N174="snížená",J174,0)</f>
        <v>0</v>
      </c>
      <c r="BG174" s="226">
        <f>IF(N174="zákl. přenesená",J174,0)</f>
        <v>0</v>
      </c>
      <c r="BH174" s="226">
        <f>IF(N174="sníž. přenesená",J174,0)</f>
        <v>0</v>
      </c>
      <c r="BI174" s="226">
        <f>IF(N174="nulová",J174,0)</f>
        <v>0</v>
      </c>
      <c r="BJ174" s="20" t="s">
        <v>79</v>
      </c>
      <c r="BK174" s="226">
        <f>ROUND(I174*H174,2)</f>
        <v>0</v>
      </c>
      <c r="BL174" s="20" t="s">
        <v>97</v>
      </c>
      <c r="BM174" s="225" t="s">
        <v>3078</v>
      </c>
    </row>
    <row r="175" s="2" customFormat="1" ht="16.5" customHeight="1">
      <c r="A175" s="41"/>
      <c r="B175" s="42"/>
      <c r="C175" s="214" t="s">
        <v>858</v>
      </c>
      <c r="D175" s="214" t="s">
        <v>179</v>
      </c>
      <c r="E175" s="215" t="s">
        <v>3079</v>
      </c>
      <c r="F175" s="216" t="s">
        <v>3080</v>
      </c>
      <c r="G175" s="217" t="s">
        <v>2170</v>
      </c>
      <c r="H175" s="218">
        <v>1</v>
      </c>
      <c r="I175" s="219"/>
      <c r="J175" s="220">
        <f>ROUND(I175*H175,2)</f>
        <v>0</v>
      </c>
      <c r="K175" s="216" t="s">
        <v>2884</v>
      </c>
      <c r="L175" s="47"/>
      <c r="M175" s="221" t="s">
        <v>21</v>
      </c>
      <c r="N175" s="222" t="s">
        <v>43</v>
      </c>
      <c r="O175" s="87"/>
      <c r="P175" s="223">
        <f>O175*H175</f>
        <v>0</v>
      </c>
      <c r="Q175" s="223">
        <v>0</v>
      </c>
      <c r="R175" s="223">
        <f>Q175*H175</f>
        <v>0</v>
      </c>
      <c r="S175" s="223">
        <v>0</v>
      </c>
      <c r="T175" s="224">
        <f>S175*H175</f>
        <v>0</v>
      </c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R175" s="225" t="s">
        <v>97</v>
      </c>
      <c r="AT175" s="225" t="s">
        <v>179</v>
      </c>
      <c r="AU175" s="225" t="s">
        <v>81</v>
      </c>
      <c r="AY175" s="20" t="s">
        <v>178</v>
      </c>
      <c r="BE175" s="226">
        <f>IF(N175="základní",J175,0)</f>
        <v>0</v>
      </c>
      <c r="BF175" s="226">
        <f>IF(N175="snížená",J175,0)</f>
        <v>0</v>
      </c>
      <c r="BG175" s="226">
        <f>IF(N175="zákl. přenesená",J175,0)</f>
        <v>0</v>
      </c>
      <c r="BH175" s="226">
        <f>IF(N175="sníž. přenesená",J175,0)</f>
        <v>0</v>
      </c>
      <c r="BI175" s="226">
        <f>IF(N175="nulová",J175,0)</f>
        <v>0</v>
      </c>
      <c r="BJ175" s="20" t="s">
        <v>79</v>
      </c>
      <c r="BK175" s="226">
        <f>ROUND(I175*H175,2)</f>
        <v>0</v>
      </c>
      <c r="BL175" s="20" t="s">
        <v>97</v>
      </c>
      <c r="BM175" s="225" t="s">
        <v>3081</v>
      </c>
    </row>
    <row r="176" s="2" customFormat="1" ht="16.5" customHeight="1">
      <c r="A176" s="41"/>
      <c r="B176" s="42"/>
      <c r="C176" s="214" t="s">
        <v>868</v>
      </c>
      <c r="D176" s="214" t="s">
        <v>179</v>
      </c>
      <c r="E176" s="215" t="s">
        <v>3082</v>
      </c>
      <c r="F176" s="216" t="s">
        <v>3083</v>
      </c>
      <c r="G176" s="217" t="s">
        <v>3084</v>
      </c>
      <c r="H176" s="218">
        <v>1</v>
      </c>
      <c r="I176" s="219"/>
      <c r="J176" s="220">
        <f>ROUND(I176*H176,2)</f>
        <v>0</v>
      </c>
      <c r="K176" s="216" t="s">
        <v>2884</v>
      </c>
      <c r="L176" s="47"/>
      <c r="M176" s="221" t="s">
        <v>21</v>
      </c>
      <c r="N176" s="222" t="s">
        <v>43</v>
      </c>
      <c r="O176" s="87"/>
      <c r="P176" s="223">
        <f>O176*H176</f>
        <v>0</v>
      </c>
      <c r="Q176" s="223">
        <v>0</v>
      </c>
      <c r="R176" s="223">
        <f>Q176*H176</f>
        <v>0</v>
      </c>
      <c r="S176" s="223">
        <v>0</v>
      </c>
      <c r="T176" s="224">
        <f>S176*H176</f>
        <v>0</v>
      </c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R176" s="225" t="s">
        <v>97</v>
      </c>
      <c r="AT176" s="225" t="s">
        <v>179</v>
      </c>
      <c r="AU176" s="225" t="s">
        <v>81</v>
      </c>
      <c r="AY176" s="20" t="s">
        <v>178</v>
      </c>
      <c r="BE176" s="226">
        <f>IF(N176="základní",J176,0)</f>
        <v>0</v>
      </c>
      <c r="BF176" s="226">
        <f>IF(N176="snížená",J176,0)</f>
        <v>0</v>
      </c>
      <c r="BG176" s="226">
        <f>IF(N176="zákl. přenesená",J176,0)</f>
        <v>0</v>
      </c>
      <c r="BH176" s="226">
        <f>IF(N176="sníž. přenesená",J176,0)</f>
        <v>0</v>
      </c>
      <c r="BI176" s="226">
        <f>IF(N176="nulová",J176,0)</f>
        <v>0</v>
      </c>
      <c r="BJ176" s="20" t="s">
        <v>79</v>
      </c>
      <c r="BK176" s="226">
        <f>ROUND(I176*H176,2)</f>
        <v>0</v>
      </c>
      <c r="BL176" s="20" t="s">
        <v>97</v>
      </c>
      <c r="BM176" s="225" t="s">
        <v>3085</v>
      </c>
    </row>
    <row r="177" s="2" customFormat="1" ht="16.5" customHeight="1">
      <c r="A177" s="41"/>
      <c r="B177" s="42"/>
      <c r="C177" s="214" t="s">
        <v>874</v>
      </c>
      <c r="D177" s="214" t="s">
        <v>179</v>
      </c>
      <c r="E177" s="215" t="s">
        <v>3086</v>
      </c>
      <c r="F177" s="216" t="s">
        <v>3087</v>
      </c>
      <c r="G177" s="217" t="s">
        <v>546</v>
      </c>
      <c r="H177" s="218">
        <v>2</v>
      </c>
      <c r="I177" s="219"/>
      <c r="J177" s="220">
        <f>ROUND(I177*H177,2)</f>
        <v>0</v>
      </c>
      <c r="K177" s="216" t="s">
        <v>2884</v>
      </c>
      <c r="L177" s="47"/>
      <c r="M177" s="221" t="s">
        <v>21</v>
      </c>
      <c r="N177" s="222" t="s">
        <v>43</v>
      </c>
      <c r="O177" s="87"/>
      <c r="P177" s="223">
        <f>O177*H177</f>
        <v>0</v>
      </c>
      <c r="Q177" s="223">
        <v>0</v>
      </c>
      <c r="R177" s="223">
        <f>Q177*H177</f>
        <v>0</v>
      </c>
      <c r="S177" s="223">
        <v>0</v>
      </c>
      <c r="T177" s="224">
        <f>S177*H177</f>
        <v>0</v>
      </c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R177" s="225" t="s">
        <v>97</v>
      </c>
      <c r="AT177" s="225" t="s">
        <v>179</v>
      </c>
      <c r="AU177" s="225" t="s">
        <v>81</v>
      </c>
      <c r="AY177" s="20" t="s">
        <v>178</v>
      </c>
      <c r="BE177" s="226">
        <f>IF(N177="základní",J177,0)</f>
        <v>0</v>
      </c>
      <c r="BF177" s="226">
        <f>IF(N177="snížená",J177,0)</f>
        <v>0</v>
      </c>
      <c r="BG177" s="226">
        <f>IF(N177="zákl. přenesená",J177,0)</f>
        <v>0</v>
      </c>
      <c r="BH177" s="226">
        <f>IF(N177="sníž. přenesená",J177,0)</f>
        <v>0</v>
      </c>
      <c r="BI177" s="226">
        <f>IF(N177="nulová",J177,0)</f>
        <v>0</v>
      </c>
      <c r="BJ177" s="20" t="s">
        <v>79</v>
      </c>
      <c r="BK177" s="226">
        <f>ROUND(I177*H177,2)</f>
        <v>0</v>
      </c>
      <c r="BL177" s="20" t="s">
        <v>97</v>
      </c>
      <c r="BM177" s="225" t="s">
        <v>3088</v>
      </c>
    </row>
    <row r="178" s="2" customFormat="1" ht="16.5" customHeight="1">
      <c r="A178" s="41"/>
      <c r="B178" s="42"/>
      <c r="C178" s="214" t="s">
        <v>880</v>
      </c>
      <c r="D178" s="214" t="s">
        <v>179</v>
      </c>
      <c r="E178" s="215" t="s">
        <v>3089</v>
      </c>
      <c r="F178" s="216" t="s">
        <v>3090</v>
      </c>
      <c r="G178" s="217" t="s">
        <v>546</v>
      </c>
      <c r="H178" s="218">
        <v>1</v>
      </c>
      <c r="I178" s="219"/>
      <c r="J178" s="220">
        <f>ROUND(I178*H178,2)</f>
        <v>0</v>
      </c>
      <c r="K178" s="216" t="s">
        <v>2884</v>
      </c>
      <c r="L178" s="47"/>
      <c r="M178" s="221" t="s">
        <v>21</v>
      </c>
      <c r="N178" s="222" t="s">
        <v>43</v>
      </c>
      <c r="O178" s="87"/>
      <c r="P178" s="223">
        <f>O178*H178</f>
        <v>0</v>
      </c>
      <c r="Q178" s="223">
        <v>0</v>
      </c>
      <c r="R178" s="223">
        <f>Q178*H178</f>
        <v>0</v>
      </c>
      <c r="S178" s="223">
        <v>0</v>
      </c>
      <c r="T178" s="224">
        <f>S178*H178</f>
        <v>0</v>
      </c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R178" s="225" t="s">
        <v>97</v>
      </c>
      <c r="AT178" s="225" t="s">
        <v>179</v>
      </c>
      <c r="AU178" s="225" t="s">
        <v>81</v>
      </c>
      <c r="AY178" s="20" t="s">
        <v>178</v>
      </c>
      <c r="BE178" s="226">
        <f>IF(N178="základní",J178,0)</f>
        <v>0</v>
      </c>
      <c r="BF178" s="226">
        <f>IF(N178="snížená",J178,0)</f>
        <v>0</v>
      </c>
      <c r="BG178" s="226">
        <f>IF(N178="zákl. přenesená",J178,0)</f>
        <v>0</v>
      </c>
      <c r="BH178" s="226">
        <f>IF(N178="sníž. přenesená",J178,0)</f>
        <v>0</v>
      </c>
      <c r="BI178" s="226">
        <f>IF(N178="nulová",J178,0)</f>
        <v>0</v>
      </c>
      <c r="BJ178" s="20" t="s">
        <v>79</v>
      </c>
      <c r="BK178" s="226">
        <f>ROUND(I178*H178,2)</f>
        <v>0</v>
      </c>
      <c r="BL178" s="20" t="s">
        <v>97</v>
      </c>
      <c r="BM178" s="225" t="s">
        <v>3091</v>
      </c>
    </row>
    <row r="179" s="2" customFormat="1" ht="16.5" customHeight="1">
      <c r="A179" s="41"/>
      <c r="B179" s="42"/>
      <c r="C179" s="214" t="s">
        <v>888</v>
      </c>
      <c r="D179" s="214" t="s">
        <v>179</v>
      </c>
      <c r="E179" s="215" t="s">
        <v>3092</v>
      </c>
      <c r="F179" s="216" t="s">
        <v>3093</v>
      </c>
      <c r="G179" s="217" t="s">
        <v>546</v>
      </c>
      <c r="H179" s="218">
        <v>1</v>
      </c>
      <c r="I179" s="219"/>
      <c r="J179" s="220">
        <f>ROUND(I179*H179,2)</f>
        <v>0</v>
      </c>
      <c r="K179" s="216" t="s">
        <v>2884</v>
      </c>
      <c r="L179" s="47"/>
      <c r="M179" s="221" t="s">
        <v>21</v>
      </c>
      <c r="N179" s="222" t="s">
        <v>43</v>
      </c>
      <c r="O179" s="87"/>
      <c r="P179" s="223">
        <f>O179*H179</f>
        <v>0</v>
      </c>
      <c r="Q179" s="223">
        <v>0</v>
      </c>
      <c r="R179" s="223">
        <f>Q179*H179</f>
        <v>0</v>
      </c>
      <c r="S179" s="223">
        <v>0</v>
      </c>
      <c r="T179" s="224">
        <f>S179*H179</f>
        <v>0</v>
      </c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R179" s="225" t="s">
        <v>97</v>
      </c>
      <c r="AT179" s="225" t="s">
        <v>179</v>
      </c>
      <c r="AU179" s="225" t="s">
        <v>81</v>
      </c>
      <c r="AY179" s="20" t="s">
        <v>178</v>
      </c>
      <c r="BE179" s="226">
        <f>IF(N179="základní",J179,0)</f>
        <v>0</v>
      </c>
      <c r="BF179" s="226">
        <f>IF(N179="snížená",J179,0)</f>
        <v>0</v>
      </c>
      <c r="BG179" s="226">
        <f>IF(N179="zákl. přenesená",J179,0)</f>
        <v>0</v>
      </c>
      <c r="BH179" s="226">
        <f>IF(N179="sníž. přenesená",J179,0)</f>
        <v>0</v>
      </c>
      <c r="BI179" s="226">
        <f>IF(N179="nulová",J179,0)</f>
        <v>0</v>
      </c>
      <c r="BJ179" s="20" t="s">
        <v>79</v>
      </c>
      <c r="BK179" s="226">
        <f>ROUND(I179*H179,2)</f>
        <v>0</v>
      </c>
      <c r="BL179" s="20" t="s">
        <v>97</v>
      </c>
      <c r="BM179" s="225" t="s">
        <v>3094</v>
      </c>
    </row>
    <row r="180" s="2" customFormat="1" ht="21.75" customHeight="1">
      <c r="A180" s="41"/>
      <c r="B180" s="42"/>
      <c r="C180" s="214" t="s">
        <v>893</v>
      </c>
      <c r="D180" s="214" t="s">
        <v>179</v>
      </c>
      <c r="E180" s="215" t="s">
        <v>3095</v>
      </c>
      <c r="F180" s="216" t="s">
        <v>3096</v>
      </c>
      <c r="G180" s="217" t="s">
        <v>546</v>
      </c>
      <c r="H180" s="218">
        <v>1</v>
      </c>
      <c r="I180" s="219"/>
      <c r="J180" s="220">
        <f>ROUND(I180*H180,2)</f>
        <v>0</v>
      </c>
      <c r="K180" s="216" t="s">
        <v>2884</v>
      </c>
      <c r="L180" s="47"/>
      <c r="M180" s="221" t="s">
        <v>21</v>
      </c>
      <c r="N180" s="222" t="s">
        <v>43</v>
      </c>
      <c r="O180" s="87"/>
      <c r="P180" s="223">
        <f>O180*H180</f>
        <v>0</v>
      </c>
      <c r="Q180" s="223">
        <v>0</v>
      </c>
      <c r="R180" s="223">
        <f>Q180*H180</f>
        <v>0</v>
      </c>
      <c r="S180" s="223">
        <v>0</v>
      </c>
      <c r="T180" s="224">
        <f>S180*H180</f>
        <v>0</v>
      </c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R180" s="225" t="s">
        <v>97</v>
      </c>
      <c r="AT180" s="225" t="s">
        <v>179</v>
      </c>
      <c r="AU180" s="225" t="s">
        <v>81</v>
      </c>
      <c r="AY180" s="20" t="s">
        <v>178</v>
      </c>
      <c r="BE180" s="226">
        <f>IF(N180="základní",J180,0)</f>
        <v>0</v>
      </c>
      <c r="BF180" s="226">
        <f>IF(N180="snížená",J180,0)</f>
        <v>0</v>
      </c>
      <c r="BG180" s="226">
        <f>IF(N180="zákl. přenesená",J180,0)</f>
        <v>0</v>
      </c>
      <c r="BH180" s="226">
        <f>IF(N180="sníž. přenesená",J180,0)</f>
        <v>0</v>
      </c>
      <c r="BI180" s="226">
        <f>IF(N180="nulová",J180,0)</f>
        <v>0</v>
      </c>
      <c r="BJ180" s="20" t="s">
        <v>79</v>
      </c>
      <c r="BK180" s="226">
        <f>ROUND(I180*H180,2)</f>
        <v>0</v>
      </c>
      <c r="BL180" s="20" t="s">
        <v>97</v>
      </c>
      <c r="BM180" s="225" t="s">
        <v>3097</v>
      </c>
    </row>
    <row r="181" s="2" customFormat="1" ht="16.5" customHeight="1">
      <c r="A181" s="41"/>
      <c r="B181" s="42"/>
      <c r="C181" s="214" t="s">
        <v>899</v>
      </c>
      <c r="D181" s="214" t="s">
        <v>179</v>
      </c>
      <c r="E181" s="215" t="s">
        <v>3098</v>
      </c>
      <c r="F181" s="216" t="s">
        <v>3099</v>
      </c>
      <c r="G181" s="217" t="s">
        <v>546</v>
      </c>
      <c r="H181" s="218">
        <v>3</v>
      </c>
      <c r="I181" s="219"/>
      <c r="J181" s="220">
        <f>ROUND(I181*H181,2)</f>
        <v>0</v>
      </c>
      <c r="K181" s="216" t="s">
        <v>2884</v>
      </c>
      <c r="L181" s="47"/>
      <c r="M181" s="221" t="s">
        <v>21</v>
      </c>
      <c r="N181" s="222" t="s">
        <v>43</v>
      </c>
      <c r="O181" s="87"/>
      <c r="P181" s="223">
        <f>O181*H181</f>
        <v>0</v>
      </c>
      <c r="Q181" s="223">
        <v>0</v>
      </c>
      <c r="R181" s="223">
        <f>Q181*H181</f>
        <v>0</v>
      </c>
      <c r="S181" s="223">
        <v>0</v>
      </c>
      <c r="T181" s="224">
        <f>S181*H181</f>
        <v>0</v>
      </c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R181" s="225" t="s">
        <v>97</v>
      </c>
      <c r="AT181" s="225" t="s">
        <v>179</v>
      </c>
      <c r="AU181" s="225" t="s">
        <v>81</v>
      </c>
      <c r="AY181" s="20" t="s">
        <v>178</v>
      </c>
      <c r="BE181" s="226">
        <f>IF(N181="základní",J181,0)</f>
        <v>0</v>
      </c>
      <c r="BF181" s="226">
        <f>IF(N181="snížená",J181,0)</f>
        <v>0</v>
      </c>
      <c r="BG181" s="226">
        <f>IF(N181="zákl. přenesená",J181,0)</f>
        <v>0</v>
      </c>
      <c r="BH181" s="226">
        <f>IF(N181="sníž. přenesená",J181,0)</f>
        <v>0</v>
      </c>
      <c r="BI181" s="226">
        <f>IF(N181="nulová",J181,0)</f>
        <v>0</v>
      </c>
      <c r="BJ181" s="20" t="s">
        <v>79</v>
      </c>
      <c r="BK181" s="226">
        <f>ROUND(I181*H181,2)</f>
        <v>0</v>
      </c>
      <c r="BL181" s="20" t="s">
        <v>97</v>
      </c>
      <c r="BM181" s="225" t="s">
        <v>3100</v>
      </c>
    </row>
    <row r="182" s="2" customFormat="1" ht="16.5" customHeight="1">
      <c r="A182" s="41"/>
      <c r="B182" s="42"/>
      <c r="C182" s="214" t="s">
        <v>907</v>
      </c>
      <c r="D182" s="214" t="s">
        <v>179</v>
      </c>
      <c r="E182" s="215" t="s">
        <v>3101</v>
      </c>
      <c r="F182" s="216" t="s">
        <v>3102</v>
      </c>
      <c r="G182" s="217" t="s">
        <v>546</v>
      </c>
      <c r="H182" s="218">
        <v>1</v>
      </c>
      <c r="I182" s="219"/>
      <c r="J182" s="220">
        <f>ROUND(I182*H182,2)</f>
        <v>0</v>
      </c>
      <c r="K182" s="216" t="s">
        <v>2884</v>
      </c>
      <c r="L182" s="47"/>
      <c r="M182" s="221" t="s">
        <v>21</v>
      </c>
      <c r="N182" s="222" t="s">
        <v>43</v>
      </c>
      <c r="O182" s="87"/>
      <c r="P182" s="223">
        <f>O182*H182</f>
        <v>0</v>
      </c>
      <c r="Q182" s="223">
        <v>0</v>
      </c>
      <c r="R182" s="223">
        <f>Q182*H182</f>
        <v>0</v>
      </c>
      <c r="S182" s="223">
        <v>0</v>
      </c>
      <c r="T182" s="224">
        <f>S182*H182</f>
        <v>0</v>
      </c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R182" s="225" t="s">
        <v>97</v>
      </c>
      <c r="AT182" s="225" t="s">
        <v>179</v>
      </c>
      <c r="AU182" s="225" t="s">
        <v>81</v>
      </c>
      <c r="AY182" s="20" t="s">
        <v>178</v>
      </c>
      <c r="BE182" s="226">
        <f>IF(N182="základní",J182,0)</f>
        <v>0</v>
      </c>
      <c r="BF182" s="226">
        <f>IF(N182="snížená",J182,0)</f>
        <v>0</v>
      </c>
      <c r="BG182" s="226">
        <f>IF(N182="zákl. přenesená",J182,0)</f>
        <v>0</v>
      </c>
      <c r="BH182" s="226">
        <f>IF(N182="sníž. přenesená",J182,0)</f>
        <v>0</v>
      </c>
      <c r="BI182" s="226">
        <f>IF(N182="nulová",J182,0)</f>
        <v>0</v>
      </c>
      <c r="BJ182" s="20" t="s">
        <v>79</v>
      </c>
      <c r="BK182" s="226">
        <f>ROUND(I182*H182,2)</f>
        <v>0</v>
      </c>
      <c r="BL182" s="20" t="s">
        <v>97</v>
      </c>
      <c r="BM182" s="225" t="s">
        <v>3103</v>
      </c>
    </row>
    <row r="183" s="2" customFormat="1" ht="21.75" customHeight="1">
      <c r="A183" s="41"/>
      <c r="B183" s="42"/>
      <c r="C183" s="214" t="s">
        <v>912</v>
      </c>
      <c r="D183" s="214" t="s">
        <v>179</v>
      </c>
      <c r="E183" s="215" t="s">
        <v>3104</v>
      </c>
      <c r="F183" s="216" t="s">
        <v>3105</v>
      </c>
      <c r="G183" s="217" t="s">
        <v>546</v>
      </c>
      <c r="H183" s="218">
        <v>1</v>
      </c>
      <c r="I183" s="219"/>
      <c r="J183" s="220">
        <f>ROUND(I183*H183,2)</f>
        <v>0</v>
      </c>
      <c r="K183" s="216" t="s">
        <v>2884</v>
      </c>
      <c r="L183" s="47"/>
      <c r="M183" s="221" t="s">
        <v>21</v>
      </c>
      <c r="N183" s="222" t="s">
        <v>43</v>
      </c>
      <c r="O183" s="87"/>
      <c r="P183" s="223">
        <f>O183*H183</f>
        <v>0</v>
      </c>
      <c r="Q183" s="223">
        <v>0</v>
      </c>
      <c r="R183" s="223">
        <f>Q183*H183</f>
        <v>0</v>
      </c>
      <c r="S183" s="223">
        <v>0</v>
      </c>
      <c r="T183" s="224">
        <f>S183*H183</f>
        <v>0</v>
      </c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R183" s="225" t="s">
        <v>97</v>
      </c>
      <c r="AT183" s="225" t="s">
        <v>179</v>
      </c>
      <c r="AU183" s="225" t="s">
        <v>81</v>
      </c>
      <c r="AY183" s="20" t="s">
        <v>178</v>
      </c>
      <c r="BE183" s="226">
        <f>IF(N183="základní",J183,0)</f>
        <v>0</v>
      </c>
      <c r="BF183" s="226">
        <f>IF(N183="snížená",J183,0)</f>
        <v>0</v>
      </c>
      <c r="BG183" s="226">
        <f>IF(N183="zákl. přenesená",J183,0)</f>
        <v>0</v>
      </c>
      <c r="BH183" s="226">
        <f>IF(N183="sníž. přenesená",J183,0)</f>
        <v>0</v>
      </c>
      <c r="BI183" s="226">
        <f>IF(N183="nulová",J183,0)</f>
        <v>0</v>
      </c>
      <c r="BJ183" s="20" t="s">
        <v>79</v>
      </c>
      <c r="BK183" s="226">
        <f>ROUND(I183*H183,2)</f>
        <v>0</v>
      </c>
      <c r="BL183" s="20" t="s">
        <v>97</v>
      </c>
      <c r="BM183" s="225" t="s">
        <v>3106</v>
      </c>
    </row>
    <row r="184" s="2" customFormat="1" ht="16.5" customHeight="1">
      <c r="A184" s="41"/>
      <c r="B184" s="42"/>
      <c r="C184" s="214" t="s">
        <v>917</v>
      </c>
      <c r="D184" s="214" t="s">
        <v>179</v>
      </c>
      <c r="E184" s="215" t="s">
        <v>3107</v>
      </c>
      <c r="F184" s="216" t="s">
        <v>3108</v>
      </c>
      <c r="G184" s="217" t="s">
        <v>546</v>
      </c>
      <c r="H184" s="218">
        <v>1</v>
      </c>
      <c r="I184" s="219"/>
      <c r="J184" s="220">
        <f>ROUND(I184*H184,2)</f>
        <v>0</v>
      </c>
      <c r="K184" s="216" t="s">
        <v>2884</v>
      </c>
      <c r="L184" s="47"/>
      <c r="M184" s="221" t="s">
        <v>21</v>
      </c>
      <c r="N184" s="222" t="s">
        <v>43</v>
      </c>
      <c r="O184" s="87"/>
      <c r="P184" s="223">
        <f>O184*H184</f>
        <v>0</v>
      </c>
      <c r="Q184" s="223">
        <v>0</v>
      </c>
      <c r="R184" s="223">
        <f>Q184*H184</f>
        <v>0</v>
      </c>
      <c r="S184" s="223">
        <v>0</v>
      </c>
      <c r="T184" s="224">
        <f>S184*H184</f>
        <v>0</v>
      </c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R184" s="225" t="s">
        <v>97</v>
      </c>
      <c r="AT184" s="225" t="s">
        <v>179</v>
      </c>
      <c r="AU184" s="225" t="s">
        <v>81</v>
      </c>
      <c r="AY184" s="20" t="s">
        <v>178</v>
      </c>
      <c r="BE184" s="226">
        <f>IF(N184="základní",J184,0)</f>
        <v>0</v>
      </c>
      <c r="BF184" s="226">
        <f>IF(N184="snížená",J184,0)</f>
        <v>0</v>
      </c>
      <c r="BG184" s="226">
        <f>IF(N184="zákl. přenesená",J184,0)</f>
        <v>0</v>
      </c>
      <c r="BH184" s="226">
        <f>IF(N184="sníž. přenesená",J184,0)</f>
        <v>0</v>
      </c>
      <c r="BI184" s="226">
        <f>IF(N184="nulová",J184,0)</f>
        <v>0</v>
      </c>
      <c r="BJ184" s="20" t="s">
        <v>79</v>
      </c>
      <c r="BK184" s="226">
        <f>ROUND(I184*H184,2)</f>
        <v>0</v>
      </c>
      <c r="BL184" s="20" t="s">
        <v>97</v>
      </c>
      <c r="BM184" s="225" t="s">
        <v>3109</v>
      </c>
    </row>
    <row r="185" s="2" customFormat="1" ht="16.5" customHeight="1">
      <c r="A185" s="41"/>
      <c r="B185" s="42"/>
      <c r="C185" s="214" t="s">
        <v>925</v>
      </c>
      <c r="D185" s="214" t="s">
        <v>179</v>
      </c>
      <c r="E185" s="215" t="s">
        <v>3110</v>
      </c>
      <c r="F185" s="216" t="s">
        <v>3111</v>
      </c>
      <c r="G185" s="217" t="s">
        <v>546</v>
      </c>
      <c r="H185" s="218">
        <v>1</v>
      </c>
      <c r="I185" s="219"/>
      <c r="J185" s="220">
        <f>ROUND(I185*H185,2)</f>
        <v>0</v>
      </c>
      <c r="K185" s="216" t="s">
        <v>2884</v>
      </c>
      <c r="L185" s="47"/>
      <c r="M185" s="221" t="s">
        <v>21</v>
      </c>
      <c r="N185" s="222" t="s">
        <v>43</v>
      </c>
      <c r="O185" s="87"/>
      <c r="P185" s="223">
        <f>O185*H185</f>
        <v>0</v>
      </c>
      <c r="Q185" s="223">
        <v>0</v>
      </c>
      <c r="R185" s="223">
        <f>Q185*H185</f>
        <v>0</v>
      </c>
      <c r="S185" s="223">
        <v>0</v>
      </c>
      <c r="T185" s="224">
        <f>S185*H185</f>
        <v>0</v>
      </c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R185" s="225" t="s">
        <v>97</v>
      </c>
      <c r="AT185" s="225" t="s">
        <v>179</v>
      </c>
      <c r="AU185" s="225" t="s">
        <v>81</v>
      </c>
      <c r="AY185" s="20" t="s">
        <v>178</v>
      </c>
      <c r="BE185" s="226">
        <f>IF(N185="základní",J185,0)</f>
        <v>0</v>
      </c>
      <c r="BF185" s="226">
        <f>IF(N185="snížená",J185,0)</f>
        <v>0</v>
      </c>
      <c r="BG185" s="226">
        <f>IF(N185="zákl. přenesená",J185,0)</f>
        <v>0</v>
      </c>
      <c r="BH185" s="226">
        <f>IF(N185="sníž. přenesená",J185,0)</f>
        <v>0</v>
      </c>
      <c r="BI185" s="226">
        <f>IF(N185="nulová",J185,0)</f>
        <v>0</v>
      </c>
      <c r="BJ185" s="20" t="s">
        <v>79</v>
      </c>
      <c r="BK185" s="226">
        <f>ROUND(I185*H185,2)</f>
        <v>0</v>
      </c>
      <c r="BL185" s="20" t="s">
        <v>97</v>
      </c>
      <c r="BM185" s="225" t="s">
        <v>3112</v>
      </c>
    </row>
    <row r="186" s="2" customFormat="1" ht="21.75" customHeight="1">
      <c r="A186" s="41"/>
      <c r="B186" s="42"/>
      <c r="C186" s="214" t="s">
        <v>931</v>
      </c>
      <c r="D186" s="214" t="s">
        <v>179</v>
      </c>
      <c r="E186" s="215" t="s">
        <v>3113</v>
      </c>
      <c r="F186" s="216" t="s">
        <v>3114</v>
      </c>
      <c r="G186" s="217" t="s">
        <v>692</v>
      </c>
      <c r="H186" s="218">
        <v>0.066000000000000003</v>
      </c>
      <c r="I186" s="219"/>
      <c r="J186" s="220">
        <f>ROUND(I186*H186,2)</f>
        <v>0</v>
      </c>
      <c r="K186" s="216" t="s">
        <v>2884</v>
      </c>
      <c r="L186" s="47"/>
      <c r="M186" s="221" t="s">
        <v>21</v>
      </c>
      <c r="N186" s="222" t="s">
        <v>43</v>
      </c>
      <c r="O186" s="87"/>
      <c r="P186" s="223">
        <f>O186*H186</f>
        <v>0</v>
      </c>
      <c r="Q186" s="223">
        <v>0</v>
      </c>
      <c r="R186" s="223">
        <f>Q186*H186</f>
        <v>0</v>
      </c>
      <c r="S186" s="223">
        <v>0</v>
      </c>
      <c r="T186" s="224">
        <f>S186*H186</f>
        <v>0</v>
      </c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R186" s="225" t="s">
        <v>97</v>
      </c>
      <c r="AT186" s="225" t="s">
        <v>179</v>
      </c>
      <c r="AU186" s="225" t="s">
        <v>81</v>
      </c>
      <c r="AY186" s="20" t="s">
        <v>178</v>
      </c>
      <c r="BE186" s="226">
        <f>IF(N186="základní",J186,0)</f>
        <v>0</v>
      </c>
      <c r="BF186" s="226">
        <f>IF(N186="snížená",J186,0)</f>
        <v>0</v>
      </c>
      <c r="BG186" s="226">
        <f>IF(N186="zákl. přenesená",J186,0)</f>
        <v>0</v>
      </c>
      <c r="BH186" s="226">
        <f>IF(N186="sníž. přenesená",J186,0)</f>
        <v>0</v>
      </c>
      <c r="BI186" s="226">
        <f>IF(N186="nulová",J186,0)</f>
        <v>0</v>
      </c>
      <c r="BJ186" s="20" t="s">
        <v>79</v>
      </c>
      <c r="BK186" s="226">
        <f>ROUND(I186*H186,2)</f>
        <v>0</v>
      </c>
      <c r="BL186" s="20" t="s">
        <v>97</v>
      </c>
      <c r="BM186" s="225" t="s">
        <v>3115</v>
      </c>
    </row>
    <row r="187" s="2" customFormat="1" ht="21.75" customHeight="1">
      <c r="A187" s="41"/>
      <c r="B187" s="42"/>
      <c r="C187" s="214" t="s">
        <v>937</v>
      </c>
      <c r="D187" s="214" t="s">
        <v>179</v>
      </c>
      <c r="E187" s="215" t="s">
        <v>3116</v>
      </c>
      <c r="F187" s="216" t="s">
        <v>3117</v>
      </c>
      <c r="G187" s="217" t="s">
        <v>692</v>
      </c>
      <c r="H187" s="218">
        <v>0.45000000000000001</v>
      </c>
      <c r="I187" s="219"/>
      <c r="J187" s="220">
        <f>ROUND(I187*H187,2)</f>
        <v>0</v>
      </c>
      <c r="K187" s="216" t="s">
        <v>2884</v>
      </c>
      <c r="L187" s="47"/>
      <c r="M187" s="221" t="s">
        <v>21</v>
      </c>
      <c r="N187" s="222" t="s">
        <v>43</v>
      </c>
      <c r="O187" s="87"/>
      <c r="P187" s="223">
        <f>O187*H187</f>
        <v>0</v>
      </c>
      <c r="Q187" s="223">
        <v>0</v>
      </c>
      <c r="R187" s="223">
        <f>Q187*H187</f>
        <v>0</v>
      </c>
      <c r="S187" s="223">
        <v>0</v>
      </c>
      <c r="T187" s="224">
        <f>S187*H187</f>
        <v>0</v>
      </c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R187" s="225" t="s">
        <v>97</v>
      </c>
      <c r="AT187" s="225" t="s">
        <v>179</v>
      </c>
      <c r="AU187" s="225" t="s">
        <v>81</v>
      </c>
      <c r="AY187" s="20" t="s">
        <v>178</v>
      </c>
      <c r="BE187" s="226">
        <f>IF(N187="základní",J187,0)</f>
        <v>0</v>
      </c>
      <c r="BF187" s="226">
        <f>IF(N187="snížená",J187,0)</f>
        <v>0</v>
      </c>
      <c r="BG187" s="226">
        <f>IF(N187="zákl. přenesená",J187,0)</f>
        <v>0</v>
      </c>
      <c r="BH187" s="226">
        <f>IF(N187="sníž. přenesená",J187,0)</f>
        <v>0</v>
      </c>
      <c r="BI187" s="226">
        <f>IF(N187="nulová",J187,0)</f>
        <v>0</v>
      </c>
      <c r="BJ187" s="20" t="s">
        <v>79</v>
      </c>
      <c r="BK187" s="226">
        <f>ROUND(I187*H187,2)</f>
        <v>0</v>
      </c>
      <c r="BL187" s="20" t="s">
        <v>97</v>
      </c>
      <c r="BM187" s="225" t="s">
        <v>3118</v>
      </c>
    </row>
    <row r="188" s="12" customFormat="1" ht="22.8" customHeight="1">
      <c r="A188" s="12"/>
      <c r="B188" s="200"/>
      <c r="C188" s="201"/>
      <c r="D188" s="202" t="s">
        <v>71</v>
      </c>
      <c r="E188" s="227" t="s">
        <v>3119</v>
      </c>
      <c r="F188" s="227" t="s">
        <v>3120</v>
      </c>
      <c r="G188" s="201"/>
      <c r="H188" s="201"/>
      <c r="I188" s="204"/>
      <c r="J188" s="228">
        <f>BK188</f>
        <v>0</v>
      </c>
      <c r="K188" s="201"/>
      <c r="L188" s="206"/>
      <c r="M188" s="207"/>
      <c r="N188" s="208"/>
      <c r="O188" s="208"/>
      <c r="P188" s="209">
        <f>SUM(P189:P192)</f>
        <v>0</v>
      </c>
      <c r="Q188" s="208"/>
      <c r="R188" s="209">
        <f>SUM(R189:R192)</f>
        <v>0</v>
      </c>
      <c r="S188" s="208"/>
      <c r="T188" s="210">
        <f>SUM(T189:T192)</f>
        <v>0</v>
      </c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R188" s="211" t="s">
        <v>81</v>
      </c>
      <c r="AT188" s="212" t="s">
        <v>71</v>
      </c>
      <c r="AU188" s="212" t="s">
        <v>79</v>
      </c>
      <c r="AY188" s="211" t="s">
        <v>178</v>
      </c>
      <c r="BK188" s="213">
        <f>SUM(BK189:BK192)</f>
        <v>0</v>
      </c>
    </row>
    <row r="189" s="2" customFormat="1" ht="24.15" customHeight="1">
      <c r="A189" s="41"/>
      <c r="B189" s="42"/>
      <c r="C189" s="214" t="s">
        <v>944</v>
      </c>
      <c r="D189" s="214" t="s">
        <v>179</v>
      </c>
      <c r="E189" s="215" t="s">
        <v>3121</v>
      </c>
      <c r="F189" s="216" t="s">
        <v>3122</v>
      </c>
      <c r="G189" s="217" t="s">
        <v>546</v>
      </c>
      <c r="H189" s="218">
        <v>1</v>
      </c>
      <c r="I189" s="219"/>
      <c r="J189" s="220">
        <f>ROUND(I189*H189,2)</f>
        <v>0</v>
      </c>
      <c r="K189" s="216" t="s">
        <v>2884</v>
      </c>
      <c r="L189" s="47"/>
      <c r="M189" s="221" t="s">
        <v>21</v>
      </c>
      <c r="N189" s="222" t="s">
        <v>43</v>
      </c>
      <c r="O189" s="87"/>
      <c r="P189" s="223">
        <f>O189*H189</f>
        <v>0</v>
      </c>
      <c r="Q189" s="223">
        <v>0</v>
      </c>
      <c r="R189" s="223">
        <f>Q189*H189</f>
        <v>0</v>
      </c>
      <c r="S189" s="223">
        <v>0</v>
      </c>
      <c r="T189" s="224">
        <f>S189*H189</f>
        <v>0</v>
      </c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R189" s="225" t="s">
        <v>97</v>
      </c>
      <c r="AT189" s="225" t="s">
        <v>179</v>
      </c>
      <c r="AU189" s="225" t="s">
        <v>81</v>
      </c>
      <c r="AY189" s="20" t="s">
        <v>178</v>
      </c>
      <c r="BE189" s="226">
        <f>IF(N189="základní",J189,0)</f>
        <v>0</v>
      </c>
      <c r="BF189" s="226">
        <f>IF(N189="snížená",J189,0)</f>
        <v>0</v>
      </c>
      <c r="BG189" s="226">
        <f>IF(N189="zákl. přenesená",J189,0)</f>
        <v>0</v>
      </c>
      <c r="BH189" s="226">
        <f>IF(N189="sníž. přenesená",J189,0)</f>
        <v>0</v>
      </c>
      <c r="BI189" s="226">
        <f>IF(N189="nulová",J189,0)</f>
        <v>0</v>
      </c>
      <c r="BJ189" s="20" t="s">
        <v>79</v>
      </c>
      <c r="BK189" s="226">
        <f>ROUND(I189*H189,2)</f>
        <v>0</v>
      </c>
      <c r="BL189" s="20" t="s">
        <v>97</v>
      </c>
      <c r="BM189" s="225" t="s">
        <v>3123</v>
      </c>
    </row>
    <row r="190" s="2" customFormat="1" ht="16.5" customHeight="1">
      <c r="A190" s="41"/>
      <c r="B190" s="42"/>
      <c r="C190" s="214" t="s">
        <v>950</v>
      </c>
      <c r="D190" s="214" t="s">
        <v>179</v>
      </c>
      <c r="E190" s="215" t="s">
        <v>3124</v>
      </c>
      <c r="F190" s="216" t="s">
        <v>3125</v>
      </c>
      <c r="G190" s="217" t="s">
        <v>546</v>
      </c>
      <c r="H190" s="218">
        <v>1</v>
      </c>
      <c r="I190" s="219"/>
      <c r="J190" s="220">
        <f>ROUND(I190*H190,2)</f>
        <v>0</v>
      </c>
      <c r="K190" s="216" t="s">
        <v>2884</v>
      </c>
      <c r="L190" s="47"/>
      <c r="M190" s="221" t="s">
        <v>21</v>
      </c>
      <c r="N190" s="222" t="s">
        <v>43</v>
      </c>
      <c r="O190" s="87"/>
      <c r="P190" s="223">
        <f>O190*H190</f>
        <v>0</v>
      </c>
      <c r="Q190" s="223">
        <v>0</v>
      </c>
      <c r="R190" s="223">
        <f>Q190*H190</f>
        <v>0</v>
      </c>
      <c r="S190" s="223">
        <v>0</v>
      </c>
      <c r="T190" s="224">
        <f>S190*H190</f>
        <v>0</v>
      </c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R190" s="225" t="s">
        <v>97</v>
      </c>
      <c r="AT190" s="225" t="s">
        <v>179</v>
      </c>
      <c r="AU190" s="225" t="s">
        <v>81</v>
      </c>
      <c r="AY190" s="20" t="s">
        <v>178</v>
      </c>
      <c r="BE190" s="226">
        <f>IF(N190="základní",J190,0)</f>
        <v>0</v>
      </c>
      <c r="BF190" s="226">
        <f>IF(N190="snížená",J190,0)</f>
        <v>0</v>
      </c>
      <c r="BG190" s="226">
        <f>IF(N190="zákl. přenesená",J190,0)</f>
        <v>0</v>
      </c>
      <c r="BH190" s="226">
        <f>IF(N190="sníž. přenesená",J190,0)</f>
        <v>0</v>
      </c>
      <c r="BI190" s="226">
        <f>IF(N190="nulová",J190,0)</f>
        <v>0</v>
      </c>
      <c r="BJ190" s="20" t="s">
        <v>79</v>
      </c>
      <c r="BK190" s="226">
        <f>ROUND(I190*H190,2)</f>
        <v>0</v>
      </c>
      <c r="BL190" s="20" t="s">
        <v>97</v>
      </c>
      <c r="BM190" s="225" t="s">
        <v>3126</v>
      </c>
    </row>
    <row r="191" s="2" customFormat="1" ht="16.5" customHeight="1">
      <c r="A191" s="41"/>
      <c r="B191" s="42"/>
      <c r="C191" s="214" t="s">
        <v>999</v>
      </c>
      <c r="D191" s="214" t="s">
        <v>179</v>
      </c>
      <c r="E191" s="215" t="s">
        <v>3127</v>
      </c>
      <c r="F191" s="216" t="s">
        <v>3128</v>
      </c>
      <c r="G191" s="217" t="s">
        <v>546</v>
      </c>
      <c r="H191" s="218">
        <v>1</v>
      </c>
      <c r="I191" s="219"/>
      <c r="J191" s="220">
        <f>ROUND(I191*H191,2)</f>
        <v>0</v>
      </c>
      <c r="K191" s="216" t="s">
        <v>2884</v>
      </c>
      <c r="L191" s="47"/>
      <c r="M191" s="221" t="s">
        <v>21</v>
      </c>
      <c r="N191" s="222" t="s">
        <v>43</v>
      </c>
      <c r="O191" s="87"/>
      <c r="P191" s="223">
        <f>O191*H191</f>
        <v>0</v>
      </c>
      <c r="Q191" s="223">
        <v>0</v>
      </c>
      <c r="R191" s="223">
        <f>Q191*H191</f>
        <v>0</v>
      </c>
      <c r="S191" s="223">
        <v>0</v>
      </c>
      <c r="T191" s="224">
        <f>S191*H191</f>
        <v>0</v>
      </c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R191" s="225" t="s">
        <v>97</v>
      </c>
      <c r="AT191" s="225" t="s">
        <v>179</v>
      </c>
      <c r="AU191" s="225" t="s">
        <v>81</v>
      </c>
      <c r="AY191" s="20" t="s">
        <v>178</v>
      </c>
      <c r="BE191" s="226">
        <f>IF(N191="základní",J191,0)</f>
        <v>0</v>
      </c>
      <c r="BF191" s="226">
        <f>IF(N191="snížená",J191,0)</f>
        <v>0</v>
      </c>
      <c r="BG191" s="226">
        <f>IF(N191="zákl. přenesená",J191,0)</f>
        <v>0</v>
      </c>
      <c r="BH191" s="226">
        <f>IF(N191="sníž. přenesená",J191,0)</f>
        <v>0</v>
      </c>
      <c r="BI191" s="226">
        <f>IF(N191="nulová",J191,0)</f>
        <v>0</v>
      </c>
      <c r="BJ191" s="20" t="s">
        <v>79</v>
      </c>
      <c r="BK191" s="226">
        <f>ROUND(I191*H191,2)</f>
        <v>0</v>
      </c>
      <c r="BL191" s="20" t="s">
        <v>97</v>
      </c>
      <c r="BM191" s="225" t="s">
        <v>3129</v>
      </c>
    </row>
    <row r="192" s="2" customFormat="1" ht="16.5" customHeight="1">
      <c r="A192" s="41"/>
      <c r="B192" s="42"/>
      <c r="C192" s="214" t="s">
        <v>1005</v>
      </c>
      <c r="D192" s="214" t="s">
        <v>179</v>
      </c>
      <c r="E192" s="215" t="s">
        <v>3130</v>
      </c>
      <c r="F192" s="216" t="s">
        <v>3131</v>
      </c>
      <c r="G192" s="217" t="s">
        <v>546</v>
      </c>
      <c r="H192" s="218">
        <v>1</v>
      </c>
      <c r="I192" s="219"/>
      <c r="J192" s="220">
        <f>ROUND(I192*H192,2)</f>
        <v>0</v>
      </c>
      <c r="K192" s="216" t="s">
        <v>2884</v>
      </c>
      <c r="L192" s="47"/>
      <c r="M192" s="221" t="s">
        <v>21</v>
      </c>
      <c r="N192" s="222" t="s">
        <v>43</v>
      </c>
      <c r="O192" s="87"/>
      <c r="P192" s="223">
        <f>O192*H192</f>
        <v>0</v>
      </c>
      <c r="Q192" s="223">
        <v>0</v>
      </c>
      <c r="R192" s="223">
        <f>Q192*H192</f>
        <v>0</v>
      </c>
      <c r="S192" s="223">
        <v>0</v>
      </c>
      <c r="T192" s="224">
        <f>S192*H192</f>
        <v>0</v>
      </c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R192" s="225" t="s">
        <v>97</v>
      </c>
      <c r="AT192" s="225" t="s">
        <v>179</v>
      </c>
      <c r="AU192" s="225" t="s">
        <v>81</v>
      </c>
      <c r="AY192" s="20" t="s">
        <v>178</v>
      </c>
      <c r="BE192" s="226">
        <f>IF(N192="základní",J192,0)</f>
        <v>0</v>
      </c>
      <c r="BF192" s="226">
        <f>IF(N192="snížená",J192,0)</f>
        <v>0</v>
      </c>
      <c r="BG192" s="226">
        <f>IF(N192="zákl. přenesená",J192,0)</f>
        <v>0</v>
      </c>
      <c r="BH192" s="226">
        <f>IF(N192="sníž. přenesená",J192,0)</f>
        <v>0</v>
      </c>
      <c r="BI192" s="226">
        <f>IF(N192="nulová",J192,0)</f>
        <v>0</v>
      </c>
      <c r="BJ192" s="20" t="s">
        <v>79</v>
      </c>
      <c r="BK192" s="226">
        <f>ROUND(I192*H192,2)</f>
        <v>0</v>
      </c>
      <c r="BL192" s="20" t="s">
        <v>97</v>
      </c>
      <c r="BM192" s="225" t="s">
        <v>3132</v>
      </c>
    </row>
    <row r="193" s="12" customFormat="1" ht="22.8" customHeight="1">
      <c r="A193" s="12"/>
      <c r="B193" s="200"/>
      <c r="C193" s="201"/>
      <c r="D193" s="202" t="s">
        <v>71</v>
      </c>
      <c r="E193" s="227" t="s">
        <v>1961</v>
      </c>
      <c r="F193" s="227" t="s">
        <v>1962</v>
      </c>
      <c r="G193" s="201"/>
      <c r="H193" s="201"/>
      <c r="I193" s="204"/>
      <c r="J193" s="228">
        <f>BK193</f>
        <v>0</v>
      </c>
      <c r="K193" s="201"/>
      <c r="L193" s="206"/>
      <c r="M193" s="207"/>
      <c r="N193" s="208"/>
      <c r="O193" s="208"/>
      <c r="P193" s="209">
        <f>SUM(P194:P212)</f>
        <v>0</v>
      </c>
      <c r="Q193" s="208"/>
      <c r="R193" s="209">
        <f>SUM(R194:R212)</f>
        <v>0</v>
      </c>
      <c r="S193" s="208"/>
      <c r="T193" s="210">
        <f>SUM(T194:T212)</f>
        <v>0</v>
      </c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R193" s="211" t="s">
        <v>81</v>
      </c>
      <c r="AT193" s="212" t="s">
        <v>71</v>
      </c>
      <c r="AU193" s="212" t="s">
        <v>79</v>
      </c>
      <c r="AY193" s="211" t="s">
        <v>178</v>
      </c>
      <c r="BK193" s="213">
        <f>SUM(BK194:BK212)</f>
        <v>0</v>
      </c>
    </row>
    <row r="194" s="2" customFormat="1" ht="16.5" customHeight="1">
      <c r="A194" s="41"/>
      <c r="B194" s="42"/>
      <c r="C194" s="214" t="s">
        <v>1013</v>
      </c>
      <c r="D194" s="214" t="s">
        <v>179</v>
      </c>
      <c r="E194" s="215" t="s">
        <v>3133</v>
      </c>
      <c r="F194" s="216" t="s">
        <v>3134</v>
      </c>
      <c r="G194" s="217" t="s">
        <v>546</v>
      </c>
      <c r="H194" s="218">
        <v>3</v>
      </c>
      <c r="I194" s="219"/>
      <c r="J194" s="220">
        <f>ROUND(I194*H194,2)</f>
        <v>0</v>
      </c>
      <c r="K194" s="216" t="s">
        <v>2884</v>
      </c>
      <c r="L194" s="47"/>
      <c r="M194" s="221" t="s">
        <v>21</v>
      </c>
      <c r="N194" s="222" t="s">
        <v>43</v>
      </c>
      <c r="O194" s="87"/>
      <c r="P194" s="223">
        <f>O194*H194</f>
        <v>0</v>
      </c>
      <c r="Q194" s="223">
        <v>0</v>
      </c>
      <c r="R194" s="223">
        <f>Q194*H194</f>
        <v>0</v>
      </c>
      <c r="S194" s="223">
        <v>0</v>
      </c>
      <c r="T194" s="224">
        <f>S194*H194</f>
        <v>0</v>
      </c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R194" s="225" t="s">
        <v>97</v>
      </c>
      <c r="AT194" s="225" t="s">
        <v>179</v>
      </c>
      <c r="AU194" s="225" t="s">
        <v>81</v>
      </c>
      <c r="AY194" s="20" t="s">
        <v>178</v>
      </c>
      <c r="BE194" s="226">
        <f>IF(N194="základní",J194,0)</f>
        <v>0</v>
      </c>
      <c r="BF194" s="226">
        <f>IF(N194="snížená",J194,0)</f>
        <v>0</v>
      </c>
      <c r="BG194" s="226">
        <f>IF(N194="zákl. přenesená",J194,0)</f>
        <v>0</v>
      </c>
      <c r="BH194" s="226">
        <f>IF(N194="sníž. přenesená",J194,0)</f>
        <v>0</v>
      </c>
      <c r="BI194" s="226">
        <f>IF(N194="nulová",J194,0)</f>
        <v>0</v>
      </c>
      <c r="BJ194" s="20" t="s">
        <v>79</v>
      </c>
      <c r="BK194" s="226">
        <f>ROUND(I194*H194,2)</f>
        <v>0</v>
      </c>
      <c r="BL194" s="20" t="s">
        <v>97</v>
      </c>
      <c r="BM194" s="225" t="s">
        <v>3135</v>
      </c>
    </row>
    <row r="195" s="2" customFormat="1" ht="24.15" customHeight="1">
      <c r="A195" s="41"/>
      <c r="B195" s="42"/>
      <c r="C195" s="214" t="s">
        <v>1019</v>
      </c>
      <c r="D195" s="214" t="s">
        <v>179</v>
      </c>
      <c r="E195" s="215" t="s">
        <v>3136</v>
      </c>
      <c r="F195" s="216" t="s">
        <v>3137</v>
      </c>
      <c r="G195" s="217" t="s">
        <v>546</v>
      </c>
      <c r="H195" s="218">
        <v>4</v>
      </c>
      <c r="I195" s="219"/>
      <c r="J195" s="220">
        <f>ROUND(I195*H195,2)</f>
        <v>0</v>
      </c>
      <c r="K195" s="216" t="s">
        <v>2884</v>
      </c>
      <c r="L195" s="47"/>
      <c r="M195" s="221" t="s">
        <v>21</v>
      </c>
      <c r="N195" s="222" t="s">
        <v>43</v>
      </c>
      <c r="O195" s="87"/>
      <c r="P195" s="223">
        <f>O195*H195</f>
        <v>0</v>
      </c>
      <c r="Q195" s="223">
        <v>0</v>
      </c>
      <c r="R195" s="223">
        <f>Q195*H195</f>
        <v>0</v>
      </c>
      <c r="S195" s="223">
        <v>0</v>
      </c>
      <c r="T195" s="224">
        <f>S195*H195</f>
        <v>0</v>
      </c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R195" s="225" t="s">
        <v>97</v>
      </c>
      <c r="AT195" s="225" t="s">
        <v>179</v>
      </c>
      <c r="AU195" s="225" t="s">
        <v>81</v>
      </c>
      <c r="AY195" s="20" t="s">
        <v>178</v>
      </c>
      <c r="BE195" s="226">
        <f>IF(N195="základní",J195,0)</f>
        <v>0</v>
      </c>
      <c r="BF195" s="226">
        <f>IF(N195="snížená",J195,0)</f>
        <v>0</v>
      </c>
      <c r="BG195" s="226">
        <f>IF(N195="zákl. přenesená",J195,0)</f>
        <v>0</v>
      </c>
      <c r="BH195" s="226">
        <f>IF(N195="sníž. přenesená",J195,0)</f>
        <v>0</v>
      </c>
      <c r="BI195" s="226">
        <f>IF(N195="nulová",J195,0)</f>
        <v>0</v>
      </c>
      <c r="BJ195" s="20" t="s">
        <v>79</v>
      </c>
      <c r="BK195" s="226">
        <f>ROUND(I195*H195,2)</f>
        <v>0</v>
      </c>
      <c r="BL195" s="20" t="s">
        <v>97</v>
      </c>
      <c r="BM195" s="225" t="s">
        <v>3138</v>
      </c>
    </row>
    <row r="196" s="2" customFormat="1" ht="16.5" customHeight="1">
      <c r="A196" s="41"/>
      <c r="B196" s="42"/>
      <c r="C196" s="214" t="s">
        <v>1025</v>
      </c>
      <c r="D196" s="214" t="s">
        <v>179</v>
      </c>
      <c r="E196" s="215" t="s">
        <v>3139</v>
      </c>
      <c r="F196" s="216" t="s">
        <v>3140</v>
      </c>
      <c r="G196" s="217" t="s">
        <v>546</v>
      </c>
      <c r="H196" s="218">
        <v>3</v>
      </c>
      <c r="I196" s="219"/>
      <c r="J196" s="220">
        <f>ROUND(I196*H196,2)</f>
        <v>0</v>
      </c>
      <c r="K196" s="216" t="s">
        <v>2884</v>
      </c>
      <c r="L196" s="47"/>
      <c r="M196" s="221" t="s">
        <v>21</v>
      </c>
      <c r="N196" s="222" t="s">
        <v>43</v>
      </c>
      <c r="O196" s="87"/>
      <c r="P196" s="223">
        <f>O196*H196</f>
        <v>0</v>
      </c>
      <c r="Q196" s="223">
        <v>0</v>
      </c>
      <c r="R196" s="223">
        <f>Q196*H196</f>
        <v>0</v>
      </c>
      <c r="S196" s="223">
        <v>0</v>
      </c>
      <c r="T196" s="224">
        <f>S196*H196</f>
        <v>0</v>
      </c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R196" s="225" t="s">
        <v>97</v>
      </c>
      <c r="AT196" s="225" t="s">
        <v>179</v>
      </c>
      <c r="AU196" s="225" t="s">
        <v>81</v>
      </c>
      <c r="AY196" s="20" t="s">
        <v>178</v>
      </c>
      <c r="BE196" s="226">
        <f>IF(N196="základní",J196,0)</f>
        <v>0</v>
      </c>
      <c r="BF196" s="226">
        <f>IF(N196="snížená",J196,0)</f>
        <v>0</v>
      </c>
      <c r="BG196" s="226">
        <f>IF(N196="zákl. přenesená",J196,0)</f>
        <v>0</v>
      </c>
      <c r="BH196" s="226">
        <f>IF(N196="sníž. přenesená",J196,0)</f>
        <v>0</v>
      </c>
      <c r="BI196" s="226">
        <f>IF(N196="nulová",J196,0)</f>
        <v>0</v>
      </c>
      <c r="BJ196" s="20" t="s">
        <v>79</v>
      </c>
      <c r="BK196" s="226">
        <f>ROUND(I196*H196,2)</f>
        <v>0</v>
      </c>
      <c r="BL196" s="20" t="s">
        <v>97</v>
      </c>
      <c r="BM196" s="225" t="s">
        <v>3141</v>
      </c>
    </row>
    <row r="197" s="2" customFormat="1" ht="16.5" customHeight="1">
      <c r="A197" s="41"/>
      <c r="B197" s="42"/>
      <c r="C197" s="214" t="s">
        <v>1034</v>
      </c>
      <c r="D197" s="214" t="s">
        <v>179</v>
      </c>
      <c r="E197" s="215" t="s">
        <v>3142</v>
      </c>
      <c r="F197" s="216" t="s">
        <v>3143</v>
      </c>
      <c r="G197" s="217" t="s">
        <v>546</v>
      </c>
      <c r="H197" s="218">
        <v>3</v>
      </c>
      <c r="I197" s="219"/>
      <c r="J197" s="220">
        <f>ROUND(I197*H197,2)</f>
        <v>0</v>
      </c>
      <c r="K197" s="216" t="s">
        <v>2884</v>
      </c>
      <c r="L197" s="47"/>
      <c r="M197" s="221" t="s">
        <v>21</v>
      </c>
      <c r="N197" s="222" t="s">
        <v>43</v>
      </c>
      <c r="O197" s="87"/>
      <c r="P197" s="223">
        <f>O197*H197</f>
        <v>0</v>
      </c>
      <c r="Q197" s="223">
        <v>0</v>
      </c>
      <c r="R197" s="223">
        <f>Q197*H197</f>
        <v>0</v>
      </c>
      <c r="S197" s="223">
        <v>0</v>
      </c>
      <c r="T197" s="224">
        <f>S197*H197</f>
        <v>0</v>
      </c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R197" s="225" t="s">
        <v>97</v>
      </c>
      <c r="AT197" s="225" t="s">
        <v>179</v>
      </c>
      <c r="AU197" s="225" t="s">
        <v>81</v>
      </c>
      <c r="AY197" s="20" t="s">
        <v>178</v>
      </c>
      <c r="BE197" s="226">
        <f>IF(N197="základní",J197,0)</f>
        <v>0</v>
      </c>
      <c r="BF197" s="226">
        <f>IF(N197="snížená",J197,0)</f>
        <v>0</v>
      </c>
      <c r="BG197" s="226">
        <f>IF(N197="zákl. přenesená",J197,0)</f>
        <v>0</v>
      </c>
      <c r="BH197" s="226">
        <f>IF(N197="sníž. přenesená",J197,0)</f>
        <v>0</v>
      </c>
      <c r="BI197" s="226">
        <f>IF(N197="nulová",J197,0)</f>
        <v>0</v>
      </c>
      <c r="BJ197" s="20" t="s">
        <v>79</v>
      </c>
      <c r="BK197" s="226">
        <f>ROUND(I197*H197,2)</f>
        <v>0</v>
      </c>
      <c r="BL197" s="20" t="s">
        <v>97</v>
      </c>
      <c r="BM197" s="225" t="s">
        <v>3144</v>
      </c>
    </row>
    <row r="198" s="2" customFormat="1" ht="16.5" customHeight="1">
      <c r="A198" s="41"/>
      <c r="B198" s="42"/>
      <c r="C198" s="214" t="s">
        <v>1040</v>
      </c>
      <c r="D198" s="214" t="s">
        <v>179</v>
      </c>
      <c r="E198" s="215" t="s">
        <v>3145</v>
      </c>
      <c r="F198" s="216" t="s">
        <v>3146</v>
      </c>
      <c r="G198" s="217" t="s">
        <v>546</v>
      </c>
      <c r="H198" s="218">
        <v>1</v>
      </c>
      <c r="I198" s="219"/>
      <c r="J198" s="220">
        <f>ROUND(I198*H198,2)</f>
        <v>0</v>
      </c>
      <c r="K198" s="216" t="s">
        <v>2884</v>
      </c>
      <c r="L198" s="47"/>
      <c r="M198" s="221" t="s">
        <v>21</v>
      </c>
      <c r="N198" s="222" t="s">
        <v>43</v>
      </c>
      <c r="O198" s="87"/>
      <c r="P198" s="223">
        <f>O198*H198</f>
        <v>0</v>
      </c>
      <c r="Q198" s="223">
        <v>0</v>
      </c>
      <c r="R198" s="223">
        <f>Q198*H198</f>
        <v>0</v>
      </c>
      <c r="S198" s="223">
        <v>0</v>
      </c>
      <c r="T198" s="224">
        <f>S198*H198</f>
        <v>0</v>
      </c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R198" s="225" t="s">
        <v>97</v>
      </c>
      <c r="AT198" s="225" t="s">
        <v>179</v>
      </c>
      <c r="AU198" s="225" t="s">
        <v>81</v>
      </c>
      <c r="AY198" s="20" t="s">
        <v>178</v>
      </c>
      <c r="BE198" s="226">
        <f>IF(N198="základní",J198,0)</f>
        <v>0</v>
      </c>
      <c r="BF198" s="226">
        <f>IF(N198="snížená",J198,0)</f>
        <v>0</v>
      </c>
      <c r="BG198" s="226">
        <f>IF(N198="zákl. přenesená",J198,0)</f>
        <v>0</v>
      </c>
      <c r="BH198" s="226">
        <f>IF(N198="sníž. přenesená",J198,0)</f>
        <v>0</v>
      </c>
      <c r="BI198" s="226">
        <f>IF(N198="nulová",J198,0)</f>
        <v>0</v>
      </c>
      <c r="BJ198" s="20" t="s">
        <v>79</v>
      </c>
      <c r="BK198" s="226">
        <f>ROUND(I198*H198,2)</f>
        <v>0</v>
      </c>
      <c r="BL198" s="20" t="s">
        <v>97</v>
      </c>
      <c r="BM198" s="225" t="s">
        <v>3147</v>
      </c>
    </row>
    <row r="199" s="2" customFormat="1" ht="16.5" customHeight="1">
      <c r="A199" s="41"/>
      <c r="B199" s="42"/>
      <c r="C199" s="214" t="s">
        <v>1050</v>
      </c>
      <c r="D199" s="214" t="s">
        <v>179</v>
      </c>
      <c r="E199" s="215" t="s">
        <v>3148</v>
      </c>
      <c r="F199" s="216" t="s">
        <v>3149</v>
      </c>
      <c r="G199" s="217" t="s">
        <v>2170</v>
      </c>
      <c r="H199" s="218">
        <v>1</v>
      </c>
      <c r="I199" s="219"/>
      <c r="J199" s="220">
        <f>ROUND(I199*H199,2)</f>
        <v>0</v>
      </c>
      <c r="K199" s="216" t="s">
        <v>2884</v>
      </c>
      <c r="L199" s="47"/>
      <c r="M199" s="221" t="s">
        <v>21</v>
      </c>
      <c r="N199" s="222" t="s">
        <v>43</v>
      </c>
      <c r="O199" s="87"/>
      <c r="P199" s="223">
        <f>O199*H199</f>
        <v>0</v>
      </c>
      <c r="Q199" s="223">
        <v>0</v>
      </c>
      <c r="R199" s="223">
        <f>Q199*H199</f>
        <v>0</v>
      </c>
      <c r="S199" s="223">
        <v>0</v>
      </c>
      <c r="T199" s="224">
        <f>S199*H199</f>
        <v>0</v>
      </c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R199" s="225" t="s">
        <v>97</v>
      </c>
      <c r="AT199" s="225" t="s">
        <v>179</v>
      </c>
      <c r="AU199" s="225" t="s">
        <v>81</v>
      </c>
      <c r="AY199" s="20" t="s">
        <v>178</v>
      </c>
      <c r="BE199" s="226">
        <f>IF(N199="základní",J199,0)</f>
        <v>0</v>
      </c>
      <c r="BF199" s="226">
        <f>IF(N199="snížená",J199,0)</f>
        <v>0</v>
      </c>
      <c r="BG199" s="226">
        <f>IF(N199="zákl. přenesená",J199,0)</f>
        <v>0</v>
      </c>
      <c r="BH199" s="226">
        <f>IF(N199="sníž. přenesená",J199,0)</f>
        <v>0</v>
      </c>
      <c r="BI199" s="226">
        <f>IF(N199="nulová",J199,0)</f>
        <v>0</v>
      </c>
      <c r="BJ199" s="20" t="s">
        <v>79</v>
      </c>
      <c r="BK199" s="226">
        <f>ROUND(I199*H199,2)</f>
        <v>0</v>
      </c>
      <c r="BL199" s="20" t="s">
        <v>97</v>
      </c>
      <c r="BM199" s="225" t="s">
        <v>3150</v>
      </c>
    </row>
    <row r="200" s="2" customFormat="1" ht="16.5" customHeight="1">
      <c r="A200" s="41"/>
      <c r="B200" s="42"/>
      <c r="C200" s="214" t="s">
        <v>1058</v>
      </c>
      <c r="D200" s="214" t="s">
        <v>179</v>
      </c>
      <c r="E200" s="215" t="s">
        <v>3151</v>
      </c>
      <c r="F200" s="216" t="s">
        <v>3152</v>
      </c>
      <c r="G200" s="217" t="s">
        <v>546</v>
      </c>
      <c r="H200" s="218">
        <v>12</v>
      </c>
      <c r="I200" s="219"/>
      <c r="J200" s="220">
        <f>ROUND(I200*H200,2)</f>
        <v>0</v>
      </c>
      <c r="K200" s="216" t="s">
        <v>2884</v>
      </c>
      <c r="L200" s="47"/>
      <c r="M200" s="221" t="s">
        <v>21</v>
      </c>
      <c r="N200" s="222" t="s">
        <v>43</v>
      </c>
      <c r="O200" s="87"/>
      <c r="P200" s="223">
        <f>O200*H200</f>
        <v>0</v>
      </c>
      <c r="Q200" s="223">
        <v>0</v>
      </c>
      <c r="R200" s="223">
        <f>Q200*H200</f>
        <v>0</v>
      </c>
      <c r="S200" s="223">
        <v>0</v>
      </c>
      <c r="T200" s="224">
        <f>S200*H200</f>
        <v>0</v>
      </c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R200" s="225" t="s">
        <v>97</v>
      </c>
      <c r="AT200" s="225" t="s">
        <v>179</v>
      </c>
      <c r="AU200" s="225" t="s">
        <v>81</v>
      </c>
      <c r="AY200" s="20" t="s">
        <v>178</v>
      </c>
      <c r="BE200" s="226">
        <f>IF(N200="základní",J200,0)</f>
        <v>0</v>
      </c>
      <c r="BF200" s="226">
        <f>IF(N200="snížená",J200,0)</f>
        <v>0</v>
      </c>
      <c r="BG200" s="226">
        <f>IF(N200="zákl. přenesená",J200,0)</f>
        <v>0</v>
      </c>
      <c r="BH200" s="226">
        <f>IF(N200="sníž. přenesená",J200,0)</f>
        <v>0</v>
      </c>
      <c r="BI200" s="226">
        <f>IF(N200="nulová",J200,0)</f>
        <v>0</v>
      </c>
      <c r="BJ200" s="20" t="s">
        <v>79</v>
      </c>
      <c r="BK200" s="226">
        <f>ROUND(I200*H200,2)</f>
        <v>0</v>
      </c>
      <c r="BL200" s="20" t="s">
        <v>97</v>
      </c>
      <c r="BM200" s="225" t="s">
        <v>3153</v>
      </c>
    </row>
    <row r="201" s="2" customFormat="1" ht="16.5" customHeight="1">
      <c r="A201" s="41"/>
      <c r="B201" s="42"/>
      <c r="C201" s="214" t="s">
        <v>1063</v>
      </c>
      <c r="D201" s="214" t="s">
        <v>179</v>
      </c>
      <c r="E201" s="215" t="s">
        <v>3154</v>
      </c>
      <c r="F201" s="216" t="s">
        <v>3155</v>
      </c>
      <c r="G201" s="217" t="s">
        <v>546</v>
      </c>
      <c r="H201" s="218">
        <v>3</v>
      </c>
      <c r="I201" s="219"/>
      <c r="J201" s="220">
        <f>ROUND(I201*H201,2)</f>
        <v>0</v>
      </c>
      <c r="K201" s="216" t="s">
        <v>2884</v>
      </c>
      <c r="L201" s="47"/>
      <c r="M201" s="221" t="s">
        <v>21</v>
      </c>
      <c r="N201" s="222" t="s">
        <v>43</v>
      </c>
      <c r="O201" s="87"/>
      <c r="P201" s="223">
        <f>O201*H201</f>
        <v>0</v>
      </c>
      <c r="Q201" s="223">
        <v>0</v>
      </c>
      <c r="R201" s="223">
        <f>Q201*H201</f>
        <v>0</v>
      </c>
      <c r="S201" s="223">
        <v>0</v>
      </c>
      <c r="T201" s="224">
        <f>S201*H201</f>
        <v>0</v>
      </c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R201" s="225" t="s">
        <v>97</v>
      </c>
      <c r="AT201" s="225" t="s">
        <v>179</v>
      </c>
      <c r="AU201" s="225" t="s">
        <v>81</v>
      </c>
      <c r="AY201" s="20" t="s">
        <v>178</v>
      </c>
      <c r="BE201" s="226">
        <f>IF(N201="základní",J201,0)</f>
        <v>0</v>
      </c>
      <c r="BF201" s="226">
        <f>IF(N201="snížená",J201,0)</f>
        <v>0</v>
      </c>
      <c r="BG201" s="226">
        <f>IF(N201="zákl. přenesená",J201,0)</f>
        <v>0</v>
      </c>
      <c r="BH201" s="226">
        <f>IF(N201="sníž. přenesená",J201,0)</f>
        <v>0</v>
      </c>
      <c r="BI201" s="226">
        <f>IF(N201="nulová",J201,0)</f>
        <v>0</v>
      </c>
      <c r="BJ201" s="20" t="s">
        <v>79</v>
      </c>
      <c r="BK201" s="226">
        <f>ROUND(I201*H201,2)</f>
        <v>0</v>
      </c>
      <c r="BL201" s="20" t="s">
        <v>97</v>
      </c>
      <c r="BM201" s="225" t="s">
        <v>3156</v>
      </c>
    </row>
    <row r="202" s="2" customFormat="1" ht="16.5" customHeight="1">
      <c r="A202" s="41"/>
      <c r="B202" s="42"/>
      <c r="C202" s="214" t="s">
        <v>1072</v>
      </c>
      <c r="D202" s="214" t="s">
        <v>179</v>
      </c>
      <c r="E202" s="215" t="s">
        <v>3157</v>
      </c>
      <c r="F202" s="216" t="s">
        <v>3158</v>
      </c>
      <c r="G202" s="217" t="s">
        <v>546</v>
      </c>
      <c r="H202" s="218">
        <v>3</v>
      </c>
      <c r="I202" s="219"/>
      <c r="J202" s="220">
        <f>ROUND(I202*H202,2)</f>
        <v>0</v>
      </c>
      <c r="K202" s="216" t="s">
        <v>2884</v>
      </c>
      <c r="L202" s="47"/>
      <c r="M202" s="221" t="s">
        <v>21</v>
      </c>
      <c r="N202" s="222" t="s">
        <v>43</v>
      </c>
      <c r="O202" s="87"/>
      <c r="P202" s="223">
        <f>O202*H202</f>
        <v>0</v>
      </c>
      <c r="Q202" s="223">
        <v>0</v>
      </c>
      <c r="R202" s="223">
        <f>Q202*H202</f>
        <v>0</v>
      </c>
      <c r="S202" s="223">
        <v>0</v>
      </c>
      <c r="T202" s="224">
        <f>S202*H202</f>
        <v>0</v>
      </c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R202" s="225" t="s">
        <v>97</v>
      </c>
      <c r="AT202" s="225" t="s">
        <v>179</v>
      </c>
      <c r="AU202" s="225" t="s">
        <v>81</v>
      </c>
      <c r="AY202" s="20" t="s">
        <v>178</v>
      </c>
      <c r="BE202" s="226">
        <f>IF(N202="základní",J202,0)</f>
        <v>0</v>
      </c>
      <c r="BF202" s="226">
        <f>IF(N202="snížená",J202,0)</f>
        <v>0</v>
      </c>
      <c r="BG202" s="226">
        <f>IF(N202="zákl. přenesená",J202,0)</f>
        <v>0</v>
      </c>
      <c r="BH202" s="226">
        <f>IF(N202="sníž. přenesená",J202,0)</f>
        <v>0</v>
      </c>
      <c r="BI202" s="226">
        <f>IF(N202="nulová",J202,0)</f>
        <v>0</v>
      </c>
      <c r="BJ202" s="20" t="s">
        <v>79</v>
      </c>
      <c r="BK202" s="226">
        <f>ROUND(I202*H202,2)</f>
        <v>0</v>
      </c>
      <c r="BL202" s="20" t="s">
        <v>97</v>
      </c>
      <c r="BM202" s="225" t="s">
        <v>3159</v>
      </c>
    </row>
    <row r="203" s="2" customFormat="1" ht="16.5" customHeight="1">
      <c r="A203" s="41"/>
      <c r="B203" s="42"/>
      <c r="C203" s="214" t="s">
        <v>1078</v>
      </c>
      <c r="D203" s="214" t="s">
        <v>179</v>
      </c>
      <c r="E203" s="215" t="s">
        <v>3160</v>
      </c>
      <c r="F203" s="216" t="s">
        <v>3161</v>
      </c>
      <c r="G203" s="217" t="s">
        <v>546</v>
      </c>
      <c r="H203" s="218">
        <v>7</v>
      </c>
      <c r="I203" s="219"/>
      <c r="J203" s="220">
        <f>ROUND(I203*H203,2)</f>
        <v>0</v>
      </c>
      <c r="K203" s="216" t="s">
        <v>2884</v>
      </c>
      <c r="L203" s="47"/>
      <c r="M203" s="221" t="s">
        <v>21</v>
      </c>
      <c r="N203" s="222" t="s">
        <v>43</v>
      </c>
      <c r="O203" s="87"/>
      <c r="P203" s="223">
        <f>O203*H203</f>
        <v>0</v>
      </c>
      <c r="Q203" s="223">
        <v>0</v>
      </c>
      <c r="R203" s="223">
        <f>Q203*H203</f>
        <v>0</v>
      </c>
      <c r="S203" s="223">
        <v>0</v>
      </c>
      <c r="T203" s="224">
        <f>S203*H203</f>
        <v>0</v>
      </c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R203" s="225" t="s">
        <v>97</v>
      </c>
      <c r="AT203" s="225" t="s">
        <v>179</v>
      </c>
      <c r="AU203" s="225" t="s">
        <v>81</v>
      </c>
      <c r="AY203" s="20" t="s">
        <v>178</v>
      </c>
      <c r="BE203" s="226">
        <f>IF(N203="základní",J203,0)</f>
        <v>0</v>
      </c>
      <c r="BF203" s="226">
        <f>IF(N203="snížená",J203,0)</f>
        <v>0</v>
      </c>
      <c r="BG203" s="226">
        <f>IF(N203="zákl. přenesená",J203,0)</f>
        <v>0</v>
      </c>
      <c r="BH203" s="226">
        <f>IF(N203="sníž. přenesená",J203,0)</f>
        <v>0</v>
      </c>
      <c r="BI203" s="226">
        <f>IF(N203="nulová",J203,0)</f>
        <v>0</v>
      </c>
      <c r="BJ203" s="20" t="s">
        <v>79</v>
      </c>
      <c r="BK203" s="226">
        <f>ROUND(I203*H203,2)</f>
        <v>0</v>
      </c>
      <c r="BL203" s="20" t="s">
        <v>97</v>
      </c>
      <c r="BM203" s="225" t="s">
        <v>3162</v>
      </c>
    </row>
    <row r="204" s="2" customFormat="1" ht="16.5" customHeight="1">
      <c r="A204" s="41"/>
      <c r="B204" s="42"/>
      <c r="C204" s="214" t="s">
        <v>1083</v>
      </c>
      <c r="D204" s="214" t="s">
        <v>179</v>
      </c>
      <c r="E204" s="215" t="s">
        <v>206</v>
      </c>
      <c r="F204" s="216" t="s">
        <v>3163</v>
      </c>
      <c r="G204" s="217" t="s">
        <v>546</v>
      </c>
      <c r="H204" s="218">
        <v>3</v>
      </c>
      <c r="I204" s="219"/>
      <c r="J204" s="220">
        <f>ROUND(I204*H204,2)</f>
        <v>0</v>
      </c>
      <c r="K204" s="216" t="s">
        <v>2884</v>
      </c>
      <c r="L204" s="47"/>
      <c r="M204" s="221" t="s">
        <v>21</v>
      </c>
      <c r="N204" s="222" t="s">
        <v>43</v>
      </c>
      <c r="O204" s="87"/>
      <c r="P204" s="223">
        <f>O204*H204</f>
        <v>0</v>
      </c>
      <c r="Q204" s="223">
        <v>0</v>
      </c>
      <c r="R204" s="223">
        <f>Q204*H204</f>
        <v>0</v>
      </c>
      <c r="S204" s="223">
        <v>0</v>
      </c>
      <c r="T204" s="224">
        <f>S204*H204</f>
        <v>0</v>
      </c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R204" s="225" t="s">
        <v>97</v>
      </c>
      <c r="AT204" s="225" t="s">
        <v>179</v>
      </c>
      <c r="AU204" s="225" t="s">
        <v>81</v>
      </c>
      <c r="AY204" s="20" t="s">
        <v>178</v>
      </c>
      <c r="BE204" s="226">
        <f>IF(N204="základní",J204,0)</f>
        <v>0</v>
      </c>
      <c r="BF204" s="226">
        <f>IF(N204="snížená",J204,0)</f>
        <v>0</v>
      </c>
      <c r="BG204" s="226">
        <f>IF(N204="zákl. přenesená",J204,0)</f>
        <v>0</v>
      </c>
      <c r="BH204" s="226">
        <f>IF(N204="sníž. přenesená",J204,0)</f>
        <v>0</v>
      </c>
      <c r="BI204" s="226">
        <f>IF(N204="nulová",J204,0)</f>
        <v>0</v>
      </c>
      <c r="BJ204" s="20" t="s">
        <v>79</v>
      </c>
      <c r="BK204" s="226">
        <f>ROUND(I204*H204,2)</f>
        <v>0</v>
      </c>
      <c r="BL204" s="20" t="s">
        <v>97</v>
      </c>
      <c r="BM204" s="225" t="s">
        <v>3164</v>
      </c>
    </row>
    <row r="205" s="2" customFormat="1" ht="16.5" customHeight="1">
      <c r="A205" s="41"/>
      <c r="B205" s="42"/>
      <c r="C205" s="214" t="s">
        <v>1095</v>
      </c>
      <c r="D205" s="214" t="s">
        <v>179</v>
      </c>
      <c r="E205" s="215" t="s">
        <v>3165</v>
      </c>
      <c r="F205" s="216" t="s">
        <v>3166</v>
      </c>
      <c r="G205" s="217" t="s">
        <v>546</v>
      </c>
      <c r="H205" s="218">
        <v>3</v>
      </c>
      <c r="I205" s="219"/>
      <c r="J205" s="220">
        <f>ROUND(I205*H205,2)</f>
        <v>0</v>
      </c>
      <c r="K205" s="216" t="s">
        <v>2884</v>
      </c>
      <c r="L205" s="47"/>
      <c r="M205" s="221" t="s">
        <v>21</v>
      </c>
      <c r="N205" s="222" t="s">
        <v>43</v>
      </c>
      <c r="O205" s="87"/>
      <c r="P205" s="223">
        <f>O205*H205</f>
        <v>0</v>
      </c>
      <c r="Q205" s="223">
        <v>0</v>
      </c>
      <c r="R205" s="223">
        <f>Q205*H205</f>
        <v>0</v>
      </c>
      <c r="S205" s="223">
        <v>0</v>
      </c>
      <c r="T205" s="224">
        <f>S205*H205</f>
        <v>0</v>
      </c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R205" s="225" t="s">
        <v>97</v>
      </c>
      <c r="AT205" s="225" t="s">
        <v>179</v>
      </c>
      <c r="AU205" s="225" t="s">
        <v>81</v>
      </c>
      <c r="AY205" s="20" t="s">
        <v>178</v>
      </c>
      <c r="BE205" s="226">
        <f>IF(N205="základní",J205,0)</f>
        <v>0</v>
      </c>
      <c r="BF205" s="226">
        <f>IF(N205="snížená",J205,0)</f>
        <v>0</v>
      </c>
      <c r="BG205" s="226">
        <f>IF(N205="zákl. přenesená",J205,0)</f>
        <v>0</v>
      </c>
      <c r="BH205" s="226">
        <f>IF(N205="sníž. přenesená",J205,0)</f>
        <v>0</v>
      </c>
      <c r="BI205" s="226">
        <f>IF(N205="nulová",J205,0)</f>
        <v>0</v>
      </c>
      <c r="BJ205" s="20" t="s">
        <v>79</v>
      </c>
      <c r="BK205" s="226">
        <f>ROUND(I205*H205,2)</f>
        <v>0</v>
      </c>
      <c r="BL205" s="20" t="s">
        <v>97</v>
      </c>
      <c r="BM205" s="225" t="s">
        <v>3167</v>
      </c>
    </row>
    <row r="206" s="2" customFormat="1" ht="21.75" customHeight="1">
      <c r="A206" s="41"/>
      <c r="B206" s="42"/>
      <c r="C206" s="214" t="s">
        <v>1101</v>
      </c>
      <c r="D206" s="214" t="s">
        <v>179</v>
      </c>
      <c r="E206" s="215" t="s">
        <v>3168</v>
      </c>
      <c r="F206" s="216" t="s">
        <v>3169</v>
      </c>
      <c r="G206" s="217" t="s">
        <v>546</v>
      </c>
      <c r="H206" s="218">
        <v>3</v>
      </c>
      <c r="I206" s="219"/>
      <c r="J206" s="220">
        <f>ROUND(I206*H206,2)</f>
        <v>0</v>
      </c>
      <c r="K206" s="216" t="s">
        <v>2884</v>
      </c>
      <c r="L206" s="47"/>
      <c r="M206" s="221" t="s">
        <v>21</v>
      </c>
      <c r="N206" s="222" t="s">
        <v>43</v>
      </c>
      <c r="O206" s="87"/>
      <c r="P206" s="223">
        <f>O206*H206</f>
        <v>0</v>
      </c>
      <c r="Q206" s="223">
        <v>0</v>
      </c>
      <c r="R206" s="223">
        <f>Q206*H206</f>
        <v>0</v>
      </c>
      <c r="S206" s="223">
        <v>0</v>
      </c>
      <c r="T206" s="224">
        <f>S206*H206</f>
        <v>0</v>
      </c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R206" s="225" t="s">
        <v>97</v>
      </c>
      <c r="AT206" s="225" t="s">
        <v>179</v>
      </c>
      <c r="AU206" s="225" t="s">
        <v>81</v>
      </c>
      <c r="AY206" s="20" t="s">
        <v>178</v>
      </c>
      <c r="BE206" s="226">
        <f>IF(N206="základní",J206,0)</f>
        <v>0</v>
      </c>
      <c r="BF206" s="226">
        <f>IF(N206="snížená",J206,0)</f>
        <v>0</v>
      </c>
      <c r="BG206" s="226">
        <f>IF(N206="zákl. přenesená",J206,0)</f>
        <v>0</v>
      </c>
      <c r="BH206" s="226">
        <f>IF(N206="sníž. přenesená",J206,0)</f>
        <v>0</v>
      </c>
      <c r="BI206" s="226">
        <f>IF(N206="nulová",J206,0)</f>
        <v>0</v>
      </c>
      <c r="BJ206" s="20" t="s">
        <v>79</v>
      </c>
      <c r="BK206" s="226">
        <f>ROUND(I206*H206,2)</f>
        <v>0</v>
      </c>
      <c r="BL206" s="20" t="s">
        <v>97</v>
      </c>
      <c r="BM206" s="225" t="s">
        <v>3170</v>
      </c>
    </row>
    <row r="207" s="2" customFormat="1" ht="24.15" customHeight="1">
      <c r="A207" s="41"/>
      <c r="B207" s="42"/>
      <c r="C207" s="214" t="s">
        <v>1107</v>
      </c>
      <c r="D207" s="214" t="s">
        <v>179</v>
      </c>
      <c r="E207" s="215" t="s">
        <v>3171</v>
      </c>
      <c r="F207" s="216" t="s">
        <v>3172</v>
      </c>
      <c r="G207" s="217" t="s">
        <v>546</v>
      </c>
      <c r="H207" s="218">
        <v>2</v>
      </c>
      <c r="I207" s="219"/>
      <c r="J207" s="220">
        <f>ROUND(I207*H207,2)</f>
        <v>0</v>
      </c>
      <c r="K207" s="216" t="s">
        <v>2884</v>
      </c>
      <c r="L207" s="47"/>
      <c r="M207" s="221" t="s">
        <v>21</v>
      </c>
      <c r="N207" s="222" t="s">
        <v>43</v>
      </c>
      <c r="O207" s="87"/>
      <c r="P207" s="223">
        <f>O207*H207</f>
        <v>0</v>
      </c>
      <c r="Q207" s="223">
        <v>0</v>
      </c>
      <c r="R207" s="223">
        <f>Q207*H207</f>
        <v>0</v>
      </c>
      <c r="S207" s="223">
        <v>0</v>
      </c>
      <c r="T207" s="224">
        <f>S207*H207</f>
        <v>0</v>
      </c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R207" s="225" t="s">
        <v>97</v>
      </c>
      <c r="AT207" s="225" t="s">
        <v>179</v>
      </c>
      <c r="AU207" s="225" t="s">
        <v>81</v>
      </c>
      <c r="AY207" s="20" t="s">
        <v>178</v>
      </c>
      <c r="BE207" s="226">
        <f>IF(N207="základní",J207,0)</f>
        <v>0</v>
      </c>
      <c r="BF207" s="226">
        <f>IF(N207="snížená",J207,0)</f>
        <v>0</v>
      </c>
      <c r="BG207" s="226">
        <f>IF(N207="zákl. přenesená",J207,0)</f>
        <v>0</v>
      </c>
      <c r="BH207" s="226">
        <f>IF(N207="sníž. přenesená",J207,0)</f>
        <v>0</v>
      </c>
      <c r="BI207" s="226">
        <f>IF(N207="nulová",J207,0)</f>
        <v>0</v>
      </c>
      <c r="BJ207" s="20" t="s">
        <v>79</v>
      </c>
      <c r="BK207" s="226">
        <f>ROUND(I207*H207,2)</f>
        <v>0</v>
      </c>
      <c r="BL207" s="20" t="s">
        <v>97</v>
      </c>
      <c r="BM207" s="225" t="s">
        <v>3173</v>
      </c>
    </row>
    <row r="208" s="2" customFormat="1" ht="16.5" customHeight="1">
      <c r="A208" s="41"/>
      <c r="B208" s="42"/>
      <c r="C208" s="214" t="s">
        <v>1112</v>
      </c>
      <c r="D208" s="214" t="s">
        <v>179</v>
      </c>
      <c r="E208" s="215" t="s">
        <v>3174</v>
      </c>
      <c r="F208" s="216" t="s">
        <v>3175</v>
      </c>
      <c r="G208" s="217" t="s">
        <v>546</v>
      </c>
      <c r="H208" s="218">
        <v>4</v>
      </c>
      <c r="I208" s="219"/>
      <c r="J208" s="220">
        <f>ROUND(I208*H208,2)</f>
        <v>0</v>
      </c>
      <c r="K208" s="216" t="s">
        <v>2884</v>
      </c>
      <c r="L208" s="47"/>
      <c r="M208" s="221" t="s">
        <v>21</v>
      </c>
      <c r="N208" s="222" t="s">
        <v>43</v>
      </c>
      <c r="O208" s="87"/>
      <c r="P208" s="223">
        <f>O208*H208</f>
        <v>0</v>
      </c>
      <c r="Q208" s="223">
        <v>0</v>
      </c>
      <c r="R208" s="223">
        <f>Q208*H208</f>
        <v>0</v>
      </c>
      <c r="S208" s="223">
        <v>0</v>
      </c>
      <c r="T208" s="224">
        <f>S208*H208</f>
        <v>0</v>
      </c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R208" s="225" t="s">
        <v>97</v>
      </c>
      <c r="AT208" s="225" t="s">
        <v>179</v>
      </c>
      <c r="AU208" s="225" t="s">
        <v>81</v>
      </c>
      <c r="AY208" s="20" t="s">
        <v>178</v>
      </c>
      <c r="BE208" s="226">
        <f>IF(N208="základní",J208,0)</f>
        <v>0</v>
      </c>
      <c r="BF208" s="226">
        <f>IF(N208="snížená",J208,0)</f>
        <v>0</v>
      </c>
      <c r="BG208" s="226">
        <f>IF(N208="zákl. přenesená",J208,0)</f>
        <v>0</v>
      </c>
      <c r="BH208" s="226">
        <f>IF(N208="sníž. přenesená",J208,0)</f>
        <v>0</v>
      </c>
      <c r="BI208" s="226">
        <f>IF(N208="nulová",J208,0)</f>
        <v>0</v>
      </c>
      <c r="BJ208" s="20" t="s">
        <v>79</v>
      </c>
      <c r="BK208" s="226">
        <f>ROUND(I208*H208,2)</f>
        <v>0</v>
      </c>
      <c r="BL208" s="20" t="s">
        <v>97</v>
      </c>
      <c r="BM208" s="225" t="s">
        <v>3176</v>
      </c>
    </row>
    <row r="209" s="2" customFormat="1" ht="24.15" customHeight="1">
      <c r="A209" s="41"/>
      <c r="B209" s="42"/>
      <c r="C209" s="214" t="s">
        <v>1117</v>
      </c>
      <c r="D209" s="214" t="s">
        <v>179</v>
      </c>
      <c r="E209" s="215" t="s">
        <v>3177</v>
      </c>
      <c r="F209" s="216" t="s">
        <v>3178</v>
      </c>
      <c r="G209" s="217" t="s">
        <v>546</v>
      </c>
      <c r="H209" s="218">
        <v>3</v>
      </c>
      <c r="I209" s="219"/>
      <c r="J209" s="220">
        <f>ROUND(I209*H209,2)</f>
        <v>0</v>
      </c>
      <c r="K209" s="216" t="s">
        <v>2884</v>
      </c>
      <c r="L209" s="47"/>
      <c r="M209" s="221" t="s">
        <v>21</v>
      </c>
      <c r="N209" s="222" t="s">
        <v>43</v>
      </c>
      <c r="O209" s="87"/>
      <c r="P209" s="223">
        <f>O209*H209</f>
        <v>0</v>
      </c>
      <c r="Q209" s="223">
        <v>0</v>
      </c>
      <c r="R209" s="223">
        <f>Q209*H209</f>
        <v>0</v>
      </c>
      <c r="S209" s="223">
        <v>0</v>
      </c>
      <c r="T209" s="224">
        <f>S209*H209</f>
        <v>0</v>
      </c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R209" s="225" t="s">
        <v>97</v>
      </c>
      <c r="AT209" s="225" t="s">
        <v>179</v>
      </c>
      <c r="AU209" s="225" t="s">
        <v>81</v>
      </c>
      <c r="AY209" s="20" t="s">
        <v>178</v>
      </c>
      <c r="BE209" s="226">
        <f>IF(N209="základní",J209,0)</f>
        <v>0</v>
      </c>
      <c r="BF209" s="226">
        <f>IF(N209="snížená",J209,0)</f>
        <v>0</v>
      </c>
      <c r="BG209" s="226">
        <f>IF(N209="zákl. přenesená",J209,0)</f>
        <v>0</v>
      </c>
      <c r="BH209" s="226">
        <f>IF(N209="sníž. přenesená",J209,0)</f>
        <v>0</v>
      </c>
      <c r="BI209" s="226">
        <f>IF(N209="nulová",J209,0)</f>
        <v>0</v>
      </c>
      <c r="BJ209" s="20" t="s">
        <v>79</v>
      </c>
      <c r="BK209" s="226">
        <f>ROUND(I209*H209,2)</f>
        <v>0</v>
      </c>
      <c r="BL209" s="20" t="s">
        <v>97</v>
      </c>
      <c r="BM209" s="225" t="s">
        <v>3179</v>
      </c>
    </row>
    <row r="210" s="2" customFormat="1" ht="16.5" customHeight="1">
      <c r="A210" s="41"/>
      <c r="B210" s="42"/>
      <c r="C210" s="214" t="s">
        <v>1123</v>
      </c>
      <c r="D210" s="214" t="s">
        <v>179</v>
      </c>
      <c r="E210" s="215" t="s">
        <v>3180</v>
      </c>
      <c r="F210" s="216" t="s">
        <v>3181</v>
      </c>
      <c r="G210" s="217" t="s">
        <v>546</v>
      </c>
      <c r="H210" s="218">
        <v>4</v>
      </c>
      <c r="I210" s="219"/>
      <c r="J210" s="220">
        <f>ROUND(I210*H210,2)</f>
        <v>0</v>
      </c>
      <c r="K210" s="216" t="s">
        <v>2884</v>
      </c>
      <c r="L210" s="47"/>
      <c r="M210" s="221" t="s">
        <v>21</v>
      </c>
      <c r="N210" s="222" t="s">
        <v>43</v>
      </c>
      <c r="O210" s="87"/>
      <c r="P210" s="223">
        <f>O210*H210</f>
        <v>0</v>
      </c>
      <c r="Q210" s="223">
        <v>0</v>
      </c>
      <c r="R210" s="223">
        <f>Q210*H210</f>
        <v>0</v>
      </c>
      <c r="S210" s="223">
        <v>0</v>
      </c>
      <c r="T210" s="224">
        <f>S210*H210</f>
        <v>0</v>
      </c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R210" s="225" t="s">
        <v>97</v>
      </c>
      <c r="AT210" s="225" t="s">
        <v>179</v>
      </c>
      <c r="AU210" s="225" t="s">
        <v>81</v>
      </c>
      <c r="AY210" s="20" t="s">
        <v>178</v>
      </c>
      <c r="BE210" s="226">
        <f>IF(N210="základní",J210,0)</f>
        <v>0</v>
      </c>
      <c r="BF210" s="226">
        <f>IF(N210="snížená",J210,0)</f>
        <v>0</v>
      </c>
      <c r="BG210" s="226">
        <f>IF(N210="zákl. přenesená",J210,0)</f>
        <v>0</v>
      </c>
      <c r="BH210" s="226">
        <f>IF(N210="sníž. přenesená",J210,0)</f>
        <v>0</v>
      </c>
      <c r="BI210" s="226">
        <f>IF(N210="nulová",J210,0)</f>
        <v>0</v>
      </c>
      <c r="BJ210" s="20" t="s">
        <v>79</v>
      </c>
      <c r="BK210" s="226">
        <f>ROUND(I210*H210,2)</f>
        <v>0</v>
      </c>
      <c r="BL210" s="20" t="s">
        <v>97</v>
      </c>
      <c r="BM210" s="225" t="s">
        <v>3182</v>
      </c>
    </row>
    <row r="211" s="2" customFormat="1" ht="16.5" customHeight="1">
      <c r="A211" s="41"/>
      <c r="B211" s="42"/>
      <c r="C211" s="214" t="s">
        <v>1128</v>
      </c>
      <c r="D211" s="214" t="s">
        <v>179</v>
      </c>
      <c r="E211" s="215" t="s">
        <v>3183</v>
      </c>
      <c r="F211" s="216" t="s">
        <v>3184</v>
      </c>
      <c r="G211" s="217" t="s">
        <v>546</v>
      </c>
      <c r="H211" s="218">
        <v>3</v>
      </c>
      <c r="I211" s="219"/>
      <c r="J211" s="220">
        <f>ROUND(I211*H211,2)</f>
        <v>0</v>
      </c>
      <c r="K211" s="216" t="s">
        <v>2884</v>
      </c>
      <c r="L211" s="47"/>
      <c r="M211" s="221" t="s">
        <v>21</v>
      </c>
      <c r="N211" s="222" t="s">
        <v>43</v>
      </c>
      <c r="O211" s="87"/>
      <c r="P211" s="223">
        <f>O211*H211</f>
        <v>0</v>
      </c>
      <c r="Q211" s="223">
        <v>0</v>
      </c>
      <c r="R211" s="223">
        <f>Q211*H211</f>
        <v>0</v>
      </c>
      <c r="S211" s="223">
        <v>0</v>
      </c>
      <c r="T211" s="224">
        <f>S211*H211</f>
        <v>0</v>
      </c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R211" s="225" t="s">
        <v>97</v>
      </c>
      <c r="AT211" s="225" t="s">
        <v>179</v>
      </c>
      <c r="AU211" s="225" t="s">
        <v>81</v>
      </c>
      <c r="AY211" s="20" t="s">
        <v>178</v>
      </c>
      <c r="BE211" s="226">
        <f>IF(N211="základní",J211,0)</f>
        <v>0</v>
      </c>
      <c r="BF211" s="226">
        <f>IF(N211="snížená",J211,0)</f>
        <v>0</v>
      </c>
      <c r="BG211" s="226">
        <f>IF(N211="zákl. přenesená",J211,0)</f>
        <v>0</v>
      </c>
      <c r="BH211" s="226">
        <f>IF(N211="sníž. přenesená",J211,0)</f>
        <v>0</v>
      </c>
      <c r="BI211" s="226">
        <f>IF(N211="nulová",J211,0)</f>
        <v>0</v>
      </c>
      <c r="BJ211" s="20" t="s">
        <v>79</v>
      </c>
      <c r="BK211" s="226">
        <f>ROUND(I211*H211,2)</f>
        <v>0</v>
      </c>
      <c r="BL211" s="20" t="s">
        <v>97</v>
      </c>
      <c r="BM211" s="225" t="s">
        <v>3185</v>
      </c>
    </row>
    <row r="212" s="2" customFormat="1" ht="21.75" customHeight="1">
      <c r="A212" s="41"/>
      <c r="B212" s="42"/>
      <c r="C212" s="214" t="s">
        <v>1142</v>
      </c>
      <c r="D212" s="214" t="s">
        <v>179</v>
      </c>
      <c r="E212" s="215" t="s">
        <v>3186</v>
      </c>
      <c r="F212" s="216" t="s">
        <v>3187</v>
      </c>
      <c r="G212" s="217" t="s">
        <v>692</v>
      </c>
      <c r="H212" s="218">
        <v>0.188</v>
      </c>
      <c r="I212" s="219"/>
      <c r="J212" s="220">
        <f>ROUND(I212*H212,2)</f>
        <v>0</v>
      </c>
      <c r="K212" s="216" t="s">
        <v>2884</v>
      </c>
      <c r="L212" s="47"/>
      <c r="M212" s="221" t="s">
        <v>21</v>
      </c>
      <c r="N212" s="222" t="s">
        <v>43</v>
      </c>
      <c r="O212" s="87"/>
      <c r="P212" s="223">
        <f>O212*H212</f>
        <v>0</v>
      </c>
      <c r="Q212" s="223">
        <v>0</v>
      </c>
      <c r="R212" s="223">
        <f>Q212*H212</f>
        <v>0</v>
      </c>
      <c r="S212" s="223">
        <v>0</v>
      </c>
      <c r="T212" s="224">
        <f>S212*H212</f>
        <v>0</v>
      </c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R212" s="225" t="s">
        <v>97</v>
      </c>
      <c r="AT212" s="225" t="s">
        <v>179</v>
      </c>
      <c r="AU212" s="225" t="s">
        <v>81</v>
      </c>
      <c r="AY212" s="20" t="s">
        <v>178</v>
      </c>
      <c r="BE212" s="226">
        <f>IF(N212="základní",J212,0)</f>
        <v>0</v>
      </c>
      <c r="BF212" s="226">
        <f>IF(N212="snížená",J212,0)</f>
        <v>0</v>
      </c>
      <c r="BG212" s="226">
        <f>IF(N212="zákl. přenesená",J212,0)</f>
        <v>0</v>
      </c>
      <c r="BH212" s="226">
        <f>IF(N212="sníž. přenesená",J212,0)</f>
        <v>0</v>
      </c>
      <c r="BI212" s="226">
        <f>IF(N212="nulová",J212,0)</f>
        <v>0</v>
      </c>
      <c r="BJ212" s="20" t="s">
        <v>79</v>
      </c>
      <c r="BK212" s="226">
        <f>ROUND(I212*H212,2)</f>
        <v>0</v>
      </c>
      <c r="BL212" s="20" t="s">
        <v>97</v>
      </c>
      <c r="BM212" s="225" t="s">
        <v>3188</v>
      </c>
    </row>
    <row r="213" s="12" customFormat="1" ht="22.8" customHeight="1">
      <c r="A213" s="12"/>
      <c r="B213" s="200"/>
      <c r="C213" s="201"/>
      <c r="D213" s="202" t="s">
        <v>71</v>
      </c>
      <c r="E213" s="227" t="s">
        <v>3189</v>
      </c>
      <c r="F213" s="227" t="s">
        <v>3190</v>
      </c>
      <c r="G213" s="201"/>
      <c r="H213" s="201"/>
      <c r="I213" s="204"/>
      <c r="J213" s="228">
        <f>BK213</f>
        <v>0</v>
      </c>
      <c r="K213" s="201"/>
      <c r="L213" s="206"/>
      <c r="M213" s="207"/>
      <c r="N213" s="208"/>
      <c r="O213" s="208"/>
      <c r="P213" s="209">
        <f>SUM(P214:P216)</f>
        <v>0</v>
      </c>
      <c r="Q213" s="208"/>
      <c r="R213" s="209">
        <f>SUM(R214:R216)</f>
        <v>0</v>
      </c>
      <c r="S213" s="208"/>
      <c r="T213" s="210">
        <f>SUM(T214:T216)</f>
        <v>0</v>
      </c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R213" s="211" t="s">
        <v>81</v>
      </c>
      <c r="AT213" s="212" t="s">
        <v>71</v>
      </c>
      <c r="AU213" s="212" t="s">
        <v>79</v>
      </c>
      <c r="AY213" s="211" t="s">
        <v>178</v>
      </c>
      <c r="BK213" s="213">
        <f>SUM(BK214:BK216)</f>
        <v>0</v>
      </c>
    </row>
    <row r="214" s="2" customFormat="1" ht="16.5" customHeight="1">
      <c r="A214" s="41"/>
      <c r="B214" s="42"/>
      <c r="C214" s="214" t="s">
        <v>1148</v>
      </c>
      <c r="D214" s="214" t="s">
        <v>179</v>
      </c>
      <c r="E214" s="215" t="s">
        <v>3191</v>
      </c>
      <c r="F214" s="216" t="s">
        <v>3192</v>
      </c>
      <c r="G214" s="217" t="s">
        <v>546</v>
      </c>
      <c r="H214" s="218">
        <v>1</v>
      </c>
      <c r="I214" s="219"/>
      <c r="J214" s="220">
        <f>ROUND(I214*H214,2)</f>
        <v>0</v>
      </c>
      <c r="K214" s="216" t="s">
        <v>2884</v>
      </c>
      <c r="L214" s="47"/>
      <c r="M214" s="221" t="s">
        <v>21</v>
      </c>
      <c r="N214" s="222" t="s">
        <v>43</v>
      </c>
      <c r="O214" s="87"/>
      <c r="P214" s="223">
        <f>O214*H214</f>
        <v>0</v>
      </c>
      <c r="Q214" s="223">
        <v>0</v>
      </c>
      <c r="R214" s="223">
        <f>Q214*H214</f>
        <v>0</v>
      </c>
      <c r="S214" s="223">
        <v>0</v>
      </c>
      <c r="T214" s="224">
        <f>S214*H214</f>
        <v>0</v>
      </c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R214" s="225" t="s">
        <v>97</v>
      </c>
      <c r="AT214" s="225" t="s">
        <v>179</v>
      </c>
      <c r="AU214" s="225" t="s">
        <v>81</v>
      </c>
      <c r="AY214" s="20" t="s">
        <v>178</v>
      </c>
      <c r="BE214" s="226">
        <f>IF(N214="základní",J214,0)</f>
        <v>0</v>
      </c>
      <c r="BF214" s="226">
        <f>IF(N214="snížená",J214,0)</f>
        <v>0</v>
      </c>
      <c r="BG214" s="226">
        <f>IF(N214="zákl. přenesená",J214,0)</f>
        <v>0</v>
      </c>
      <c r="BH214" s="226">
        <f>IF(N214="sníž. přenesená",J214,0)</f>
        <v>0</v>
      </c>
      <c r="BI214" s="226">
        <f>IF(N214="nulová",J214,0)</f>
        <v>0</v>
      </c>
      <c r="BJ214" s="20" t="s">
        <v>79</v>
      </c>
      <c r="BK214" s="226">
        <f>ROUND(I214*H214,2)</f>
        <v>0</v>
      </c>
      <c r="BL214" s="20" t="s">
        <v>97</v>
      </c>
      <c r="BM214" s="225" t="s">
        <v>3193</v>
      </c>
    </row>
    <row r="215" s="2" customFormat="1" ht="16.5" customHeight="1">
      <c r="A215" s="41"/>
      <c r="B215" s="42"/>
      <c r="C215" s="214" t="s">
        <v>1156</v>
      </c>
      <c r="D215" s="214" t="s">
        <v>179</v>
      </c>
      <c r="E215" s="215" t="s">
        <v>3194</v>
      </c>
      <c r="F215" s="216" t="s">
        <v>3195</v>
      </c>
      <c r="G215" s="217" t="s">
        <v>546</v>
      </c>
      <c r="H215" s="218">
        <v>3</v>
      </c>
      <c r="I215" s="219"/>
      <c r="J215" s="220">
        <f>ROUND(I215*H215,2)</f>
        <v>0</v>
      </c>
      <c r="K215" s="216" t="s">
        <v>2884</v>
      </c>
      <c r="L215" s="47"/>
      <c r="M215" s="221" t="s">
        <v>21</v>
      </c>
      <c r="N215" s="222" t="s">
        <v>43</v>
      </c>
      <c r="O215" s="87"/>
      <c r="P215" s="223">
        <f>O215*H215</f>
        <v>0</v>
      </c>
      <c r="Q215" s="223">
        <v>0</v>
      </c>
      <c r="R215" s="223">
        <f>Q215*H215</f>
        <v>0</v>
      </c>
      <c r="S215" s="223">
        <v>0</v>
      </c>
      <c r="T215" s="224">
        <f>S215*H215</f>
        <v>0</v>
      </c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R215" s="225" t="s">
        <v>97</v>
      </c>
      <c r="AT215" s="225" t="s">
        <v>179</v>
      </c>
      <c r="AU215" s="225" t="s">
        <v>81</v>
      </c>
      <c r="AY215" s="20" t="s">
        <v>178</v>
      </c>
      <c r="BE215" s="226">
        <f>IF(N215="základní",J215,0)</f>
        <v>0</v>
      </c>
      <c r="BF215" s="226">
        <f>IF(N215="snížená",J215,0)</f>
        <v>0</v>
      </c>
      <c r="BG215" s="226">
        <f>IF(N215="zákl. přenesená",J215,0)</f>
        <v>0</v>
      </c>
      <c r="BH215" s="226">
        <f>IF(N215="sníž. přenesená",J215,0)</f>
        <v>0</v>
      </c>
      <c r="BI215" s="226">
        <f>IF(N215="nulová",J215,0)</f>
        <v>0</v>
      </c>
      <c r="BJ215" s="20" t="s">
        <v>79</v>
      </c>
      <c r="BK215" s="226">
        <f>ROUND(I215*H215,2)</f>
        <v>0</v>
      </c>
      <c r="BL215" s="20" t="s">
        <v>97</v>
      </c>
      <c r="BM215" s="225" t="s">
        <v>3196</v>
      </c>
    </row>
    <row r="216" s="2" customFormat="1" ht="21.75" customHeight="1">
      <c r="A216" s="41"/>
      <c r="B216" s="42"/>
      <c r="C216" s="214" t="s">
        <v>1162</v>
      </c>
      <c r="D216" s="214" t="s">
        <v>179</v>
      </c>
      <c r="E216" s="215" t="s">
        <v>3197</v>
      </c>
      <c r="F216" s="216" t="s">
        <v>3198</v>
      </c>
      <c r="G216" s="217" t="s">
        <v>692</v>
      </c>
      <c r="H216" s="218">
        <v>0.063</v>
      </c>
      <c r="I216" s="219"/>
      <c r="J216" s="220">
        <f>ROUND(I216*H216,2)</f>
        <v>0</v>
      </c>
      <c r="K216" s="216" t="s">
        <v>2884</v>
      </c>
      <c r="L216" s="47"/>
      <c r="M216" s="221" t="s">
        <v>21</v>
      </c>
      <c r="N216" s="222" t="s">
        <v>43</v>
      </c>
      <c r="O216" s="87"/>
      <c r="P216" s="223">
        <f>O216*H216</f>
        <v>0</v>
      </c>
      <c r="Q216" s="223">
        <v>0</v>
      </c>
      <c r="R216" s="223">
        <f>Q216*H216</f>
        <v>0</v>
      </c>
      <c r="S216" s="223">
        <v>0</v>
      </c>
      <c r="T216" s="224">
        <f>S216*H216</f>
        <v>0</v>
      </c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R216" s="225" t="s">
        <v>97</v>
      </c>
      <c r="AT216" s="225" t="s">
        <v>179</v>
      </c>
      <c r="AU216" s="225" t="s">
        <v>81</v>
      </c>
      <c r="AY216" s="20" t="s">
        <v>178</v>
      </c>
      <c r="BE216" s="226">
        <f>IF(N216="základní",J216,0)</f>
        <v>0</v>
      </c>
      <c r="BF216" s="226">
        <f>IF(N216="snížená",J216,0)</f>
        <v>0</v>
      </c>
      <c r="BG216" s="226">
        <f>IF(N216="zákl. přenesená",J216,0)</f>
        <v>0</v>
      </c>
      <c r="BH216" s="226">
        <f>IF(N216="sníž. přenesená",J216,0)</f>
        <v>0</v>
      </c>
      <c r="BI216" s="226">
        <f>IF(N216="nulová",J216,0)</f>
        <v>0</v>
      </c>
      <c r="BJ216" s="20" t="s">
        <v>79</v>
      </c>
      <c r="BK216" s="226">
        <f>ROUND(I216*H216,2)</f>
        <v>0</v>
      </c>
      <c r="BL216" s="20" t="s">
        <v>97</v>
      </c>
      <c r="BM216" s="225" t="s">
        <v>3199</v>
      </c>
    </row>
    <row r="217" s="12" customFormat="1" ht="22.8" customHeight="1">
      <c r="A217" s="12"/>
      <c r="B217" s="200"/>
      <c r="C217" s="201"/>
      <c r="D217" s="202" t="s">
        <v>71</v>
      </c>
      <c r="E217" s="227" t="s">
        <v>3200</v>
      </c>
      <c r="F217" s="227" t="s">
        <v>3201</v>
      </c>
      <c r="G217" s="201"/>
      <c r="H217" s="201"/>
      <c r="I217" s="204"/>
      <c r="J217" s="228">
        <f>BK217</f>
        <v>0</v>
      </c>
      <c r="K217" s="201"/>
      <c r="L217" s="206"/>
      <c r="M217" s="207"/>
      <c r="N217" s="208"/>
      <c r="O217" s="208"/>
      <c r="P217" s="209">
        <f>SUM(P218:P219)</f>
        <v>0</v>
      </c>
      <c r="Q217" s="208"/>
      <c r="R217" s="209">
        <f>SUM(R218:R219)</f>
        <v>0</v>
      </c>
      <c r="S217" s="208"/>
      <c r="T217" s="210">
        <f>SUM(T218:T219)</f>
        <v>0</v>
      </c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R217" s="211" t="s">
        <v>81</v>
      </c>
      <c r="AT217" s="212" t="s">
        <v>71</v>
      </c>
      <c r="AU217" s="212" t="s">
        <v>79</v>
      </c>
      <c r="AY217" s="211" t="s">
        <v>178</v>
      </c>
      <c r="BK217" s="213">
        <f>SUM(BK218:BK219)</f>
        <v>0</v>
      </c>
    </row>
    <row r="218" s="2" customFormat="1" ht="16.5" customHeight="1">
      <c r="A218" s="41"/>
      <c r="B218" s="42"/>
      <c r="C218" s="214" t="s">
        <v>1167</v>
      </c>
      <c r="D218" s="214" t="s">
        <v>179</v>
      </c>
      <c r="E218" s="215" t="s">
        <v>3202</v>
      </c>
      <c r="F218" s="216" t="s">
        <v>3203</v>
      </c>
      <c r="G218" s="217" t="s">
        <v>546</v>
      </c>
      <c r="H218" s="218">
        <v>1</v>
      </c>
      <c r="I218" s="219"/>
      <c r="J218" s="220">
        <f>ROUND(I218*H218,2)</f>
        <v>0</v>
      </c>
      <c r="K218" s="216" t="s">
        <v>2884</v>
      </c>
      <c r="L218" s="47"/>
      <c r="M218" s="221" t="s">
        <v>21</v>
      </c>
      <c r="N218" s="222" t="s">
        <v>43</v>
      </c>
      <c r="O218" s="87"/>
      <c r="P218" s="223">
        <f>O218*H218</f>
        <v>0</v>
      </c>
      <c r="Q218" s="223">
        <v>0</v>
      </c>
      <c r="R218" s="223">
        <f>Q218*H218</f>
        <v>0</v>
      </c>
      <c r="S218" s="223">
        <v>0</v>
      </c>
      <c r="T218" s="224">
        <f>S218*H218</f>
        <v>0</v>
      </c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R218" s="225" t="s">
        <v>97</v>
      </c>
      <c r="AT218" s="225" t="s">
        <v>179</v>
      </c>
      <c r="AU218" s="225" t="s">
        <v>81</v>
      </c>
      <c r="AY218" s="20" t="s">
        <v>178</v>
      </c>
      <c r="BE218" s="226">
        <f>IF(N218="základní",J218,0)</f>
        <v>0</v>
      </c>
      <c r="BF218" s="226">
        <f>IF(N218="snížená",J218,0)</f>
        <v>0</v>
      </c>
      <c r="BG218" s="226">
        <f>IF(N218="zákl. přenesená",J218,0)</f>
        <v>0</v>
      </c>
      <c r="BH218" s="226">
        <f>IF(N218="sníž. přenesená",J218,0)</f>
        <v>0</v>
      </c>
      <c r="BI218" s="226">
        <f>IF(N218="nulová",J218,0)</f>
        <v>0</v>
      </c>
      <c r="BJ218" s="20" t="s">
        <v>79</v>
      </c>
      <c r="BK218" s="226">
        <f>ROUND(I218*H218,2)</f>
        <v>0</v>
      </c>
      <c r="BL218" s="20" t="s">
        <v>97</v>
      </c>
      <c r="BM218" s="225" t="s">
        <v>3204</v>
      </c>
    </row>
    <row r="219" s="2" customFormat="1" ht="16.5" customHeight="1">
      <c r="A219" s="41"/>
      <c r="B219" s="42"/>
      <c r="C219" s="214" t="s">
        <v>1174</v>
      </c>
      <c r="D219" s="214" t="s">
        <v>179</v>
      </c>
      <c r="E219" s="215" t="s">
        <v>3205</v>
      </c>
      <c r="F219" s="216" t="s">
        <v>3206</v>
      </c>
      <c r="G219" s="217" t="s">
        <v>546</v>
      </c>
      <c r="H219" s="218">
        <v>1</v>
      </c>
      <c r="I219" s="219"/>
      <c r="J219" s="220">
        <f>ROUND(I219*H219,2)</f>
        <v>0</v>
      </c>
      <c r="K219" s="216" t="s">
        <v>2884</v>
      </c>
      <c r="L219" s="47"/>
      <c r="M219" s="221" t="s">
        <v>21</v>
      </c>
      <c r="N219" s="222" t="s">
        <v>43</v>
      </c>
      <c r="O219" s="87"/>
      <c r="P219" s="223">
        <f>O219*H219</f>
        <v>0</v>
      </c>
      <c r="Q219" s="223">
        <v>0</v>
      </c>
      <c r="R219" s="223">
        <f>Q219*H219</f>
        <v>0</v>
      </c>
      <c r="S219" s="223">
        <v>0</v>
      </c>
      <c r="T219" s="224">
        <f>S219*H219</f>
        <v>0</v>
      </c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R219" s="225" t="s">
        <v>97</v>
      </c>
      <c r="AT219" s="225" t="s">
        <v>179</v>
      </c>
      <c r="AU219" s="225" t="s">
        <v>81</v>
      </c>
      <c r="AY219" s="20" t="s">
        <v>178</v>
      </c>
      <c r="BE219" s="226">
        <f>IF(N219="základní",J219,0)</f>
        <v>0</v>
      </c>
      <c r="BF219" s="226">
        <f>IF(N219="snížená",J219,0)</f>
        <v>0</v>
      </c>
      <c r="BG219" s="226">
        <f>IF(N219="zákl. přenesená",J219,0)</f>
        <v>0</v>
      </c>
      <c r="BH219" s="226">
        <f>IF(N219="sníž. přenesená",J219,0)</f>
        <v>0</v>
      </c>
      <c r="BI219" s="226">
        <f>IF(N219="nulová",J219,0)</f>
        <v>0</v>
      </c>
      <c r="BJ219" s="20" t="s">
        <v>79</v>
      </c>
      <c r="BK219" s="226">
        <f>ROUND(I219*H219,2)</f>
        <v>0</v>
      </c>
      <c r="BL219" s="20" t="s">
        <v>97</v>
      </c>
      <c r="BM219" s="225" t="s">
        <v>3207</v>
      </c>
    </row>
    <row r="220" s="12" customFormat="1" ht="22.8" customHeight="1">
      <c r="A220" s="12"/>
      <c r="B220" s="200"/>
      <c r="C220" s="201"/>
      <c r="D220" s="202" t="s">
        <v>71</v>
      </c>
      <c r="E220" s="227" t="s">
        <v>2737</v>
      </c>
      <c r="F220" s="227" t="s">
        <v>2738</v>
      </c>
      <c r="G220" s="201"/>
      <c r="H220" s="201"/>
      <c r="I220" s="204"/>
      <c r="J220" s="228">
        <f>BK220</f>
        <v>0</v>
      </c>
      <c r="K220" s="201"/>
      <c r="L220" s="206"/>
      <c r="M220" s="207"/>
      <c r="N220" s="208"/>
      <c r="O220" s="208"/>
      <c r="P220" s="209">
        <f>P221</f>
        <v>0</v>
      </c>
      <c r="Q220" s="208"/>
      <c r="R220" s="209">
        <f>R221</f>
        <v>0</v>
      </c>
      <c r="S220" s="208"/>
      <c r="T220" s="210">
        <f>T221</f>
        <v>0</v>
      </c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R220" s="211" t="s">
        <v>81</v>
      </c>
      <c r="AT220" s="212" t="s">
        <v>71</v>
      </c>
      <c r="AU220" s="212" t="s">
        <v>79</v>
      </c>
      <c r="AY220" s="211" t="s">
        <v>178</v>
      </c>
      <c r="BK220" s="213">
        <f>BK221</f>
        <v>0</v>
      </c>
    </row>
    <row r="221" s="2" customFormat="1" ht="21.75" customHeight="1">
      <c r="A221" s="41"/>
      <c r="B221" s="42"/>
      <c r="C221" s="214" t="s">
        <v>1181</v>
      </c>
      <c r="D221" s="214" t="s">
        <v>179</v>
      </c>
      <c r="E221" s="215" t="s">
        <v>3208</v>
      </c>
      <c r="F221" s="216" t="s">
        <v>3209</v>
      </c>
      <c r="G221" s="217" t="s">
        <v>209</v>
      </c>
      <c r="H221" s="218">
        <v>35</v>
      </c>
      <c r="I221" s="219"/>
      <c r="J221" s="220">
        <f>ROUND(I221*H221,2)</f>
        <v>0</v>
      </c>
      <c r="K221" s="216" t="s">
        <v>2884</v>
      </c>
      <c r="L221" s="47"/>
      <c r="M221" s="229" t="s">
        <v>21</v>
      </c>
      <c r="N221" s="230" t="s">
        <v>43</v>
      </c>
      <c r="O221" s="231"/>
      <c r="P221" s="232">
        <f>O221*H221</f>
        <v>0</v>
      </c>
      <c r="Q221" s="232">
        <v>0</v>
      </c>
      <c r="R221" s="232">
        <f>Q221*H221</f>
        <v>0</v>
      </c>
      <c r="S221" s="232">
        <v>0</v>
      </c>
      <c r="T221" s="233">
        <f>S221*H221</f>
        <v>0</v>
      </c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R221" s="225" t="s">
        <v>97</v>
      </c>
      <c r="AT221" s="225" t="s">
        <v>179</v>
      </c>
      <c r="AU221" s="225" t="s">
        <v>81</v>
      </c>
      <c r="AY221" s="20" t="s">
        <v>178</v>
      </c>
      <c r="BE221" s="226">
        <f>IF(N221="základní",J221,0)</f>
        <v>0</v>
      </c>
      <c r="BF221" s="226">
        <f>IF(N221="snížená",J221,0)</f>
        <v>0</v>
      </c>
      <c r="BG221" s="226">
        <f>IF(N221="zákl. přenesená",J221,0)</f>
        <v>0</v>
      </c>
      <c r="BH221" s="226">
        <f>IF(N221="sníž. přenesená",J221,0)</f>
        <v>0</v>
      </c>
      <c r="BI221" s="226">
        <f>IF(N221="nulová",J221,0)</f>
        <v>0</v>
      </c>
      <c r="BJ221" s="20" t="s">
        <v>79</v>
      </c>
      <c r="BK221" s="226">
        <f>ROUND(I221*H221,2)</f>
        <v>0</v>
      </c>
      <c r="BL221" s="20" t="s">
        <v>97</v>
      </c>
      <c r="BM221" s="225" t="s">
        <v>3210</v>
      </c>
    </row>
    <row r="222" s="2" customFormat="1" ht="6.96" customHeight="1">
      <c r="A222" s="41"/>
      <c r="B222" s="62"/>
      <c r="C222" s="63"/>
      <c r="D222" s="63"/>
      <c r="E222" s="63"/>
      <c r="F222" s="63"/>
      <c r="G222" s="63"/>
      <c r="H222" s="63"/>
      <c r="I222" s="63"/>
      <c r="J222" s="63"/>
      <c r="K222" s="63"/>
      <c r="L222" s="47"/>
      <c r="M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</row>
  </sheetData>
  <sheetProtection sheet="1" autoFilter="0" formatColumns="0" formatRows="0" objects="1" scenarios="1" spinCount="100000" saltValue="8o+qDv9XvkHHYuQ7FkPl4ORZm9HyJxCSmYoWG1ocV/cL3vlihaEgi9/51muBNSSlHgHQ1QK0F+b6lE2T0dv5Cw==" hashValue="xBEtJ4JR1gMwwAWtUJjaw309ywHqYNAZeOvsW9q7mA349elHOMIfcRzcVC8wbV3Icyabci1pui+/K1n8OlRh/Q==" algorithmName="SHA-512" password="CCE5"/>
  <autoFilter ref="C100:K221"/>
  <mergeCells count="15">
    <mergeCell ref="E7:H7"/>
    <mergeCell ref="E11:H11"/>
    <mergeCell ref="E9:H9"/>
    <mergeCell ref="E13:H13"/>
    <mergeCell ref="E22:H22"/>
    <mergeCell ref="E31:H31"/>
    <mergeCell ref="E52:H52"/>
    <mergeCell ref="E56:H56"/>
    <mergeCell ref="E54:H54"/>
    <mergeCell ref="E58:H58"/>
    <mergeCell ref="E87:H87"/>
    <mergeCell ref="E91:H91"/>
    <mergeCell ref="E89:H89"/>
    <mergeCell ref="E93:H9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104</v>
      </c>
    </row>
    <row r="3" s="1" customFormat="1" ht="6.96" customHeight="1">
      <c r="B3" s="142"/>
      <c r="C3" s="143"/>
      <c r="D3" s="143"/>
      <c r="E3" s="143"/>
      <c r="F3" s="143"/>
      <c r="G3" s="143"/>
      <c r="H3" s="143"/>
      <c r="I3" s="143"/>
      <c r="J3" s="143"/>
      <c r="K3" s="143"/>
      <c r="L3" s="23"/>
      <c r="AT3" s="20" t="s">
        <v>81</v>
      </c>
    </row>
    <row r="4" s="1" customFormat="1" ht="24.96" customHeight="1">
      <c r="B4" s="23"/>
      <c r="D4" s="144" t="s">
        <v>150</v>
      </c>
      <c r="L4" s="23"/>
      <c r="M4" s="145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6" t="s">
        <v>16</v>
      </c>
      <c r="L6" s="23"/>
    </row>
    <row r="7" s="1" customFormat="1" ht="26.25" customHeight="1">
      <c r="B7" s="23"/>
      <c r="E7" s="147" t="str">
        <f>'Rekapitulace stavby'!K6</f>
        <v>PŘÍSTAVBA SAUNOVÉ ZÓNY K WELLNESS CENTRU BRUNTÁL I.ETAPA</v>
      </c>
      <c r="F7" s="146"/>
      <c r="G7" s="146"/>
      <c r="H7" s="146"/>
      <c r="L7" s="23"/>
    </row>
    <row r="8">
      <c r="B8" s="23"/>
      <c r="D8" s="146" t="s">
        <v>151</v>
      </c>
      <c r="L8" s="23"/>
    </row>
    <row r="9" s="1" customFormat="1" ht="16.5" customHeight="1">
      <c r="B9" s="23"/>
      <c r="E9" s="147" t="s">
        <v>328</v>
      </c>
      <c r="F9" s="1"/>
      <c r="G9" s="1"/>
      <c r="H9" s="1"/>
      <c r="L9" s="23"/>
    </row>
    <row r="10" s="1" customFormat="1" ht="12" customHeight="1">
      <c r="B10" s="23"/>
      <c r="D10" s="146" t="s">
        <v>153</v>
      </c>
      <c r="L10" s="23"/>
    </row>
    <row r="11" s="2" customFormat="1" ht="16.5" customHeight="1">
      <c r="A11" s="41"/>
      <c r="B11" s="47"/>
      <c r="C11" s="41"/>
      <c r="D11" s="41"/>
      <c r="E11" s="159" t="s">
        <v>329</v>
      </c>
      <c r="F11" s="41"/>
      <c r="G11" s="41"/>
      <c r="H11" s="41"/>
      <c r="I11" s="41"/>
      <c r="J11" s="41"/>
      <c r="K11" s="41"/>
      <c r="L11" s="148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46" t="s">
        <v>2875</v>
      </c>
      <c r="E12" s="41"/>
      <c r="F12" s="41"/>
      <c r="G12" s="41"/>
      <c r="H12" s="41"/>
      <c r="I12" s="41"/>
      <c r="J12" s="41"/>
      <c r="K12" s="41"/>
      <c r="L12" s="148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6.5" customHeight="1">
      <c r="A13" s="41"/>
      <c r="B13" s="47"/>
      <c r="C13" s="41"/>
      <c r="D13" s="41"/>
      <c r="E13" s="149" t="s">
        <v>3211</v>
      </c>
      <c r="F13" s="41"/>
      <c r="G13" s="41"/>
      <c r="H13" s="41"/>
      <c r="I13" s="41"/>
      <c r="J13" s="41"/>
      <c r="K13" s="41"/>
      <c r="L13" s="148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>
      <c r="A14" s="41"/>
      <c r="B14" s="47"/>
      <c r="C14" s="41"/>
      <c r="D14" s="41"/>
      <c r="E14" s="41"/>
      <c r="F14" s="41"/>
      <c r="G14" s="41"/>
      <c r="H14" s="41"/>
      <c r="I14" s="41"/>
      <c r="J14" s="41"/>
      <c r="K14" s="41"/>
      <c r="L14" s="148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2" customHeight="1">
      <c r="A15" s="41"/>
      <c r="B15" s="47"/>
      <c r="C15" s="41"/>
      <c r="D15" s="146" t="s">
        <v>18</v>
      </c>
      <c r="E15" s="41"/>
      <c r="F15" s="136" t="s">
        <v>19</v>
      </c>
      <c r="G15" s="41"/>
      <c r="H15" s="41"/>
      <c r="I15" s="146" t="s">
        <v>20</v>
      </c>
      <c r="J15" s="136" t="s">
        <v>21</v>
      </c>
      <c r="K15" s="41"/>
      <c r="L15" s="148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6" t="s">
        <v>22</v>
      </c>
      <c r="E16" s="41"/>
      <c r="F16" s="136" t="s">
        <v>332</v>
      </c>
      <c r="G16" s="41"/>
      <c r="H16" s="41"/>
      <c r="I16" s="146" t="s">
        <v>24</v>
      </c>
      <c r="J16" s="150" t="str">
        <f>'Rekapitulace stavby'!AN8</f>
        <v>13. 7. 2026</v>
      </c>
      <c r="K16" s="41"/>
      <c r="L16" s="148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0.8" customHeight="1">
      <c r="A17" s="41"/>
      <c r="B17" s="47"/>
      <c r="C17" s="41"/>
      <c r="D17" s="41"/>
      <c r="E17" s="41"/>
      <c r="F17" s="41"/>
      <c r="G17" s="41"/>
      <c r="H17" s="41"/>
      <c r="I17" s="41"/>
      <c r="J17" s="41"/>
      <c r="K17" s="41"/>
      <c r="L17" s="148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2" customHeight="1">
      <c r="A18" s="41"/>
      <c r="B18" s="47"/>
      <c r="C18" s="41"/>
      <c r="D18" s="146" t="s">
        <v>26</v>
      </c>
      <c r="E18" s="41"/>
      <c r="F18" s="41"/>
      <c r="G18" s="41"/>
      <c r="H18" s="41"/>
      <c r="I18" s="146" t="s">
        <v>27</v>
      </c>
      <c r="J18" s="136" t="s">
        <v>21</v>
      </c>
      <c r="K18" s="41"/>
      <c r="L18" s="148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8" customHeight="1">
      <c r="A19" s="41"/>
      <c r="B19" s="47"/>
      <c r="C19" s="41"/>
      <c r="D19" s="41"/>
      <c r="E19" s="136" t="s">
        <v>28</v>
      </c>
      <c r="F19" s="41"/>
      <c r="G19" s="41"/>
      <c r="H19" s="41"/>
      <c r="I19" s="146" t="s">
        <v>29</v>
      </c>
      <c r="J19" s="136" t="s">
        <v>21</v>
      </c>
      <c r="K19" s="41"/>
      <c r="L19" s="148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6.96" customHeight="1">
      <c r="A20" s="41"/>
      <c r="B20" s="47"/>
      <c r="C20" s="41"/>
      <c r="D20" s="41"/>
      <c r="E20" s="41"/>
      <c r="F20" s="41"/>
      <c r="G20" s="41"/>
      <c r="H20" s="41"/>
      <c r="I20" s="41"/>
      <c r="J20" s="41"/>
      <c r="K20" s="41"/>
      <c r="L20" s="148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2" customHeight="1">
      <c r="A21" s="41"/>
      <c r="B21" s="47"/>
      <c r="C21" s="41"/>
      <c r="D21" s="146" t="s">
        <v>30</v>
      </c>
      <c r="E21" s="41"/>
      <c r="F21" s="41"/>
      <c r="G21" s="41"/>
      <c r="H21" s="41"/>
      <c r="I21" s="146" t="s">
        <v>27</v>
      </c>
      <c r="J21" s="36" t="str">
        <f>'Rekapitulace stavby'!AN13</f>
        <v>Vyplň údaj</v>
      </c>
      <c r="K21" s="41"/>
      <c r="L21" s="148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8" customHeight="1">
      <c r="A22" s="41"/>
      <c r="B22" s="47"/>
      <c r="C22" s="41"/>
      <c r="D22" s="41"/>
      <c r="E22" s="36" t="str">
        <f>'Rekapitulace stavby'!E14</f>
        <v>Vyplň údaj</v>
      </c>
      <c r="F22" s="136"/>
      <c r="G22" s="136"/>
      <c r="H22" s="136"/>
      <c r="I22" s="146" t="s">
        <v>29</v>
      </c>
      <c r="J22" s="36" t="str">
        <f>'Rekapitulace stavby'!AN14</f>
        <v>Vyplň údaj</v>
      </c>
      <c r="K22" s="41"/>
      <c r="L22" s="148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6.96" customHeight="1">
      <c r="A23" s="41"/>
      <c r="B23" s="47"/>
      <c r="C23" s="41"/>
      <c r="D23" s="41"/>
      <c r="E23" s="41"/>
      <c r="F23" s="41"/>
      <c r="G23" s="41"/>
      <c r="H23" s="41"/>
      <c r="I23" s="41"/>
      <c r="J23" s="41"/>
      <c r="K23" s="41"/>
      <c r="L23" s="148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2" customHeight="1">
      <c r="A24" s="41"/>
      <c r="B24" s="47"/>
      <c r="C24" s="41"/>
      <c r="D24" s="146" t="s">
        <v>32</v>
      </c>
      <c r="E24" s="41"/>
      <c r="F24" s="41"/>
      <c r="G24" s="41"/>
      <c r="H24" s="41"/>
      <c r="I24" s="146" t="s">
        <v>27</v>
      </c>
      <c r="J24" s="136" t="s">
        <v>21</v>
      </c>
      <c r="K24" s="41"/>
      <c r="L24" s="148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8" customHeight="1">
      <c r="A25" s="41"/>
      <c r="B25" s="47"/>
      <c r="C25" s="41"/>
      <c r="D25" s="41"/>
      <c r="E25" s="136" t="s">
        <v>33</v>
      </c>
      <c r="F25" s="41"/>
      <c r="G25" s="41"/>
      <c r="H25" s="41"/>
      <c r="I25" s="146" t="s">
        <v>29</v>
      </c>
      <c r="J25" s="136" t="s">
        <v>21</v>
      </c>
      <c r="K25" s="41"/>
      <c r="L25" s="148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6.96" customHeight="1">
      <c r="A26" s="41"/>
      <c r="B26" s="47"/>
      <c r="C26" s="41"/>
      <c r="D26" s="41"/>
      <c r="E26" s="41"/>
      <c r="F26" s="41"/>
      <c r="G26" s="41"/>
      <c r="H26" s="41"/>
      <c r="I26" s="41"/>
      <c r="J26" s="41"/>
      <c r="K26" s="41"/>
      <c r="L26" s="148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12" customHeight="1">
      <c r="A27" s="41"/>
      <c r="B27" s="47"/>
      <c r="C27" s="41"/>
      <c r="D27" s="146" t="s">
        <v>35</v>
      </c>
      <c r="E27" s="41"/>
      <c r="F27" s="41"/>
      <c r="G27" s="41"/>
      <c r="H27" s="41"/>
      <c r="I27" s="146" t="s">
        <v>27</v>
      </c>
      <c r="J27" s="136" t="s">
        <v>21</v>
      </c>
      <c r="K27" s="41"/>
      <c r="L27" s="148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8" customHeight="1">
      <c r="A28" s="41"/>
      <c r="B28" s="47"/>
      <c r="C28" s="41"/>
      <c r="D28" s="41"/>
      <c r="E28" s="136" t="s">
        <v>33</v>
      </c>
      <c r="F28" s="41"/>
      <c r="G28" s="41"/>
      <c r="H28" s="41"/>
      <c r="I28" s="146" t="s">
        <v>29</v>
      </c>
      <c r="J28" s="136" t="s">
        <v>21</v>
      </c>
      <c r="K28" s="41"/>
      <c r="L28" s="148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41"/>
      <c r="E29" s="41"/>
      <c r="F29" s="41"/>
      <c r="G29" s="41"/>
      <c r="H29" s="41"/>
      <c r="I29" s="41"/>
      <c r="J29" s="41"/>
      <c r="K29" s="41"/>
      <c r="L29" s="148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12" customHeight="1">
      <c r="A30" s="41"/>
      <c r="B30" s="47"/>
      <c r="C30" s="41"/>
      <c r="D30" s="146" t="s">
        <v>36</v>
      </c>
      <c r="E30" s="41"/>
      <c r="F30" s="41"/>
      <c r="G30" s="41"/>
      <c r="H30" s="41"/>
      <c r="I30" s="41"/>
      <c r="J30" s="41"/>
      <c r="K30" s="41"/>
      <c r="L30" s="148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8" customFormat="1" ht="16.5" customHeight="1">
      <c r="A31" s="151"/>
      <c r="B31" s="152"/>
      <c r="C31" s="151"/>
      <c r="D31" s="151"/>
      <c r="E31" s="153" t="s">
        <v>21</v>
      </c>
      <c r="F31" s="153"/>
      <c r="G31" s="153"/>
      <c r="H31" s="153"/>
      <c r="I31" s="151"/>
      <c r="J31" s="151"/>
      <c r="K31" s="151"/>
      <c r="L31" s="154"/>
      <c r="S31" s="151"/>
      <c r="T31" s="151"/>
      <c r="U31" s="151"/>
      <c r="V31" s="151"/>
      <c r="W31" s="151"/>
      <c r="X31" s="151"/>
      <c r="Y31" s="151"/>
      <c r="Z31" s="151"/>
      <c r="AA31" s="151"/>
      <c r="AB31" s="151"/>
      <c r="AC31" s="151"/>
      <c r="AD31" s="151"/>
      <c r="AE31" s="151"/>
    </row>
    <row r="32" s="2" customFormat="1" ht="6.96" customHeight="1">
      <c r="A32" s="41"/>
      <c r="B32" s="47"/>
      <c r="C32" s="41"/>
      <c r="D32" s="41"/>
      <c r="E32" s="41"/>
      <c r="F32" s="41"/>
      <c r="G32" s="41"/>
      <c r="H32" s="41"/>
      <c r="I32" s="41"/>
      <c r="J32" s="41"/>
      <c r="K32" s="41"/>
      <c r="L32" s="148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5"/>
      <c r="E33" s="155"/>
      <c r="F33" s="155"/>
      <c r="G33" s="155"/>
      <c r="H33" s="155"/>
      <c r="I33" s="155"/>
      <c r="J33" s="155"/>
      <c r="K33" s="155"/>
      <c r="L33" s="148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25.44" customHeight="1">
      <c r="A34" s="41"/>
      <c r="B34" s="47"/>
      <c r="C34" s="41"/>
      <c r="D34" s="156" t="s">
        <v>38</v>
      </c>
      <c r="E34" s="41"/>
      <c r="F34" s="41"/>
      <c r="G34" s="41"/>
      <c r="H34" s="41"/>
      <c r="I34" s="41"/>
      <c r="J34" s="157">
        <f>ROUND(J94, 2)</f>
        <v>0</v>
      </c>
      <c r="K34" s="41"/>
      <c r="L34" s="148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6.96" customHeight="1">
      <c r="A35" s="41"/>
      <c r="B35" s="47"/>
      <c r="C35" s="41"/>
      <c r="D35" s="155"/>
      <c r="E35" s="155"/>
      <c r="F35" s="155"/>
      <c r="G35" s="155"/>
      <c r="H35" s="155"/>
      <c r="I35" s="155"/>
      <c r="J35" s="155"/>
      <c r="K35" s="155"/>
      <c r="L35" s="148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41"/>
      <c r="F36" s="158" t="s">
        <v>40</v>
      </c>
      <c r="G36" s="41"/>
      <c r="H36" s="41"/>
      <c r="I36" s="158" t="s">
        <v>39</v>
      </c>
      <c r="J36" s="158" t="s">
        <v>41</v>
      </c>
      <c r="K36" s="41"/>
      <c r="L36" s="148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s="2" customFormat="1" ht="14.4" customHeight="1">
      <c r="A37" s="41"/>
      <c r="B37" s="47"/>
      <c r="C37" s="41"/>
      <c r="D37" s="159" t="s">
        <v>42</v>
      </c>
      <c r="E37" s="146" t="s">
        <v>43</v>
      </c>
      <c r="F37" s="160">
        <f>ROUND((SUM(BE94:BE206)),  2)</f>
        <v>0</v>
      </c>
      <c r="G37" s="41"/>
      <c r="H37" s="41"/>
      <c r="I37" s="161">
        <v>0.20999999999999999</v>
      </c>
      <c r="J37" s="160">
        <f>ROUND(((SUM(BE94:BE206))*I37),  2)</f>
        <v>0</v>
      </c>
      <c r="K37" s="41"/>
      <c r="L37" s="148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14.4" customHeight="1">
      <c r="A38" s="41"/>
      <c r="B38" s="47"/>
      <c r="C38" s="41"/>
      <c r="D38" s="41"/>
      <c r="E38" s="146" t="s">
        <v>44</v>
      </c>
      <c r="F38" s="160">
        <f>ROUND((SUM(BF94:BF206)),  2)</f>
        <v>0</v>
      </c>
      <c r="G38" s="41"/>
      <c r="H38" s="41"/>
      <c r="I38" s="161">
        <v>0.14999999999999999</v>
      </c>
      <c r="J38" s="160">
        <f>ROUND(((SUM(BF94:BF206))*I38),  2)</f>
        <v>0</v>
      </c>
      <c r="K38" s="41"/>
      <c r="L38" s="148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6" t="s">
        <v>45</v>
      </c>
      <c r="F39" s="160">
        <f>ROUND((SUM(BG94:BG206)),  2)</f>
        <v>0</v>
      </c>
      <c r="G39" s="41"/>
      <c r="H39" s="41"/>
      <c r="I39" s="161">
        <v>0.20999999999999999</v>
      </c>
      <c r="J39" s="160">
        <f>0</f>
        <v>0</v>
      </c>
      <c r="K39" s="41"/>
      <c r="L39" s="148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hidden="1" s="2" customFormat="1" ht="14.4" customHeight="1">
      <c r="A40" s="41"/>
      <c r="B40" s="47"/>
      <c r="C40" s="41"/>
      <c r="D40" s="41"/>
      <c r="E40" s="146" t="s">
        <v>46</v>
      </c>
      <c r="F40" s="160">
        <f>ROUND((SUM(BH94:BH206)),  2)</f>
        <v>0</v>
      </c>
      <c r="G40" s="41"/>
      <c r="H40" s="41"/>
      <c r="I40" s="161">
        <v>0.14999999999999999</v>
      </c>
      <c r="J40" s="160">
        <f>0</f>
        <v>0</v>
      </c>
      <c r="K40" s="41"/>
      <c r="L40" s="148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hidden="1" s="2" customFormat="1" ht="14.4" customHeight="1">
      <c r="A41" s="41"/>
      <c r="B41" s="47"/>
      <c r="C41" s="41"/>
      <c r="D41" s="41"/>
      <c r="E41" s="146" t="s">
        <v>47</v>
      </c>
      <c r="F41" s="160">
        <f>ROUND((SUM(BI94:BI206)),  2)</f>
        <v>0</v>
      </c>
      <c r="G41" s="41"/>
      <c r="H41" s="41"/>
      <c r="I41" s="161">
        <v>0</v>
      </c>
      <c r="J41" s="160">
        <f>0</f>
        <v>0</v>
      </c>
      <c r="K41" s="41"/>
      <c r="L41" s="148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6.96" customHeight="1">
      <c r="A42" s="41"/>
      <c r="B42" s="47"/>
      <c r="C42" s="41"/>
      <c r="D42" s="41"/>
      <c r="E42" s="41"/>
      <c r="F42" s="41"/>
      <c r="G42" s="41"/>
      <c r="H42" s="41"/>
      <c r="I42" s="41"/>
      <c r="J42" s="41"/>
      <c r="K42" s="41"/>
      <c r="L42" s="148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="2" customFormat="1" ht="25.44" customHeight="1">
      <c r="A43" s="41"/>
      <c r="B43" s="47"/>
      <c r="C43" s="162"/>
      <c r="D43" s="163" t="s">
        <v>48</v>
      </c>
      <c r="E43" s="164"/>
      <c r="F43" s="164"/>
      <c r="G43" s="165" t="s">
        <v>49</v>
      </c>
      <c r="H43" s="166" t="s">
        <v>50</v>
      </c>
      <c r="I43" s="164"/>
      <c r="J43" s="167">
        <f>SUM(J34:J41)</f>
        <v>0</v>
      </c>
      <c r="K43" s="168"/>
      <c r="L43" s="148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</row>
    <row r="44" s="2" customFormat="1" ht="14.4" customHeight="1">
      <c r="A44" s="41"/>
      <c r="B44" s="169"/>
      <c r="C44" s="170"/>
      <c r="D44" s="170"/>
      <c r="E44" s="170"/>
      <c r="F44" s="170"/>
      <c r="G44" s="170"/>
      <c r="H44" s="170"/>
      <c r="I44" s="170"/>
      <c r="J44" s="170"/>
      <c r="K44" s="170"/>
      <c r="L44" s="148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8" s="2" customFormat="1" ht="6.96" customHeight="1">
      <c r="A48" s="41"/>
      <c r="B48" s="171"/>
      <c r="C48" s="172"/>
      <c r="D48" s="172"/>
      <c r="E48" s="172"/>
      <c r="F48" s="172"/>
      <c r="G48" s="172"/>
      <c r="H48" s="172"/>
      <c r="I48" s="172"/>
      <c r="J48" s="172"/>
      <c r="K48" s="172"/>
      <c r="L48" s="148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24.96" customHeight="1">
      <c r="A49" s="41"/>
      <c r="B49" s="42"/>
      <c r="C49" s="26" t="s">
        <v>156</v>
      </c>
      <c r="D49" s="43"/>
      <c r="E49" s="43"/>
      <c r="F49" s="43"/>
      <c r="G49" s="43"/>
      <c r="H49" s="43"/>
      <c r="I49" s="43"/>
      <c r="J49" s="43"/>
      <c r="K49" s="43"/>
      <c r="L49" s="148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6.96" customHeight="1">
      <c r="A50" s="41"/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148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12" customHeight="1">
      <c r="A51" s="41"/>
      <c r="B51" s="42"/>
      <c r="C51" s="35" t="s">
        <v>16</v>
      </c>
      <c r="D51" s="43"/>
      <c r="E51" s="43"/>
      <c r="F51" s="43"/>
      <c r="G51" s="43"/>
      <c r="H51" s="43"/>
      <c r="I51" s="43"/>
      <c r="J51" s="43"/>
      <c r="K51" s="43"/>
      <c r="L51" s="148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26.25" customHeight="1">
      <c r="A52" s="41"/>
      <c r="B52" s="42"/>
      <c r="C52" s="43"/>
      <c r="D52" s="43"/>
      <c r="E52" s="173" t="str">
        <f>E7</f>
        <v>PŘÍSTAVBA SAUNOVÉ ZÓNY K WELLNESS CENTRU BRUNTÁL I.ETAPA</v>
      </c>
      <c r="F52" s="35"/>
      <c r="G52" s="35"/>
      <c r="H52" s="35"/>
      <c r="I52" s="43"/>
      <c r="J52" s="43"/>
      <c r="K52" s="43"/>
      <c r="L52" s="148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1" customFormat="1" ht="12" customHeight="1">
      <c r="B53" s="24"/>
      <c r="C53" s="35" t="s">
        <v>151</v>
      </c>
      <c r="D53" s="25"/>
      <c r="E53" s="25"/>
      <c r="F53" s="25"/>
      <c r="G53" s="25"/>
      <c r="H53" s="25"/>
      <c r="I53" s="25"/>
      <c r="J53" s="25"/>
      <c r="K53" s="25"/>
      <c r="L53" s="23"/>
    </row>
    <row r="54" s="1" customFormat="1" ht="16.5" customHeight="1">
      <c r="B54" s="24"/>
      <c r="C54" s="25"/>
      <c r="D54" s="25"/>
      <c r="E54" s="173" t="s">
        <v>328</v>
      </c>
      <c r="F54" s="25"/>
      <c r="G54" s="25"/>
      <c r="H54" s="25"/>
      <c r="I54" s="25"/>
      <c r="J54" s="25"/>
      <c r="K54" s="25"/>
      <c r="L54" s="23"/>
    </row>
    <row r="55" s="1" customFormat="1" ht="12" customHeight="1">
      <c r="B55" s="24"/>
      <c r="C55" s="35" t="s">
        <v>153</v>
      </c>
      <c r="D55" s="25"/>
      <c r="E55" s="25"/>
      <c r="F55" s="25"/>
      <c r="G55" s="25"/>
      <c r="H55" s="25"/>
      <c r="I55" s="25"/>
      <c r="J55" s="25"/>
      <c r="K55" s="25"/>
      <c r="L55" s="23"/>
    </row>
    <row r="56" s="2" customFormat="1" ht="16.5" customHeight="1">
      <c r="A56" s="41"/>
      <c r="B56" s="42"/>
      <c r="C56" s="43"/>
      <c r="D56" s="43"/>
      <c r="E56" s="234" t="s">
        <v>329</v>
      </c>
      <c r="F56" s="43"/>
      <c r="G56" s="43"/>
      <c r="H56" s="43"/>
      <c r="I56" s="43"/>
      <c r="J56" s="43"/>
      <c r="K56" s="43"/>
      <c r="L56" s="148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12" customHeight="1">
      <c r="A57" s="41"/>
      <c r="B57" s="42"/>
      <c r="C57" s="35" t="s">
        <v>2875</v>
      </c>
      <c r="D57" s="43"/>
      <c r="E57" s="43"/>
      <c r="F57" s="43"/>
      <c r="G57" s="43"/>
      <c r="H57" s="43"/>
      <c r="I57" s="43"/>
      <c r="J57" s="43"/>
      <c r="K57" s="43"/>
      <c r="L57" s="148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6.5" customHeight="1">
      <c r="A58" s="41"/>
      <c r="B58" s="42"/>
      <c r="C58" s="43"/>
      <c r="D58" s="43"/>
      <c r="E58" s="72" t="str">
        <f>E13</f>
        <v>SO 1.4.02 - TZB - Vzduchotechnika</v>
      </c>
      <c r="F58" s="43"/>
      <c r="G58" s="43"/>
      <c r="H58" s="43"/>
      <c r="I58" s="43"/>
      <c r="J58" s="43"/>
      <c r="K58" s="43"/>
      <c r="L58" s="148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6.96" customHeight="1">
      <c r="A59" s="41"/>
      <c r="B59" s="42"/>
      <c r="C59" s="43"/>
      <c r="D59" s="43"/>
      <c r="E59" s="43"/>
      <c r="F59" s="43"/>
      <c r="G59" s="43"/>
      <c r="H59" s="43"/>
      <c r="I59" s="43"/>
      <c r="J59" s="43"/>
      <c r="K59" s="43"/>
      <c r="L59" s="148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2" customHeight="1">
      <c r="A60" s="41"/>
      <c r="B60" s="42"/>
      <c r="C60" s="35" t="s">
        <v>22</v>
      </c>
      <c r="D60" s="43"/>
      <c r="E60" s="43"/>
      <c r="F60" s="30" t="str">
        <f>F16</f>
        <v>Bruntál</v>
      </c>
      <c r="G60" s="43"/>
      <c r="H60" s="43"/>
      <c r="I60" s="35" t="s">
        <v>24</v>
      </c>
      <c r="J60" s="75" t="str">
        <f>IF(J16="","",J16)</f>
        <v>13. 7. 2026</v>
      </c>
      <c r="K60" s="43"/>
      <c r="L60" s="148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6.96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148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5.15" customHeight="1">
      <c r="A62" s="41"/>
      <c r="B62" s="42"/>
      <c r="C62" s="35" t="s">
        <v>26</v>
      </c>
      <c r="D62" s="43"/>
      <c r="E62" s="43"/>
      <c r="F62" s="30" t="str">
        <f>E19</f>
        <v>Město Bruntál, Nádražní 944/20, 79201</v>
      </c>
      <c r="G62" s="43"/>
      <c r="H62" s="43"/>
      <c r="I62" s="35" t="s">
        <v>32</v>
      </c>
      <c r="J62" s="39" t="str">
        <f>E25</f>
        <v>Ateliér EMMET s.r.o.</v>
      </c>
      <c r="K62" s="43"/>
      <c r="L62" s="148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15.15" customHeight="1">
      <c r="A63" s="41"/>
      <c r="B63" s="42"/>
      <c r="C63" s="35" t="s">
        <v>30</v>
      </c>
      <c r="D63" s="43"/>
      <c r="E63" s="43"/>
      <c r="F63" s="30" t="str">
        <f>IF(E22="","",E22)</f>
        <v>Vyplň údaj</v>
      </c>
      <c r="G63" s="43"/>
      <c r="H63" s="43"/>
      <c r="I63" s="35" t="s">
        <v>35</v>
      </c>
      <c r="J63" s="39" t="str">
        <f>E28</f>
        <v>Ateliér EMMET s.r.o.</v>
      </c>
      <c r="K63" s="43"/>
      <c r="L63" s="148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</row>
    <row r="64" s="2" customFormat="1" ht="10.32" customHeight="1">
      <c r="A64" s="41"/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148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</row>
    <row r="65" s="2" customFormat="1" ht="29.28" customHeight="1">
      <c r="A65" s="41"/>
      <c r="B65" s="42"/>
      <c r="C65" s="174" t="s">
        <v>157</v>
      </c>
      <c r="D65" s="175"/>
      <c r="E65" s="175"/>
      <c r="F65" s="175"/>
      <c r="G65" s="175"/>
      <c r="H65" s="175"/>
      <c r="I65" s="175"/>
      <c r="J65" s="176" t="s">
        <v>158</v>
      </c>
      <c r="K65" s="175"/>
      <c r="L65" s="148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 s="2" customFormat="1" ht="10.32" customHeight="1">
      <c r="A66" s="41"/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148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22.8" customHeight="1">
      <c r="A67" s="41"/>
      <c r="B67" s="42"/>
      <c r="C67" s="177" t="s">
        <v>70</v>
      </c>
      <c r="D67" s="43"/>
      <c r="E67" s="43"/>
      <c r="F67" s="43"/>
      <c r="G67" s="43"/>
      <c r="H67" s="43"/>
      <c r="I67" s="43"/>
      <c r="J67" s="105">
        <f>J94</f>
        <v>0</v>
      </c>
      <c r="K67" s="43"/>
      <c r="L67" s="148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U67" s="20" t="s">
        <v>159</v>
      </c>
    </row>
    <row r="68" s="9" customFormat="1" ht="24.96" customHeight="1">
      <c r="A68" s="9"/>
      <c r="B68" s="178"/>
      <c r="C68" s="179"/>
      <c r="D68" s="180" t="s">
        <v>3212</v>
      </c>
      <c r="E68" s="181"/>
      <c r="F68" s="181"/>
      <c r="G68" s="181"/>
      <c r="H68" s="181"/>
      <c r="I68" s="181"/>
      <c r="J68" s="182">
        <f>J95</f>
        <v>0</v>
      </c>
      <c r="K68" s="179"/>
      <c r="L68" s="183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10" customFormat="1" ht="19.92" customHeight="1">
      <c r="A69" s="10"/>
      <c r="B69" s="184"/>
      <c r="C69" s="128"/>
      <c r="D69" s="185" t="s">
        <v>3213</v>
      </c>
      <c r="E69" s="186"/>
      <c r="F69" s="186"/>
      <c r="G69" s="186"/>
      <c r="H69" s="186"/>
      <c r="I69" s="186"/>
      <c r="J69" s="187">
        <f>J167</f>
        <v>0</v>
      </c>
      <c r="K69" s="128"/>
      <c r="L69" s="188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4.88" customHeight="1">
      <c r="A70" s="10"/>
      <c r="B70" s="184"/>
      <c r="C70" s="128"/>
      <c r="D70" s="185" t="s">
        <v>3214</v>
      </c>
      <c r="E70" s="186"/>
      <c r="F70" s="186"/>
      <c r="G70" s="186"/>
      <c r="H70" s="186"/>
      <c r="I70" s="186"/>
      <c r="J70" s="187">
        <f>J201</f>
        <v>0</v>
      </c>
      <c r="K70" s="128"/>
      <c r="L70" s="188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2" customFormat="1" ht="21.84" customHeight="1">
      <c r="A71" s="41"/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148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6.96" customHeight="1">
      <c r="A72" s="41"/>
      <c r="B72" s="62"/>
      <c r="C72" s="63"/>
      <c r="D72" s="63"/>
      <c r="E72" s="63"/>
      <c r="F72" s="63"/>
      <c r="G72" s="63"/>
      <c r="H72" s="63"/>
      <c r="I72" s="63"/>
      <c r="J72" s="63"/>
      <c r="K72" s="63"/>
      <c r="L72" s="148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6" s="2" customFormat="1" ht="6.96" customHeight="1">
      <c r="A76" s="41"/>
      <c r="B76" s="64"/>
      <c r="C76" s="65"/>
      <c r="D76" s="65"/>
      <c r="E76" s="65"/>
      <c r="F76" s="65"/>
      <c r="G76" s="65"/>
      <c r="H76" s="65"/>
      <c r="I76" s="65"/>
      <c r="J76" s="65"/>
      <c r="K76" s="65"/>
      <c r="L76" s="148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24.96" customHeight="1">
      <c r="A77" s="41"/>
      <c r="B77" s="42"/>
      <c r="C77" s="26" t="s">
        <v>163</v>
      </c>
      <c r="D77" s="43"/>
      <c r="E77" s="43"/>
      <c r="F77" s="43"/>
      <c r="G77" s="43"/>
      <c r="H77" s="43"/>
      <c r="I77" s="43"/>
      <c r="J77" s="43"/>
      <c r="K77" s="43"/>
      <c r="L77" s="148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6.96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48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2" customHeight="1">
      <c r="A79" s="41"/>
      <c r="B79" s="42"/>
      <c r="C79" s="35" t="s">
        <v>16</v>
      </c>
      <c r="D79" s="43"/>
      <c r="E79" s="43"/>
      <c r="F79" s="43"/>
      <c r="G79" s="43"/>
      <c r="H79" s="43"/>
      <c r="I79" s="43"/>
      <c r="J79" s="43"/>
      <c r="K79" s="43"/>
      <c r="L79" s="148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26.25" customHeight="1">
      <c r="A80" s="41"/>
      <c r="B80" s="42"/>
      <c r="C80" s="43"/>
      <c r="D80" s="43"/>
      <c r="E80" s="173" t="str">
        <f>E7</f>
        <v>PŘÍSTAVBA SAUNOVÉ ZÓNY K WELLNESS CENTRU BRUNTÁL I.ETAPA</v>
      </c>
      <c r="F80" s="35"/>
      <c r="G80" s="35"/>
      <c r="H80" s="35"/>
      <c r="I80" s="43"/>
      <c r="J80" s="43"/>
      <c r="K80" s="43"/>
      <c r="L80" s="148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1" customFormat="1" ht="12" customHeight="1">
      <c r="B81" s="24"/>
      <c r="C81" s="35" t="s">
        <v>151</v>
      </c>
      <c r="D81" s="25"/>
      <c r="E81" s="25"/>
      <c r="F81" s="25"/>
      <c r="G81" s="25"/>
      <c r="H81" s="25"/>
      <c r="I81" s="25"/>
      <c r="J81" s="25"/>
      <c r="K81" s="25"/>
      <c r="L81" s="23"/>
    </row>
    <row r="82" s="1" customFormat="1" ht="16.5" customHeight="1">
      <c r="B82" s="24"/>
      <c r="C82" s="25"/>
      <c r="D82" s="25"/>
      <c r="E82" s="173" t="s">
        <v>328</v>
      </c>
      <c r="F82" s="25"/>
      <c r="G82" s="25"/>
      <c r="H82" s="25"/>
      <c r="I82" s="25"/>
      <c r="J82" s="25"/>
      <c r="K82" s="25"/>
      <c r="L82" s="23"/>
    </row>
    <row r="83" s="1" customFormat="1" ht="12" customHeight="1">
      <c r="B83" s="24"/>
      <c r="C83" s="35" t="s">
        <v>153</v>
      </c>
      <c r="D83" s="25"/>
      <c r="E83" s="25"/>
      <c r="F83" s="25"/>
      <c r="G83" s="25"/>
      <c r="H83" s="25"/>
      <c r="I83" s="25"/>
      <c r="J83" s="25"/>
      <c r="K83" s="25"/>
      <c r="L83" s="23"/>
    </row>
    <row r="84" s="2" customFormat="1" ht="16.5" customHeight="1">
      <c r="A84" s="41"/>
      <c r="B84" s="42"/>
      <c r="C84" s="43"/>
      <c r="D84" s="43"/>
      <c r="E84" s="234" t="s">
        <v>329</v>
      </c>
      <c r="F84" s="43"/>
      <c r="G84" s="43"/>
      <c r="H84" s="43"/>
      <c r="I84" s="43"/>
      <c r="J84" s="43"/>
      <c r="K84" s="43"/>
      <c r="L84" s="148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2" customHeight="1">
      <c r="A85" s="41"/>
      <c r="B85" s="42"/>
      <c r="C85" s="35" t="s">
        <v>2875</v>
      </c>
      <c r="D85" s="43"/>
      <c r="E85" s="43"/>
      <c r="F85" s="43"/>
      <c r="G85" s="43"/>
      <c r="H85" s="43"/>
      <c r="I85" s="43"/>
      <c r="J85" s="43"/>
      <c r="K85" s="43"/>
      <c r="L85" s="148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6.5" customHeight="1">
      <c r="A86" s="41"/>
      <c r="B86" s="42"/>
      <c r="C86" s="43"/>
      <c r="D86" s="43"/>
      <c r="E86" s="72" t="str">
        <f>E13</f>
        <v>SO 1.4.02 - TZB - Vzduchotechnika</v>
      </c>
      <c r="F86" s="43"/>
      <c r="G86" s="43"/>
      <c r="H86" s="43"/>
      <c r="I86" s="43"/>
      <c r="J86" s="43"/>
      <c r="K86" s="43"/>
      <c r="L86" s="148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6.96" customHeight="1">
      <c r="A87" s="41"/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148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12" customHeight="1">
      <c r="A88" s="41"/>
      <c r="B88" s="42"/>
      <c r="C88" s="35" t="s">
        <v>22</v>
      </c>
      <c r="D88" s="43"/>
      <c r="E88" s="43"/>
      <c r="F88" s="30" t="str">
        <f>F16</f>
        <v>Bruntál</v>
      </c>
      <c r="G88" s="43"/>
      <c r="H88" s="43"/>
      <c r="I88" s="35" t="s">
        <v>24</v>
      </c>
      <c r="J88" s="75" t="str">
        <f>IF(J16="","",J16)</f>
        <v>13. 7. 2026</v>
      </c>
      <c r="K88" s="43"/>
      <c r="L88" s="148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6.96" customHeight="1">
      <c r="A89" s="41"/>
      <c r="B89" s="42"/>
      <c r="C89" s="43"/>
      <c r="D89" s="43"/>
      <c r="E89" s="43"/>
      <c r="F89" s="43"/>
      <c r="G89" s="43"/>
      <c r="H89" s="43"/>
      <c r="I89" s="43"/>
      <c r="J89" s="43"/>
      <c r="K89" s="43"/>
      <c r="L89" s="148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5.15" customHeight="1">
      <c r="A90" s="41"/>
      <c r="B90" s="42"/>
      <c r="C90" s="35" t="s">
        <v>26</v>
      </c>
      <c r="D90" s="43"/>
      <c r="E90" s="43"/>
      <c r="F90" s="30" t="str">
        <f>E19</f>
        <v>Město Bruntál, Nádražní 944/20, 79201</v>
      </c>
      <c r="G90" s="43"/>
      <c r="H90" s="43"/>
      <c r="I90" s="35" t="s">
        <v>32</v>
      </c>
      <c r="J90" s="39" t="str">
        <f>E25</f>
        <v>Ateliér EMMET s.r.o.</v>
      </c>
      <c r="K90" s="43"/>
      <c r="L90" s="148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5.15" customHeight="1">
      <c r="A91" s="41"/>
      <c r="B91" s="42"/>
      <c r="C91" s="35" t="s">
        <v>30</v>
      </c>
      <c r="D91" s="43"/>
      <c r="E91" s="43"/>
      <c r="F91" s="30" t="str">
        <f>IF(E22="","",E22)</f>
        <v>Vyplň údaj</v>
      </c>
      <c r="G91" s="43"/>
      <c r="H91" s="43"/>
      <c r="I91" s="35" t="s">
        <v>35</v>
      </c>
      <c r="J91" s="39" t="str">
        <f>E28</f>
        <v>Ateliér EMMET s.r.o.</v>
      </c>
      <c r="K91" s="43"/>
      <c r="L91" s="148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10.32" customHeight="1">
      <c r="A92" s="41"/>
      <c r="B92" s="42"/>
      <c r="C92" s="43"/>
      <c r="D92" s="43"/>
      <c r="E92" s="43"/>
      <c r="F92" s="43"/>
      <c r="G92" s="43"/>
      <c r="H92" s="43"/>
      <c r="I92" s="43"/>
      <c r="J92" s="43"/>
      <c r="K92" s="43"/>
      <c r="L92" s="148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11" customFormat="1" ht="29.28" customHeight="1">
      <c r="A93" s="189"/>
      <c r="B93" s="190"/>
      <c r="C93" s="191" t="s">
        <v>164</v>
      </c>
      <c r="D93" s="192" t="s">
        <v>57</v>
      </c>
      <c r="E93" s="192" t="s">
        <v>53</v>
      </c>
      <c r="F93" s="192" t="s">
        <v>54</v>
      </c>
      <c r="G93" s="192" t="s">
        <v>165</v>
      </c>
      <c r="H93" s="192" t="s">
        <v>166</v>
      </c>
      <c r="I93" s="192" t="s">
        <v>167</v>
      </c>
      <c r="J93" s="192" t="s">
        <v>158</v>
      </c>
      <c r="K93" s="193" t="s">
        <v>168</v>
      </c>
      <c r="L93" s="194"/>
      <c r="M93" s="95" t="s">
        <v>21</v>
      </c>
      <c r="N93" s="96" t="s">
        <v>42</v>
      </c>
      <c r="O93" s="96" t="s">
        <v>169</v>
      </c>
      <c r="P93" s="96" t="s">
        <v>170</v>
      </c>
      <c r="Q93" s="96" t="s">
        <v>171</v>
      </c>
      <c r="R93" s="96" t="s">
        <v>172</v>
      </c>
      <c r="S93" s="96" t="s">
        <v>173</v>
      </c>
      <c r="T93" s="97" t="s">
        <v>174</v>
      </c>
      <c r="U93" s="189"/>
      <c r="V93" s="189"/>
      <c r="W93" s="189"/>
      <c r="X93" s="189"/>
      <c r="Y93" s="189"/>
      <c r="Z93" s="189"/>
      <c r="AA93" s="189"/>
      <c r="AB93" s="189"/>
      <c r="AC93" s="189"/>
      <c r="AD93" s="189"/>
      <c r="AE93" s="189"/>
    </row>
    <row r="94" s="2" customFormat="1" ht="22.8" customHeight="1">
      <c r="A94" s="41"/>
      <c r="B94" s="42"/>
      <c r="C94" s="102" t="s">
        <v>175</v>
      </c>
      <c r="D94" s="43"/>
      <c r="E94" s="43"/>
      <c r="F94" s="43"/>
      <c r="G94" s="43"/>
      <c r="H94" s="43"/>
      <c r="I94" s="43"/>
      <c r="J94" s="195">
        <f>BK94</f>
        <v>0</v>
      </c>
      <c r="K94" s="43"/>
      <c r="L94" s="47"/>
      <c r="M94" s="98"/>
      <c r="N94" s="196"/>
      <c r="O94" s="99"/>
      <c r="P94" s="197">
        <f>P95</f>
        <v>0</v>
      </c>
      <c r="Q94" s="99"/>
      <c r="R94" s="197">
        <f>R95</f>
        <v>0</v>
      </c>
      <c r="S94" s="99"/>
      <c r="T94" s="198">
        <f>T95</f>
        <v>0</v>
      </c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T94" s="20" t="s">
        <v>71</v>
      </c>
      <c r="AU94" s="20" t="s">
        <v>159</v>
      </c>
      <c r="BK94" s="199">
        <f>BK95</f>
        <v>0</v>
      </c>
    </row>
    <row r="95" s="12" customFormat="1" ht="25.92" customHeight="1">
      <c r="A95" s="12"/>
      <c r="B95" s="200"/>
      <c r="C95" s="201"/>
      <c r="D95" s="202" t="s">
        <v>71</v>
      </c>
      <c r="E95" s="203" t="s">
        <v>176</v>
      </c>
      <c r="F95" s="203" t="s">
        <v>3215</v>
      </c>
      <c r="G95" s="201"/>
      <c r="H95" s="201"/>
      <c r="I95" s="204"/>
      <c r="J95" s="205">
        <f>BK95</f>
        <v>0</v>
      </c>
      <c r="K95" s="201"/>
      <c r="L95" s="206"/>
      <c r="M95" s="207"/>
      <c r="N95" s="208"/>
      <c r="O95" s="208"/>
      <c r="P95" s="209">
        <f>P96+SUM(P97:P167)</f>
        <v>0</v>
      </c>
      <c r="Q95" s="208"/>
      <c r="R95" s="209">
        <f>R96+SUM(R97:R167)</f>
        <v>0</v>
      </c>
      <c r="S95" s="208"/>
      <c r="T95" s="210">
        <f>T96+SUM(T97:T167)</f>
        <v>0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11" t="s">
        <v>79</v>
      </c>
      <c r="AT95" s="212" t="s">
        <v>71</v>
      </c>
      <c r="AU95" s="212" t="s">
        <v>72</v>
      </c>
      <c r="AY95" s="211" t="s">
        <v>178</v>
      </c>
      <c r="BK95" s="213">
        <f>BK96+SUM(BK97:BK167)</f>
        <v>0</v>
      </c>
    </row>
    <row r="96" s="2" customFormat="1" ht="16.5" customHeight="1">
      <c r="A96" s="41"/>
      <c r="B96" s="42"/>
      <c r="C96" s="214" t="s">
        <v>79</v>
      </c>
      <c r="D96" s="214" t="s">
        <v>179</v>
      </c>
      <c r="E96" s="215" t="s">
        <v>3216</v>
      </c>
      <c r="F96" s="216" t="s">
        <v>3217</v>
      </c>
      <c r="G96" s="217" t="s">
        <v>182</v>
      </c>
      <c r="H96" s="218">
        <v>1</v>
      </c>
      <c r="I96" s="219"/>
      <c r="J96" s="220">
        <f>ROUND(I96*H96,2)</f>
        <v>0</v>
      </c>
      <c r="K96" s="216" t="s">
        <v>3218</v>
      </c>
      <c r="L96" s="47"/>
      <c r="M96" s="221" t="s">
        <v>21</v>
      </c>
      <c r="N96" s="222" t="s">
        <v>43</v>
      </c>
      <c r="O96" s="87"/>
      <c r="P96" s="223">
        <f>O96*H96</f>
        <v>0</v>
      </c>
      <c r="Q96" s="223">
        <v>0</v>
      </c>
      <c r="R96" s="223">
        <f>Q96*H96</f>
        <v>0</v>
      </c>
      <c r="S96" s="223">
        <v>0</v>
      </c>
      <c r="T96" s="224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25" t="s">
        <v>97</v>
      </c>
      <c r="AT96" s="225" t="s">
        <v>179</v>
      </c>
      <c r="AU96" s="225" t="s">
        <v>79</v>
      </c>
      <c r="AY96" s="20" t="s">
        <v>178</v>
      </c>
      <c r="BE96" s="226">
        <f>IF(N96="základní",J96,0)</f>
        <v>0</v>
      </c>
      <c r="BF96" s="226">
        <f>IF(N96="snížená",J96,0)</f>
        <v>0</v>
      </c>
      <c r="BG96" s="226">
        <f>IF(N96="zákl. přenesená",J96,0)</f>
        <v>0</v>
      </c>
      <c r="BH96" s="226">
        <f>IF(N96="sníž. přenesená",J96,0)</f>
        <v>0</v>
      </c>
      <c r="BI96" s="226">
        <f>IF(N96="nulová",J96,0)</f>
        <v>0</v>
      </c>
      <c r="BJ96" s="20" t="s">
        <v>79</v>
      </c>
      <c r="BK96" s="226">
        <f>ROUND(I96*H96,2)</f>
        <v>0</v>
      </c>
      <c r="BL96" s="20" t="s">
        <v>97</v>
      </c>
      <c r="BM96" s="225" t="s">
        <v>3219</v>
      </c>
    </row>
    <row r="97" s="2" customFormat="1">
      <c r="A97" s="41"/>
      <c r="B97" s="42"/>
      <c r="C97" s="43"/>
      <c r="D97" s="242" t="s">
        <v>3220</v>
      </c>
      <c r="E97" s="43"/>
      <c r="F97" s="302" t="s">
        <v>3221</v>
      </c>
      <c r="G97" s="43"/>
      <c r="H97" s="43"/>
      <c r="I97" s="237"/>
      <c r="J97" s="43"/>
      <c r="K97" s="43"/>
      <c r="L97" s="47"/>
      <c r="M97" s="238"/>
      <c r="N97" s="239"/>
      <c r="O97" s="87"/>
      <c r="P97" s="87"/>
      <c r="Q97" s="87"/>
      <c r="R97" s="87"/>
      <c r="S97" s="87"/>
      <c r="T97" s="88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T97" s="20" t="s">
        <v>3220</v>
      </c>
      <c r="AU97" s="20" t="s">
        <v>79</v>
      </c>
    </row>
    <row r="98" s="14" customFormat="1">
      <c r="A98" s="14"/>
      <c r="B98" s="251"/>
      <c r="C98" s="252"/>
      <c r="D98" s="242" t="s">
        <v>372</v>
      </c>
      <c r="E98" s="253" t="s">
        <v>21</v>
      </c>
      <c r="F98" s="254" t="s">
        <v>3222</v>
      </c>
      <c r="G98" s="252"/>
      <c r="H98" s="255">
        <v>1</v>
      </c>
      <c r="I98" s="256"/>
      <c r="J98" s="252"/>
      <c r="K98" s="252"/>
      <c r="L98" s="257"/>
      <c r="M98" s="258"/>
      <c r="N98" s="259"/>
      <c r="O98" s="259"/>
      <c r="P98" s="259"/>
      <c r="Q98" s="259"/>
      <c r="R98" s="259"/>
      <c r="S98" s="259"/>
      <c r="T98" s="260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T98" s="261" t="s">
        <v>372</v>
      </c>
      <c r="AU98" s="261" t="s">
        <v>79</v>
      </c>
      <c r="AV98" s="14" t="s">
        <v>81</v>
      </c>
      <c r="AW98" s="14" t="s">
        <v>34</v>
      </c>
      <c r="AX98" s="14" t="s">
        <v>79</v>
      </c>
      <c r="AY98" s="261" t="s">
        <v>178</v>
      </c>
    </row>
    <row r="99" s="13" customFormat="1">
      <c r="A99" s="13"/>
      <c r="B99" s="240"/>
      <c r="C99" s="241"/>
      <c r="D99" s="242" t="s">
        <v>372</v>
      </c>
      <c r="E99" s="243" t="s">
        <v>21</v>
      </c>
      <c r="F99" s="244" t="s">
        <v>3223</v>
      </c>
      <c r="G99" s="241"/>
      <c r="H99" s="243" t="s">
        <v>21</v>
      </c>
      <c r="I99" s="245"/>
      <c r="J99" s="241"/>
      <c r="K99" s="241"/>
      <c r="L99" s="246"/>
      <c r="M99" s="247"/>
      <c r="N99" s="248"/>
      <c r="O99" s="248"/>
      <c r="P99" s="248"/>
      <c r="Q99" s="248"/>
      <c r="R99" s="248"/>
      <c r="S99" s="248"/>
      <c r="T99" s="249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T99" s="250" t="s">
        <v>372</v>
      </c>
      <c r="AU99" s="250" t="s">
        <v>79</v>
      </c>
      <c r="AV99" s="13" t="s">
        <v>79</v>
      </c>
      <c r="AW99" s="13" t="s">
        <v>34</v>
      </c>
      <c r="AX99" s="13" t="s">
        <v>72</v>
      </c>
      <c r="AY99" s="250" t="s">
        <v>178</v>
      </c>
    </row>
    <row r="100" s="13" customFormat="1">
      <c r="A100" s="13"/>
      <c r="B100" s="240"/>
      <c r="C100" s="241"/>
      <c r="D100" s="242" t="s">
        <v>372</v>
      </c>
      <c r="E100" s="243" t="s">
        <v>21</v>
      </c>
      <c r="F100" s="244" t="s">
        <v>3224</v>
      </c>
      <c r="G100" s="241"/>
      <c r="H100" s="243" t="s">
        <v>21</v>
      </c>
      <c r="I100" s="245"/>
      <c r="J100" s="241"/>
      <c r="K100" s="241"/>
      <c r="L100" s="246"/>
      <c r="M100" s="247"/>
      <c r="N100" s="248"/>
      <c r="O100" s="248"/>
      <c r="P100" s="248"/>
      <c r="Q100" s="248"/>
      <c r="R100" s="248"/>
      <c r="S100" s="248"/>
      <c r="T100" s="249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T100" s="250" t="s">
        <v>372</v>
      </c>
      <c r="AU100" s="250" t="s">
        <v>79</v>
      </c>
      <c r="AV100" s="13" t="s">
        <v>79</v>
      </c>
      <c r="AW100" s="13" t="s">
        <v>34</v>
      </c>
      <c r="AX100" s="13" t="s">
        <v>72</v>
      </c>
      <c r="AY100" s="250" t="s">
        <v>178</v>
      </c>
    </row>
    <row r="101" s="13" customFormat="1">
      <c r="A101" s="13"/>
      <c r="B101" s="240"/>
      <c r="C101" s="241"/>
      <c r="D101" s="242" t="s">
        <v>372</v>
      </c>
      <c r="E101" s="243" t="s">
        <v>21</v>
      </c>
      <c r="F101" s="244" t="s">
        <v>3225</v>
      </c>
      <c r="G101" s="241"/>
      <c r="H101" s="243" t="s">
        <v>21</v>
      </c>
      <c r="I101" s="245"/>
      <c r="J101" s="241"/>
      <c r="K101" s="241"/>
      <c r="L101" s="246"/>
      <c r="M101" s="247"/>
      <c r="N101" s="248"/>
      <c r="O101" s="248"/>
      <c r="P101" s="248"/>
      <c r="Q101" s="248"/>
      <c r="R101" s="248"/>
      <c r="S101" s="248"/>
      <c r="T101" s="249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50" t="s">
        <v>372</v>
      </c>
      <c r="AU101" s="250" t="s">
        <v>79</v>
      </c>
      <c r="AV101" s="13" t="s">
        <v>79</v>
      </c>
      <c r="AW101" s="13" t="s">
        <v>34</v>
      </c>
      <c r="AX101" s="13" t="s">
        <v>72</v>
      </c>
      <c r="AY101" s="250" t="s">
        <v>178</v>
      </c>
    </row>
    <row r="102" s="13" customFormat="1">
      <c r="A102" s="13"/>
      <c r="B102" s="240"/>
      <c r="C102" s="241"/>
      <c r="D102" s="242" t="s">
        <v>372</v>
      </c>
      <c r="E102" s="243" t="s">
        <v>21</v>
      </c>
      <c r="F102" s="244" t="s">
        <v>3226</v>
      </c>
      <c r="G102" s="241"/>
      <c r="H102" s="243" t="s">
        <v>21</v>
      </c>
      <c r="I102" s="245"/>
      <c r="J102" s="241"/>
      <c r="K102" s="241"/>
      <c r="L102" s="246"/>
      <c r="M102" s="247"/>
      <c r="N102" s="248"/>
      <c r="O102" s="248"/>
      <c r="P102" s="248"/>
      <c r="Q102" s="248"/>
      <c r="R102" s="248"/>
      <c r="S102" s="248"/>
      <c r="T102" s="249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50" t="s">
        <v>372</v>
      </c>
      <c r="AU102" s="250" t="s">
        <v>79</v>
      </c>
      <c r="AV102" s="13" t="s">
        <v>79</v>
      </c>
      <c r="AW102" s="13" t="s">
        <v>34</v>
      </c>
      <c r="AX102" s="13" t="s">
        <v>72</v>
      </c>
      <c r="AY102" s="250" t="s">
        <v>178</v>
      </c>
    </row>
    <row r="103" s="13" customFormat="1">
      <c r="A103" s="13"/>
      <c r="B103" s="240"/>
      <c r="C103" s="241"/>
      <c r="D103" s="242" t="s">
        <v>372</v>
      </c>
      <c r="E103" s="243" t="s">
        <v>21</v>
      </c>
      <c r="F103" s="244" t="s">
        <v>3227</v>
      </c>
      <c r="G103" s="241"/>
      <c r="H103" s="243" t="s">
        <v>21</v>
      </c>
      <c r="I103" s="245"/>
      <c r="J103" s="241"/>
      <c r="K103" s="241"/>
      <c r="L103" s="246"/>
      <c r="M103" s="247"/>
      <c r="N103" s="248"/>
      <c r="O103" s="248"/>
      <c r="P103" s="248"/>
      <c r="Q103" s="248"/>
      <c r="R103" s="248"/>
      <c r="S103" s="248"/>
      <c r="T103" s="249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T103" s="250" t="s">
        <v>372</v>
      </c>
      <c r="AU103" s="250" t="s">
        <v>79</v>
      </c>
      <c r="AV103" s="13" t="s">
        <v>79</v>
      </c>
      <c r="AW103" s="13" t="s">
        <v>34</v>
      </c>
      <c r="AX103" s="13" t="s">
        <v>72</v>
      </c>
      <c r="AY103" s="250" t="s">
        <v>178</v>
      </c>
    </row>
    <row r="104" s="13" customFormat="1">
      <c r="A104" s="13"/>
      <c r="B104" s="240"/>
      <c r="C104" s="241"/>
      <c r="D104" s="242" t="s">
        <v>372</v>
      </c>
      <c r="E104" s="243" t="s">
        <v>21</v>
      </c>
      <c r="F104" s="244" t="s">
        <v>3228</v>
      </c>
      <c r="G104" s="241"/>
      <c r="H104" s="243" t="s">
        <v>21</v>
      </c>
      <c r="I104" s="245"/>
      <c r="J104" s="241"/>
      <c r="K104" s="241"/>
      <c r="L104" s="246"/>
      <c r="M104" s="247"/>
      <c r="N104" s="248"/>
      <c r="O104" s="248"/>
      <c r="P104" s="248"/>
      <c r="Q104" s="248"/>
      <c r="R104" s="248"/>
      <c r="S104" s="248"/>
      <c r="T104" s="249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50" t="s">
        <v>372</v>
      </c>
      <c r="AU104" s="250" t="s">
        <v>79</v>
      </c>
      <c r="AV104" s="13" t="s">
        <v>79</v>
      </c>
      <c r="AW104" s="13" t="s">
        <v>34</v>
      </c>
      <c r="AX104" s="13" t="s">
        <v>72</v>
      </c>
      <c r="AY104" s="250" t="s">
        <v>178</v>
      </c>
    </row>
    <row r="105" s="13" customFormat="1">
      <c r="A105" s="13"/>
      <c r="B105" s="240"/>
      <c r="C105" s="241"/>
      <c r="D105" s="242" t="s">
        <v>372</v>
      </c>
      <c r="E105" s="243" t="s">
        <v>21</v>
      </c>
      <c r="F105" s="244" t="s">
        <v>3229</v>
      </c>
      <c r="G105" s="241"/>
      <c r="H105" s="243" t="s">
        <v>21</v>
      </c>
      <c r="I105" s="245"/>
      <c r="J105" s="241"/>
      <c r="K105" s="241"/>
      <c r="L105" s="246"/>
      <c r="M105" s="247"/>
      <c r="N105" s="248"/>
      <c r="O105" s="248"/>
      <c r="P105" s="248"/>
      <c r="Q105" s="248"/>
      <c r="R105" s="248"/>
      <c r="S105" s="248"/>
      <c r="T105" s="249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50" t="s">
        <v>372</v>
      </c>
      <c r="AU105" s="250" t="s">
        <v>79</v>
      </c>
      <c r="AV105" s="13" t="s">
        <v>79</v>
      </c>
      <c r="AW105" s="13" t="s">
        <v>34</v>
      </c>
      <c r="AX105" s="13" t="s">
        <v>72</v>
      </c>
      <c r="AY105" s="250" t="s">
        <v>178</v>
      </c>
    </row>
    <row r="106" s="13" customFormat="1">
      <c r="A106" s="13"/>
      <c r="B106" s="240"/>
      <c r="C106" s="241"/>
      <c r="D106" s="242" t="s">
        <v>372</v>
      </c>
      <c r="E106" s="243" t="s">
        <v>21</v>
      </c>
      <c r="F106" s="244" t="s">
        <v>3230</v>
      </c>
      <c r="G106" s="241"/>
      <c r="H106" s="243" t="s">
        <v>21</v>
      </c>
      <c r="I106" s="245"/>
      <c r="J106" s="241"/>
      <c r="K106" s="241"/>
      <c r="L106" s="246"/>
      <c r="M106" s="247"/>
      <c r="N106" s="248"/>
      <c r="O106" s="248"/>
      <c r="P106" s="248"/>
      <c r="Q106" s="248"/>
      <c r="R106" s="248"/>
      <c r="S106" s="248"/>
      <c r="T106" s="249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50" t="s">
        <v>372</v>
      </c>
      <c r="AU106" s="250" t="s">
        <v>79</v>
      </c>
      <c r="AV106" s="13" t="s">
        <v>79</v>
      </c>
      <c r="AW106" s="13" t="s">
        <v>34</v>
      </c>
      <c r="AX106" s="13" t="s">
        <v>72</v>
      </c>
      <c r="AY106" s="250" t="s">
        <v>178</v>
      </c>
    </row>
    <row r="107" s="13" customFormat="1">
      <c r="A107" s="13"/>
      <c r="B107" s="240"/>
      <c r="C107" s="241"/>
      <c r="D107" s="242" t="s">
        <v>372</v>
      </c>
      <c r="E107" s="243" t="s">
        <v>21</v>
      </c>
      <c r="F107" s="244" t="s">
        <v>3231</v>
      </c>
      <c r="G107" s="241"/>
      <c r="H107" s="243" t="s">
        <v>21</v>
      </c>
      <c r="I107" s="245"/>
      <c r="J107" s="241"/>
      <c r="K107" s="241"/>
      <c r="L107" s="246"/>
      <c r="M107" s="247"/>
      <c r="N107" s="248"/>
      <c r="O107" s="248"/>
      <c r="P107" s="248"/>
      <c r="Q107" s="248"/>
      <c r="R107" s="248"/>
      <c r="S107" s="248"/>
      <c r="T107" s="249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50" t="s">
        <v>372</v>
      </c>
      <c r="AU107" s="250" t="s">
        <v>79</v>
      </c>
      <c r="AV107" s="13" t="s">
        <v>79</v>
      </c>
      <c r="AW107" s="13" t="s">
        <v>34</v>
      </c>
      <c r="AX107" s="13" t="s">
        <v>72</v>
      </c>
      <c r="AY107" s="250" t="s">
        <v>178</v>
      </c>
    </row>
    <row r="108" s="13" customFormat="1">
      <c r="A108" s="13"/>
      <c r="B108" s="240"/>
      <c r="C108" s="241"/>
      <c r="D108" s="242" t="s">
        <v>372</v>
      </c>
      <c r="E108" s="243" t="s">
        <v>21</v>
      </c>
      <c r="F108" s="244" t="s">
        <v>3232</v>
      </c>
      <c r="G108" s="241"/>
      <c r="H108" s="243" t="s">
        <v>21</v>
      </c>
      <c r="I108" s="245"/>
      <c r="J108" s="241"/>
      <c r="K108" s="241"/>
      <c r="L108" s="246"/>
      <c r="M108" s="247"/>
      <c r="N108" s="248"/>
      <c r="O108" s="248"/>
      <c r="P108" s="248"/>
      <c r="Q108" s="248"/>
      <c r="R108" s="248"/>
      <c r="S108" s="248"/>
      <c r="T108" s="249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50" t="s">
        <v>372</v>
      </c>
      <c r="AU108" s="250" t="s">
        <v>79</v>
      </c>
      <c r="AV108" s="13" t="s">
        <v>79</v>
      </c>
      <c r="AW108" s="13" t="s">
        <v>34</v>
      </c>
      <c r="AX108" s="13" t="s">
        <v>72</v>
      </c>
      <c r="AY108" s="250" t="s">
        <v>178</v>
      </c>
    </row>
    <row r="109" s="13" customFormat="1">
      <c r="A109" s="13"/>
      <c r="B109" s="240"/>
      <c r="C109" s="241"/>
      <c r="D109" s="242" t="s">
        <v>372</v>
      </c>
      <c r="E109" s="243" t="s">
        <v>21</v>
      </c>
      <c r="F109" s="244" t="s">
        <v>3233</v>
      </c>
      <c r="G109" s="241"/>
      <c r="H109" s="243" t="s">
        <v>21</v>
      </c>
      <c r="I109" s="245"/>
      <c r="J109" s="241"/>
      <c r="K109" s="241"/>
      <c r="L109" s="246"/>
      <c r="M109" s="247"/>
      <c r="N109" s="248"/>
      <c r="O109" s="248"/>
      <c r="P109" s="248"/>
      <c r="Q109" s="248"/>
      <c r="R109" s="248"/>
      <c r="S109" s="248"/>
      <c r="T109" s="249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50" t="s">
        <v>372</v>
      </c>
      <c r="AU109" s="250" t="s">
        <v>79</v>
      </c>
      <c r="AV109" s="13" t="s">
        <v>79</v>
      </c>
      <c r="AW109" s="13" t="s">
        <v>34</v>
      </c>
      <c r="AX109" s="13" t="s">
        <v>72</v>
      </c>
      <c r="AY109" s="250" t="s">
        <v>178</v>
      </c>
    </row>
    <row r="110" s="13" customFormat="1">
      <c r="A110" s="13"/>
      <c r="B110" s="240"/>
      <c r="C110" s="241"/>
      <c r="D110" s="242" t="s">
        <v>372</v>
      </c>
      <c r="E110" s="243" t="s">
        <v>21</v>
      </c>
      <c r="F110" s="244" t="s">
        <v>3234</v>
      </c>
      <c r="G110" s="241"/>
      <c r="H110" s="243" t="s">
        <v>21</v>
      </c>
      <c r="I110" s="245"/>
      <c r="J110" s="241"/>
      <c r="K110" s="241"/>
      <c r="L110" s="246"/>
      <c r="M110" s="247"/>
      <c r="N110" s="248"/>
      <c r="O110" s="248"/>
      <c r="P110" s="248"/>
      <c r="Q110" s="248"/>
      <c r="R110" s="248"/>
      <c r="S110" s="248"/>
      <c r="T110" s="249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50" t="s">
        <v>372</v>
      </c>
      <c r="AU110" s="250" t="s">
        <v>79</v>
      </c>
      <c r="AV110" s="13" t="s">
        <v>79</v>
      </c>
      <c r="AW110" s="13" t="s">
        <v>34</v>
      </c>
      <c r="AX110" s="13" t="s">
        <v>72</v>
      </c>
      <c r="AY110" s="250" t="s">
        <v>178</v>
      </c>
    </row>
    <row r="111" s="13" customFormat="1">
      <c r="A111" s="13"/>
      <c r="B111" s="240"/>
      <c r="C111" s="241"/>
      <c r="D111" s="242" t="s">
        <v>372</v>
      </c>
      <c r="E111" s="243" t="s">
        <v>21</v>
      </c>
      <c r="F111" s="244" t="s">
        <v>3235</v>
      </c>
      <c r="G111" s="241"/>
      <c r="H111" s="243" t="s">
        <v>21</v>
      </c>
      <c r="I111" s="245"/>
      <c r="J111" s="241"/>
      <c r="K111" s="241"/>
      <c r="L111" s="246"/>
      <c r="M111" s="247"/>
      <c r="N111" s="248"/>
      <c r="O111" s="248"/>
      <c r="P111" s="248"/>
      <c r="Q111" s="248"/>
      <c r="R111" s="248"/>
      <c r="S111" s="248"/>
      <c r="T111" s="249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50" t="s">
        <v>372</v>
      </c>
      <c r="AU111" s="250" t="s">
        <v>79</v>
      </c>
      <c r="AV111" s="13" t="s">
        <v>79</v>
      </c>
      <c r="AW111" s="13" t="s">
        <v>34</v>
      </c>
      <c r="AX111" s="13" t="s">
        <v>72</v>
      </c>
      <c r="AY111" s="250" t="s">
        <v>178</v>
      </c>
    </row>
    <row r="112" s="13" customFormat="1">
      <c r="A112" s="13"/>
      <c r="B112" s="240"/>
      <c r="C112" s="241"/>
      <c r="D112" s="242" t="s">
        <v>372</v>
      </c>
      <c r="E112" s="243" t="s">
        <v>21</v>
      </c>
      <c r="F112" s="244" t="s">
        <v>3236</v>
      </c>
      <c r="G112" s="241"/>
      <c r="H112" s="243" t="s">
        <v>21</v>
      </c>
      <c r="I112" s="245"/>
      <c r="J112" s="241"/>
      <c r="K112" s="241"/>
      <c r="L112" s="246"/>
      <c r="M112" s="247"/>
      <c r="N112" s="248"/>
      <c r="O112" s="248"/>
      <c r="P112" s="248"/>
      <c r="Q112" s="248"/>
      <c r="R112" s="248"/>
      <c r="S112" s="248"/>
      <c r="T112" s="249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50" t="s">
        <v>372</v>
      </c>
      <c r="AU112" s="250" t="s">
        <v>79</v>
      </c>
      <c r="AV112" s="13" t="s">
        <v>79</v>
      </c>
      <c r="AW112" s="13" t="s">
        <v>34</v>
      </c>
      <c r="AX112" s="13" t="s">
        <v>72</v>
      </c>
      <c r="AY112" s="250" t="s">
        <v>178</v>
      </c>
    </row>
    <row r="113" s="2" customFormat="1" ht="114.9" customHeight="1">
      <c r="A113" s="41"/>
      <c r="B113" s="42"/>
      <c r="C113" s="214" t="s">
        <v>81</v>
      </c>
      <c r="D113" s="214" t="s">
        <v>179</v>
      </c>
      <c r="E113" s="215" t="s">
        <v>3237</v>
      </c>
      <c r="F113" s="216" t="s">
        <v>3238</v>
      </c>
      <c r="G113" s="217" t="s">
        <v>182</v>
      </c>
      <c r="H113" s="218">
        <v>1</v>
      </c>
      <c r="I113" s="219"/>
      <c r="J113" s="220">
        <f>ROUND(I113*H113,2)</f>
        <v>0</v>
      </c>
      <c r="K113" s="216" t="s">
        <v>3218</v>
      </c>
      <c r="L113" s="47"/>
      <c r="M113" s="221" t="s">
        <v>21</v>
      </c>
      <c r="N113" s="222" t="s">
        <v>43</v>
      </c>
      <c r="O113" s="87"/>
      <c r="P113" s="223">
        <f>O113*H113</f>
        <v>0</v>
      </c>
      <c r="Q113" s="223">
        <v>0</v>
      </c>
      <c r="R113" s="223">
        <f>Q113*H113</f>
        <v>0</v>
      </c>
      <c r="S113" s="223">
        <v>0</v>
      </c>
      <c r="T113" s="224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5" t="s">
        <v>97</v>
      </c>
      <c r="AT113" s="225" t="s">
        <v>179</v>
      </c>
      <c r="AU113" s="225" t="s">
        <v>79</v>
      </c>
      <c r="AY113" s="20" t="s">
        <v>178</v>
      </c>
      <c r="BE113" s="226">
        <f>IF(N113="základní",J113,0)</f>
        <v>0</v>
      </c>
      <c r="BF113" s="226">
        <f>IF(N113="snížená",J113,0)</f>
        <v>0</v>
      </c>
      <c r="BG113" s="226">
        <f>IF(N113="zákl. přenesená",J113,0)</f>
        <v>0</v>
      </c>
      <c r="BH113" s="226">
        <f>IF(N113="sníž. přenesená",J113,0)</f>
        <v>0</v>
      </c>
      <c r="BI113" s="226">
        <f>IF(N113="nulová",J113,0)</f>
        <v>0</v>
      </c>
      <c r="BJ113" s="20" t="s">
        <v>79</v>
      </c>
      <c r="BK113" s="226">
        <f>ROUND(I113*H113,2)</f>
        <v>0</v>
      </c>
      <c r="BL113" s="20" t="s">
        <v>97</v>
      </c>
      <c r="BM113" s="225" t="s">
        <v>3239</v>
      </c>
    </row>
    <row r="114" s="2" customFormat="1" ht="37.8" customHeight="1">
      <c r="A114" s="41"/>
      <c r="B114" s="42"/>
      <c r="C114" s="214" t="s">
        <v>95</v>
      </c>
      <c r="D114" s="214" t="s">
        <v>179</v>
      </c>
      <c r="E114" s="215" t="s">
        <v>3240</v>
      </c>
      <c r="F114" s="216" t="s">
        <v>3241</v>
      </c>
      <c r="G114" s="217" t="s">
        <v>182</v>
      </c>
      <c r="H114" s="218">
        <v>1</v>
      </c>
      <c r="I114" s="219"/>
      <c r="J114" s="220">
        <f>ROUND(I114*H114,2)</f>
        <v>0</v>
      </c>
      <c r="K114" s="216" t="s">
        <v>3218</v>
      </c>
      <c r="L114" s="47"/>
      <c r="M114" s="221" t="s">
        <v>21</v>
      </c>
      <c r="N114" s="222" t="s">
        <v>43</v>
      </c>
      <c r="O114" s="87"/>
      <c r="P114" s="223">
        <f>O114*H114</f>
        <v>0</v>
      </c>
      <c r="Q114" s="223">
        <v>0</v>
      </c>
      <c r="R114" s="223">
        <f>Q114*H114</f>
        <v>0</v>
      </c>
      <c r="S114" s="223">
        <v>0</v>
      </c>
      <c r="T114" s="224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25" t="s">
        <v>97</v>
      </c>
      <c r="AT114" s="225" t="s">
        <v>179</v>
      </c>
      <c r="AU114" s="225" t="s">
        <v>79</v>
      </c>
      <c r="AY114" s="20" t="s">
        <v>178</v>
      </c>
      <c r="BE114" s="226">
        <f>IF(N114="základní",J114,0)</f>
        <v>0</v>
      </c>
      <c r="BF114" s="226">
        <f>IF(N114="snížená",J114,0)</f>
        <v>0</v>
      </c>
      <c r="BG114" s="226">
        <f>IF(N114="zákl. přenesená",J114,0)</f>
        <v>0</v>
      </c>
      <c r="BH114" s="226">
        <f>IF(N114="sníž. přenesená",J114,0)</f>
        <v>0</v>
      </c>
      <c r="BI114" s="226">
        <f>IF(N114="nulová",J114,0)</f>
        <v>0</v>
      </c>
      <c r="BJ114" s="20" t="s">
        <v>79</v>
      </c>
      <c r="BK114" s="226">
        <f>ROUND(I114*H114,2)</f>
        <v>0</v>
      </c>
      <c r="BL114" s="20" t="s">
        <v>97</v>
      </c>
      <c r="BM114" s="225" t="s">
        <v>3242</v>
      </c>
    </row>
    <row r="115" s="2" customFormat="1" ht="62.7" customHeight="1">
      <c r="A115" s="41"/>
      <c r="B115" s="42"/>
      <c r="C115" s="214" t="s">
        <v>97</v>
      </c>
      <c r="D115" s="214" t="s">
        <v>179</v>
      </c>
      <c r="E115" s="215" t="s">
        <v>3243</v>
      </c>
      <c r="F115" s="216" t="s">
        <v>3244</v>
      </c>
      <c r="G115" s="217" t="s">
        <v>182</v>
      </c>
      <c r="H115" s="218">
        <v>2</v>
      </c>
      <c r="I115" s="219"/>
      <c r="J115" s="220">
        <f>ROUND(I115*H115,2)</f>
        <v>0</v>
      </c>
      <c r="K115" s="216" t="s">
        <v>3218</v>
      </c>
      <c r="L115" s="47"/>
      <c r="M115" s="221" t="s">
        <v>21</v>
      </c>
      <c r="N115" s="222" t="s">
        <v>43</v>
      </c>
      <c r="O115" s="87"/>
      <c r="P115" s="223">
        <f>O115*H115</f>
        <v>0</v>
      </c>
      <c r="Q115" s="223">
        <v>0</v>
      </c>
      <c r="R115" s="223">
        <f>Q115*H115</f>
        <v>0</v>
      </c>
      <c r="S115" s="223">
        <v>0</v>
      </c>
      <c r="T115" s="224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25" t="s">
        <v>97</v>
      </c>
      <c r="AT115" s="225" t="s">
        <v>179</v>
      </c>
      <c r="AU115" s="225" t="s">
        <v>79</v>
      </c>
      <c r="AY115" s="20" t="s">
        <v>178</v>
      </c>
      <c r="BE115" s="226">
        <f>IF(N115="základní",J115,0)</f>
        <v>0</v>
      </c>
      <c r="BF115" s="226">
        <f>IF(N115="snížená",J115,0)</f>
        <v>0</v>
      </c>
      <c r="BG115" s="226">
        <f>IF(N115="zákl. přenesená",J115,0)</f>
        <v>0</v>
      </c>
      <c r="BH115" s="226">
        <f>IF(N115="sníž. přenesená",J115,0)</f>
        <v>0</v>
      </c>
      <c r="BI115" s="226">
        <f>IF(N115="nulová",J115,0)</f>
        <v>0</v>
      </c>
      <c r="BJ115" s="20" t="s">
        <v>79</v>
      </c>
      <c r="BK115" s="226">
        <f>ROUND(I115*H115,2)</f>
        <v>0</v>
      </c>
      <c r="BL115" s="20" t="s">
        <v>97</v>
      </c>
      <c r="BM115" s="225" t="s">
        <v>3245</v>
      </c>
    </row>
    <row r="116" s="2" customFormat="1" ht="62.7" customHeight="1">
      <c r="A116" s="41"/>
      <c r="B116" s="42"/>
      <c r="C116" s="214" t="s">
        <v>206</v>
      </c>
      <c r="D116" s="214" t="s">
        <v>179</v>
      </c>
      <c r="E116" s="215" t="s">
        <v>3246</v>
      </c>
      <c r="F116" s="216" t="s">
        <v>3247</v>
      </c>
      <c r="G116" s="217" t="s">
        <v>182</v>
      </c>
      <c r="H116" s="218">
        <v>2</v>
      </c>
      <c r="I116" s="219"/>
      <c r="J116" s="220">
        <f>ROUND(I116*H116,2)</f>
        <v>0</v>
      </c>
      <c r="K116" s="216" t="s">
        <v>3218</v>
      </c>
      <c r="L116" s="47"/>
      <c r="M116" s="221" t="s">
        <v>21</v>
      </c>
      <c r="N116" s="222" t="s">
        <v>43</v>
      </c>
      <c r="O116" s="87"/>
      <c r="P116" s="223">
        <f>O116*H116</f>
        <v>0</v>
      </c>
      <c r="Q116" s="223">
        <v>0</v>
      </c>
      <c r="R116" s="223">
        <f>Q116*H116</f>
        <v>0</v>
      </c>
      <c r="S116" s="223">
        <v>0</v>
      </c>
      <c r="T116" s="224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25" t="s">
        <v>97</v>
      </c>
      <c r="AT116" s="225" t="s">
        <v>179</v>
      </c>
      <c r="AU116" s="225" t="s">
        <v>79</v>
      </c>
      <c r="AY116" s="20" t="s">
        <v>178</v>
      </c>
      <c r="BE116" s="226">
        <f>IF(N116="základní",J116,0)</f>
        <v>0</v>
      </c>
      <c r="BF116" s="226">
        <f>IF(N116="snížená",J116,0)</f>
        <v>0</v>
      </c>
      <c r="BG116" s="226">
        <f>IF(N116="zákl. přenesená",J116,0)</f>
        <v>0</v>
      </c>
      <c r="BH116" s="226">
        <f>IF(N116="sníž. přenesená",J116,0)</f>
        <v>0</v>
      </c>
      <c r="BI116" s="226">
        <f>IF(N116="nulová",J116,0)</f>
        <v>0</v>
      </c>
      <c r="BJ116" s="20" t="s">
        <v>79</v>
      </c>
      <c r="BK116" s="226">
        <f>ROUND(I116*H116,2)</f>
        <v>0</v>
      </c>
      <c r="BL116" s="20" t="s">
        <v>97</v>
      </c>
      <c r="BM116" s="225" t="s">
        <v>3248</v>
      </c>
    </row>
    <row r="117" s="2" customFormat="1" ht="62.7" customHeight="1">
      <c r="A117" s="41"/>
      <c r="B117" s="42"/>
      <c r="C117" s="214" t="s">
        <v>211</v>
      </c>
      <c r="D117" s="214" t="s">
        <v>179</v>
      </c>
      <c r="E117" s="215" t="s">
        <v>3249</v>
      </c>
      <c r="F117" s="216" t="s">
        <v>3250</v>
      </c>
      <c r="G117" s="217" t="s">
        <v>182</v>
      </c>
      <c r="H117" s="218">
        <v>2</v>
      </c>
      <c r="I117" s="219"/>
      <c r="J117" s="220">
        <f>ROUND(I117*H117,2)</f>
        <v>0</v>
      </c>
      <c r="K117" s="216" t="s">
        <v>3218</v>
      </c>
      <c r="L117" s="47"/>
      <c r="M117" s="221" t="s">
        <v>21</v>
      </c>
      <c r="N117" s="222" t="s">
        <v>43</v>
      </c>
      <c r="O117" s="87"/>
      <c r="P117" s="223">
        <f>O117*H117</f>
        <v>0</v>
      </c>
      <c r="Q117" s="223">
        <v>0</v>
      </c>
      <c r="R117" s="223">
        <f>Q117*H117</f>
        <v>0</v>
      </c>
      <c r="S117" s="223">
        <v>0</v>
      </c>
      <c r="T117" s="224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5" t="s">
        <v>97</v>
      </c>
      <c r="AT117" s="225" t="s">
        <v>179</v>
      </c>
      <c r="AU117" s="225" t="s">
        <v>79</v>
      </c>
      <c r="AY117" s="20" t="s">
        <v>178</v>
      </c>
      <c r="BE117" s="226">
        <f>IF(N117="základní",J117,0)</f>
        <v>0</v>
      </c>
      <c r="BF117" s="226">
        <f>IF(N117="snížená",J117,0)</f>
        <v>0</v>
      </c>
      <c r="BG117" s="226">
        <f>IF(N117="zákl. přenesená",J117,0)</f>
        <v>0</v>
      </c>
      <c r="BH117" s="226">
        <f>IF(N117="sníž. přenesená",J117,0)</f>
        <v>0</v>
      </c>
      <c r="BI117" s="226">
        <f>IF(N117="nulová",J117,0)</f>
        <v>0</v>
      </c>
      <c r="BJ117" s="20" t="s">
        <v>79</v>
      </c>
      <c r="BK117" s="226">
        <f>ROUND(I117*H117,2)</f>
        <v>0</v>
      </c>
      <c r="BL117" s="20" t="s">
        <v>97</v>
      </c>
      <c r="BM117" s="225" t="s">
        <v>3251</v>
      </c>
    </row>
    <row r="118" s="2" customFormat="1" ht="37.8" customHeight="1">
      <c r="A118" s="41"/>
      <c r="B118" s="42"/>
      <c r="C118" s="214" t="s">
        <v>215</v>
      </c>
      <c r="D118" s="214" t="s">
        <v>179</v>
      </c>
      <c r="E118" s="215" t="s">
        <v>3252</v>
      </c>
      <c r="F118" s="216" t="s">
        <v>3253</v>
      </c>
      <c r="G118" s="217" t="s">
        <v>182</v>
      </c>
      <c r="H118" s="218">
        <v>4</v>
      </c>
      <c r="I118" s="219"/>
      <c r="J118" s="220">
        <f>ROUND(I118*H118,2)</f>
        <v>0</v>
      </c>
      <c r="K118" s="216" t="s">
        <v>3218</v>
      </c>
      <c r="L118" s="47"/>
      <c r="M118" s="221" t="s">
        <v>21</v>
      </c>
      <c r="N118" s="222" t="s">
        <v>43</v>
      </c>
      <c r="O118" s="87"/>
      <c r="P118" s="223">
        <f>O118*H118</f>
        <v>0</v>
      </c>
      <c r="Q118" s="223">
        <v>0</v>
      </c>
      <c r="R118" s="223">
        <f>Q118*H118</f>
        <v>0</v>
      </c>
      <c r="S118" s="223">
        <v>0</v>
      </c>
      <c r="T118" s="224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25" t="s">
        <v>97</v>
      </c>
      <c r="AT118" s="225" t="s">
        <v>179</v>
      </c>
      <c r="AU118" s="225" t="s">
        <v>79</v>
      </c>
      <c r="AY118" s="20" t="s">
        <v>178</v>
      </c>
      <c r="BE118" s="226">
        <f>IF(N118="základní",J118,0)</f>
        <v>0</v>
      </c>
      <c r="BF118" s="226">
        <f>IF(N118="snížená",J118,0)</f>
        <v>0</v>
      </c>
      <c r="BG118" s="226">
        <f>IF(N118="zákl. přenesená",J118,0)</f>
        <v>0</v>
      </c>
      <c r="BH118" s="226">
        <f>IF(N118="sníž. přenesená",J118,0)</f>
        <v>0</v>
      </c>
      <c r="BI118" s="226">
        <f>IF(N118="nulová",J118,0)</f>
        <v>0</v>
      </c>
      <c r="BJ118" s="20" t="s">
        <v>79</v>
      </c>
      <c r="BK118" s="226">
        <f>ROUND(I118*H118,2)</f>
        <v>0</v>
      </c>
      <c r="BL118" s="20" t="s">
        <v>97</v>
      </c>
      <c r="BM118" s="225" t="s">
        <v>3254</v>
      </c>
    </row>
    <row r="119" s="2" customFormat="1" ht="24.15" customHeight="1">
      <c r="A119" s="41"/>
      <c r="B119" s="42"/>
      <c r="C119" s="214" t="s">
        <v>219</v>
      </c>
      <c r="D119" s="214" t="s">
        <v>179</v>
      </c>
      <c r="E119" s="215" t="s">
        <v>3255</v>
      </c>
      <c r="F119" s="216" t="s">
        <v>3256</v>
      </c>
      <c r="G119" s="217" t="s">
        <v>182</v>
      </c>
      <c r="H119" s="218">
        <v>6</v>
      </c>
      <c r="I119" s="219"/>
      <c r="J119" s="220">
        <f>ROUND(I119*H119,2)</f>
        <v>0</v>
      </c>
      <c r="K119" s="216" t="s">
        <v>3218</v>
      </c>
      <c r="L119" s="47"/>
      <c r="M119" s="221" t="s">
        <v>21</v>
      </c>
      <c r="N119" s="222" t="s">
        <v>43</v>
      </c>
      <c r="O119" s="87"/>
      <c r="P119" s="223">
        <f>O119*H119</f>
        <v>0</v>
      </c>
      <c r="Q119" s="223">
        <v>0</v>
      </c>
      <c r="R119" s="223">
        <f>Q119*H119</f>
        <v>0</v>
      </c>
      <c r="S119" s="223">
        <v>0</v>
      </c>
      <c r="T119" s="224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25" t="s">
        <v>97</v>
      </c>
      <c r="AT119" s="225" t="s">
        <v>179</v>
      </c>
      <c r="AU119" s="225" t="s">
        <v>79</v>
      </c>
      <c r="AY119" s="20" t="s">
        <v>178</v>
      </c>
      <c r="BE119" s="226">
        <f>IF(N119="základní",J119,0)</f>
        <v>0</v>
      </c>
      <c r="BF119" s="226">
        <f>IF(N119="snížená",J119,0)</f>
        <v>0</v>
      </c>
      <c r="BG119" s="226">
        <f>IF(N119="zákl. přenesená",J119,0)</f>
        <v>0</v>
      </c>
      <c r="BH119" s="226">
        <f>IF(N119="sníž. přenesená",J119,0)</f>
        <v>0</v>
      </c>
      <c r="BI119" s="226">
        <f>IF(N119="nulová",J119,0)</f>
        <v>0</v>
      </c>
      <c r="BJ119" s="20" t="s">
        <v>79</v>
      </c>
      <c r="BK119" s="226">
        <f>ROUND(I119*H119,2)</f>
        <v>0</v>
      </c>
      <c r="BL119" s="20" t="s">
        <v>97</v>
      </c>
      <c r="BM119" s="225" t="s">
        <v>3257</v>
      </c>
    </row>
    <row r="120" s="2" customFormat="1" ht="24.15" customHeight="1">
      <c r="A120" s="41"/>
      <c r="B120" s="42"/>
      <c r="C120" s="214" t="s">
        <v>223</v>
      </c>
      <c r="D120" s="214" t="s">
        <v>179</v>
      </c>
      <c r="E120" s="215" t="s">
        <v>3258</v>
      </c>
      <c r="F120" s="216" t="s">
        <v>3259</v>
      </c>
      <c r="G120" s="217" t="s">
        <v>182</v>
      </c>
      <c r="H120" s="218">
        <v>1</v>
      </c>
      <c r="I120" s="219"/>
      <c r="J120" s="220">
        <f>ROUND(I120*H120,2)</f>
        <v>0</v>
      </c>
      <c r="K120" s="216" t="s">
        <v>3218</v>
      </c>
      <c r="L120" s="47"/>
      <c r="M120" s="221" t="s">
        <v>21</v>
      </c>
      <c r="N120" s="222" t="s">
        <v>43</v>
      </c>
      <c r="O120" s="87"/>
      <c r="P120" s="223">
        <f>O120*H120</f>
        <v>0</v>
      </c>
      <c r="Q120" s="223">
        <v>0</v>
      </c>
      <c r="R120" s="223">
        <f>Q120*H120</f>
        <v>0</v>
      </c>
      <c r="S120" s="223">
        <v>0</v>
      </c>
      <c r="T120" s="224">
        <f>S120*H120</f>
        <v>0</v>
      </c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R120" s="225" t="s">
        <v>97</v>
      </c>
      <c r="AT120" s="225" t="s">
        <v>179</v>
      </c>
      <c r="AU120" s="225" t="s">
        <v>79</v>
      </c>
      <c r="AY120" s="20" t="s">
        <v>178</v>
      </c>
      <c r="BE120" s="226">
        <f>IF(N120="základní",J120,0)</f>
        <v>0</v>
      </c>
      <c r="BF120" s="226">
        <f>IF(N120="snížená",J120,0)</f>
        <v>0</v>
      </c>
      <c r="BG120" s="226">
        <f>IF(N120="zákl. přenesená",J120,0)</f>
        <v>0</v>
      </c>
      <c r="BH120" s="226">
        <f>IF(N120="sníž. přenesená",J120,0)</f>
        <v>0</v>
      </c>
      <c r="BI120" s="226">
        <f>IF(N120="nulová",J120,0)</f>
        <v>0</v>
      </c>
      <c r="BJ120" s="20" t="s">
        <v>79</v>
      </c>
      <c r="BK120" s="226">
        <f>ROUND(I120*H120,2)</f>
        <v>0</v>
      </c>
      <c r="BL120" s="20" t="s">
        <v>97</v>
      </c>
      <c r="BM120" s="225" t="s">
        <v>3260</v>
      </c>
    </row>
    <row r="121" s="2" customFormat="1" ht="37.8" customHeight="1">
      <c r="A121" s="41"/>
      <c r="B121" s="42"/>
      <c r="C121" s="214" t="s">
        <v>185</v>
      </c>
      <c r="D121" s="214" t="s">
        <v>179</v>
      </c>
      <c r="E121" s="215" t="s">
        <v>3261</v>
      </c>
      <c r="F121" s="216" t="s">
        <v>3262</v>
      </c>
      <c r="G121" s="217" t="s">
        <v>182</v>
      </c>
      <c r="H121" s="218">
        <v>2</v>
      </c>
      <c r="I121" s="219"/>
      <c r="J121" s="220">
        <f>ROUND(I121*H121,2)</f>
        <v>0</v>
      </c>
      <c r="K121" s="216" t="s">
        <v>3218</v>
      </c>
      <c r="L121" s="47"/>
      <c r="M121" s="221" t="s">
        <v>21</v>
      </c>
      <c r="N121" s="222" t="s">
        <v>43</v>
      </c>
      <c r="O121" s="87"/>
      <c r="P121" s="223">
        <f>O121*H121</f>
        <v>0</v>
      </c>
      <c r="Q121" s="223">
        <v>0</v>
      </c>
      <c r="R121" s="223">
        <f>Q121*H121</f>
        <v>0</v>
      </c>
      <c r="S121" s="223">
        <v>0</v>
      </c>
      <c r="T121" s="224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25" t="s">
        <v>97</v>
      </c>
      <c r="AT121" s="225" t="s">
        <v>179</v>
      </c>
      <c r="AU121" s="225" t="s">
        <v>79</v>
      </c>
      <c r="AY121" s="20" t="s">
        <v>178</v>
      </c>
      <c r="BE121" s="226">
        <f>IF(N121="základní",J121,0)</f>
        <v>0</v>
      </c>
      <c r="BF121" s="226">
        <f>IF(N121="snížená",J121,0)</f>
        <v>0</v>
      </c>
      <c r="BG121" s="226">
        <f>IF(N121="zákl. přenesená",J121,0)</f>
        <v>0</v>
      </c>
      <c r="BH121" s="226">
        <f>IF(N121="sníž. přenesená",J121,0)</f>
        <v>0</v>
      </c>
      <c r="BI121" s="226">
        <f>IF(N121="nulová",J121,0)</f>
        <v>0</v>
      </c>
      <c r="BJ121" s="20" t="s">
        <v>79</v>
      </c>
      <c r="BK121" s="226">
        <f>ROUND(I121*H121,2)</f>
        <v>0</v>
      </c>
      <c r="BL121" s="20" t="s">
        <v>97</v>
      </c>
      <c r="BM121" s="225" t="s">
        <v>3263</v>
      </c>
    </row>
    <row r="122" s="2" customFormat="1" ht="24.15" customHeight="1">
      <c r="A122" s="41"/>
      <c r="B122" s="42"/>
      <c r="C122" s="214" t="s">
        <v>189</v>
      </c>
      <c r="D122" s="214" t="s">
        <v>179</v>
      </c>
      <c r="E122" s="215" t="s">
        <v>3264</v>
      </c>
      <c r="F122" s="216" t="s">
        <v>3265</v>
      </c>
      <c r="G122" s="217" t="s">
        <v>182</v>
      </c>
      <c r="H122" s="218">
        <v>1</v>
      </c>
      <c r="I122" s="219"/>
      <c r="J122" s="220">
        <f>ROUND(I122*H122,2)</f>
        <v>0</v>
      </c>
      <c r="K122" s="216" t="s">
        <v>3218</v>
      </c>
      <c r="L122" s="47"/>
      <c r="M122" s="221" t="s">
        <v>21</v>
      </c>
      <c r="N122" s="222" t="s">
        <v>43</v>
      </c>
      <c r="O122" s="87"/>
      <c r="P122" s="223">
        <f>O122*H122</f>
        <v>0</v>
      </c>
      <c r="Q122" s="223">
        <v>0</v>
      </c>
      <c r="R122" s="223">
        <f>Q122*H122</f>
        <v>0</v>
      </c>
      <c r="S122" s="223">
        <v>0</v>
      </c>
      <c r="T122" s="224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25" t="s">
        <v>97</v>
      </c>
      <c r="AT122" s="225" t="s">
        <v>179</v>
      </c>
      <c r="AU122" s="225" t="s">
        <v>79</v>
      </c>
      <c r="AY122" s="20" t="s">
        <v>178</v>
      </c>
      <c r="BE122" s="226">
        <f>IF(N122="základní",J122,0)</f>
        <v>0</v>
      </c>
      <c r="BF122" s="226">
        <f>IF(N122="snížená",J122,0)</f>
        <v>0</v>
      </c>
      <c r="BG122" s="226">
        <f>IF(N122="zákl. přenesená",J122,0)</f>
        <v>0</v>
      </c>
      <c r="BH122" s="226">
        <f>IF(N122="sníž. přenesená",J122,0)</f>
        <v>0</v>
      </c>
      <c r="BI122" s="226">
        <f>IF(N122="nulová",J122,0)</f>
        <v>0</v>
      </c>
      <c r="BJ122" s="20" t="s">
        <v>79</v>
      </c>
      <c r="BK122" s="226">
        <f>ROUND(I122*H122,2)</f>
        <v>0</v>
      </c>
      <c r="BL122" s="20" t="s">
        <v>97</v>
      </c>
      <c r="BM122" s="225" t="s">
        <v>3266</v>
      </c>
    </row>
    <row r="123" s="2" customFormat="1" ht="21.75" customHeight="1">
      <c r="A123" s="41"/>
      <c r="B123" s="42"/>
      <c r="C123" s="214" t="s">
        <v>193</v>
      </c>
      <c r="D123" s="214" t="s">
        <v>179</v>
      </c>
      <c r="E123" s="215" t="s">
        <v>3267</v>
      </c>
      <c r="F123" s="216" t="s">
        <v>3268</v>
      </c>
      <c r="G123" s="217" t="s">
        <v>182</v>
      </c>
      <c r="H123" s="218">
        <v>4</v>
      </c>
      <c r="I123" s="219"/>
      <c r="J123" s="220">
        <f>ROUND(I123*H123,2)</f>
        <v>0</v>
      </c>
      <c r="K123" s="216" t="s">
        <v>3218</v>
      </c>
      <c r="L123" s="47"/>
      <c r="M123" s="221" t="s">
        <v>21</v>
      </c>
      <c r="N123" s="222" t="s">
        <v>43</v>
      </c>
      <c r="O123" s="87"/>
      <c r="P123" s="223">
        <f>O123*H123</f>
        <v>0</v>
      </c>
      <c r="Q123" s="223">
        <v>0</v>
      </c>
      <c r="R123" s="223">
        <f>Q123*H123</f>
        <v>0</v>
      </c>
      <c r="S123" s="223">
        <v>0</v>
      </c>
      <c r="T123" s="224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5" t="s">
        <v>97</v>
      </c>
      <c r="AT123" s="225" t="s">
        <v>179</v>
      </c>
      <c r="AU123" s="225" t="s">
        <v>79</v>
      </c>
      <c r="AY123" s="20" t="s">
        <v>178</v>
      </c>
      <c r="BE123" s="226">
        <f>IF(N123="základní",J123,0)</f>
        <v>0</v>
      </c>
      <c r="BF123" s="226">
        <f>IF(N123="snížená",J123,0)</f>
        <v>0</v>
      </c>
      <c r="BG123" s="226">
        <f>IF(N123="zákl. přenesená",J123,0)</f>
        <v>0</v>
      </c>
      <c r="BH123" s="226">
        <f>IF(N123="sníž. přenesená",J123,0)</f>
        <v>0</v>
      </c>
      <c r="BI123" s="226">
        <f>IF(N123="nulová",J123,0)</f>
        <v>0</v>
      </c>
      <c r="BJ123" s="20" t="s">
        <v>79</v>
      </c>
      <c r="BK123" s="226">
        <f>ROUND(I123*H123,2)</f>
        <v>0</v>
      </c>
      <c r="BL123" s="20" t="s">
        <v>97</v>
      </c>
      <c r="BM123" s="225" t="s">
        <v>3269</v>
      </c>
    </row>
    <row r="124" s="2" customFormat="1" ht="21.75" customHeight="1">
      <c r="A124" s="41"/>
      <c r="B124" s="42"/>
      <c r="C124" s="214" t="s">
        <v>230</v>
      </c>
      <c r="D124" s="214" t="s">
        <v>179</v>
      </c>
      <c r="E124" s="215" t="s">
        <v>3270</v>
      </c>
      <c r="F124" s="216" t="s">
        <v>3271</v>
      </c>
      <c r="G124" s="217" t="s">
        <v>182</v>
      </c>
      <c r="H124" s="218">
        <v>5</v>
      </c>
      <c r="I124" s="219"/>
      <c r="J124" s="220">
        <f>ROUND(I124*H124,2)</f>
        <v>0</v>
      </c>
      <c r="K124" s="216" t="s">
        <v>3218</v>
      </c>
      <c r="L124" s="47"/>
      <c r="M124" s="221" t="s">
        <v>21</v>
      </c>
      <c r="N124" s="222" t="s">
        <v>43</v>
      </c>
      <c r="O124" s="87"/>
      <c r="P124" s="223">
        <f>O124*H124</f>
        <v>0</v>
      </c>
      <c r="Q124" s="223">
        <v>0</v>
      </c>
      <c r="R124" s="223">
        <f>Q124*H124</f>
        <v>0</v>
      </c>
      <c r="S124" s="223">
        <v>0</v>
      </c>
      <c r="T124" s="224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25" t="s">
        <v>97</v>
      </c>
      <c r="AT124" s="225" t="s">
        <v>179</v>
      </c>
      <c r="AU124" s="225" t="s">
        <v>79</v>
      </c>
      <c r="AY124" s="20" t="s">
        <v>178</v>
      </c>
      <c r="BE124" s="226">
        <f>IF(N124="základní",J124,0)</f>
        <v>0</v>
      </c>
      <c r="BF124" s="226">
        <f>IF(N124="snížená",J124,0)</f>
        <v>0</v>
      </c>
      <c r="BG124" s="226">
        <f>IF(N124="zákl. přenesená",J124,0)</f>
        <v>0</v>
      </c>
      <c r="BH124" s="226">
        <f>IF(N124="sníž. přenesená",J124,0)</f>
        <v>0</v>
      </c>
      <c r="BI124" s="226">
        <f>IF(N124="nulová",J124,0)</f>
        <v>0</v>
      </c>
      <c r="BJ124" s="20" t="s">
        <v>79</v>
      </c>
      <c r="BK124" s="226">
        <f>ROUND(I124*H124,2)</f>
        <v>0</v>
      </c>
      <c r="BL124" s="20" t="s">
        <v>97</v>
      </c>
      <c r="BM124" s="225" t="s">
        <v>3272</v>
      </c>
    </row>
    <row r="125" s="2" customFormat="1" ht="21.75" customHeight="1">
      <c r="A125" s="41"/>
      <c r="B125" s="42"/>
      <c r="C125" s="214" t="s">
        <v>235</v>
      </c>
      <c r="D125" s="214" t="s">
        <v>179</v>
      </c>
      <c r="E125" s="215" t="s">
        <v>3273</v>
      </c>
      <c r="F125" s="216" t="s">
        <v>3274</v>
      </c>
      <c r="G125" s="217" t="s">
        <v>182</v>
      </c>
      <c r="H125" s="218">
        <v>6</v>
      </c>
      <c r="I125" s="219"/>
      <c r="J125" s="220">
        <f>ROUND(I125*H125,2)</f>
        <v>0</v>
      </c>
      <c r="K125" s="216" t="s">
        <v>3218</v>
      </c>
      <c r="L125" s="47"/>
      <c r="M125" s="221" t="s">
        <v>21</v>
      </c>
      <c r="N125" s="222" t="s">
        <v>43</v>
      </c>
      <c r="O125" s="87"/>
      <c r="P125" s="223">
        <f>O125*H125</f>
        <v>0</v>
      </c>
      <c r="Q125" s="223">
        <v>0</v>
      </c>
      <c r="R125" s="223">
        <f>Q125*H125</f>
        <v>0</v>
      </c>
      <c r="S125" s="223">
        <v>0</v>
      </c>
      <c r="T125" s="224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5" t="s">
        <v>97</v>
      </c>
      <c r="AT125" s="225" t="s">
        <v>179</v>
      </c>
      <c r="AU125" s="225" t="s">
        <v>79</v>
      </c>
      <c r="AY125" s="20" t="s">
        <v>178</v>
      </c>
      <c r="BE125" s="226">
        <f>IF(N125="základní",J125,0)</f>
        <v>0</v>
      </c>
      <c r="BF125" s="226">
        <f>IF(N125="snížená",J125,0)</f>
        <v>0</v>
      </c>
      <c r="BG125" s="226">
        <f>IF(N125="zákl. přenesená",J125,0)</f>
        <v>0</v>
      </c>
      <c r="BH125" s="226">
        <f>IF(N125="sníž. přenesená",J125,0)</f>
        <v>0</v>
      </c>
      <c r="BI125" s="226">
        <f>IF(N125="nulová",J125,0)</f>
        <v>0</v>
      </c>
      <c r="BJ125" s="20" t="s">
        <v>79</v>
      </c>
      <c r="BK125" s="226">
        <f>ROUND(I125*H125,2)</f>
        <v>0</v>
      </c>
      <c r="BL125" s="20" t="s">
        <v>97</v>
      </c>
      <c r="BM125" s="225" t="s">
        <v>3275</v>
      </c>
    </row>
    <row r="126" s="2" customFormat="1" ht="21.75" customHeight="1">
      <c r="A126" s="41"/>
      <c r="B126" s="42"/>
      <c r="C126" s="214" t="s">
        <v>8</v>
      </c>
      <c r="D126" s="214" t="s">
        <v>179</v>
      </c>
      <c r="E126" s="215" t="s">
        <v>3276</v>
      </c>
      <c r="F126" s="216" t="s">
        <v>3277</v>
      </c>
      <c r="G126" s="217" t="s">
        <v>182</v>
      </c>
      <c r="H126" s="218">
        <v>3</v>
      </c>
      <c r="I126" s="219"/>
      <c r="J126" s="220">
        <f>ROUND(I126*H126,2)</f>
        <v>0</v>
      </c>
      <c r="K126" s="216" t="s">
        <v>3218</v>
      </c>
      <c r="L126" s="47"/>
      <c r="M126" s="221" t="s">
        <v>21</v>
      </c>
      <c r="N126" s="222" t="s">
        <v>43</v>
      </c>
      <c r="O126" s="87"/>
      <c r="P126" s="223">
        <f>O126*H126</f>
        <v>0</v>
      </c>
      <c r="Q126" s="223">
        <v>0</v>
      </c>
      <c r="R126" s="223">
        <f>Q126*H126</f>
        <v>0</v>
      </c>
      <c r="S126" s="223">
        <v>0</v>
      </c>
      <c r="T126" s="224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25" t="s">
        <v>97</v>
      </c>
      <c r="AT126" s="225" t="s">
        <v>179</v>
      </c>
      <c r="AU126" s="225" t="s">
        <v>79</v>
      </c>
      <c r="AY126" s="20" t="s">
        <v>178</v>
      </c>
      <c r="BE126" s="226">
        <f>IF(N126="základní",J126,0)</f>
        <v>0</v>
      </c>
      <c r="BF126" s="226">
        <f>IF(N126="snížená",J126,0)</f>
        <v>0</v>
      </c>
      <c r="BG126" s="226">
        <f>IF(N126="zákl. přenesená",J126,0)</f>
        <v>0</v>
      </c>
      <c r="BH126" s="226">
        <f>IF(N126="sníž. přenesená",J126,0)</f>
        <v>0</v>
      </c>
      <c r="BI126" s="226">
        <f>IF(N126="nulová",J126,0)</f>
        <v>0</v>
      </c>
      <c r="BJ126" s="20" t="s">
        <v>79</v>
      </c>
      <c r="BK126" s="226">
        <f>ROUND(I126*H126,2)</f>
        <v>0</v>
      </c>
      <c r="BL126" s="20" t="s">
        <v>97</v>
      </c>
      <c r="BM126" s="225" t="s">
        <v>3278</v>
      </c>
    </row>
    <row r="127" s="2" customFormat="1" ht="21.75" customHeight="1">
      <c r="A127" s="41"/>
      <c r="B127" s="42"/>
      <c r="C127" s="214" t="s">
        <v>242</v>
      </c>
      <c r="D127" s="214" t="s">
        <v>179</v>
      </c>
      <c r="E127" s="215" t="s">
        <v>3279</v>
      </c>
      <c r="F127" s="216" t="s">
        <v>3280</v>
      </c>
      <c r="G127" s="217" t="s">
        <v>182</v>
      </c>
      <c r="H127" s="218">
        <v>3</v>
      </c>
      <c r="I127" s="219"/>
      <c r="J127" s="220">
        <f>ROUND(I127*H127,2)</f>
        <v>0</v>
      </c>
      <c r="K127" s="216" t="s">
        <v>3218</v>
      </c>
      <c r="L127" s="47"/>
      <c r="M127" s="221" t="s">
        <v>21</v>
      </c>
      <c r="N127" s="222" t="s">
        <v>43</v>
      </c>
      <c r="O127" s="87"/>
      <c r="P127" s="223">
        <f>O127*H127</f>
        <v>0</v>
      </c>
      <c r="Q127" s="223">
        <v>0</v>
      </c>
      <c r="R127" s="223">
        <f>Q127*H127</f>
        <v>0</v>
      </c>
      <c r="S127" s="223">
        <v>0</v>
      </c>
      <c r="T127" s="224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5" t="s">
        <v>97</v>
      </c>
      <c r="AT127" s="225" t="s">
        <v>179</v>
      </c>
      <c r="AU127" s="225" t="s">
        <v>79</v>
      </c>
      <c r="AY127" s="20" t="s">
        <v>178</v>
      </c>
      <c r="BE127" s="226">
        <f>IF(N127="základní",J127,0)</f>
        <v>0</v>
      </c>
      <c r="BF127" s="226">
        <f>IF(N127="snížená",J127,0)</f>
        <v>0</v>
      </c>
      <c r="BG127" s="226">
        <f>IF(N127="zákl. přenesená",J127,0)</f>
        <v>0</v>
      </c>
      <c r="BH127" s="226">
        <f>IF(N127="sníž. přenesená",J127,0)</f>
        <v>0</v>
      </c>
      <c r="BI127" s="226">
        <f>IF(N127="nulová",J127,0)</f>
        <v>0</v>
      </c>
      <c r="BJ127" s="20" t="s">
        <v>79</v>
      </c>
      <c r="BK127" s="226">
        <f>ROUND(I127*H127,2)</f>
        <v>0</v>
      </c>
      <c r="BL127" s="20" t="s">
        <v>97</v>
      </c>
      <c r="BM127" s="225" t="s">
        <v>3281</v>
      </c>
    </row>
    <row r="128" s="2" customFormat="1" ht="49.05" customHeight="1">
      <c r="A128" s="41"/>
      <c r="B128" s="42"/>
      <c r="C128" s="214" t="s">
        <v>246</v>
      </c>
      <c r="D128" s="214" t="s">
        <v>179</v>
      </c>
      <c r="E128" s="215" t="s">
        <v>3282</v>
      </c>
      <c r="F128" s="216" t="s">
        <v>3283</v>
      </c>
      <c r="G128" s="217" t="s">
        <v>182</v>
      </c>
      <c r="H128" s="218">
        <v>2</v>
      </c>
      <c r="I128" s="219"/>
      <c r="J128" s="220">
        <f>ROUND(I128*H128,2)</f>
        <v>0</v>
      </c>
      <c r="K128" s="216" t="s">
        <v>3218</v>
      </c>
      <c r="L128" s="47"/>
      <c r="M128" s="221" t="s">
        <v>21</v>
      </c>
      <c r="N128" s="222" t="s">
        <v>43</v>
      </c>
      <c r="O128" s="87"/>
      <c r="P128" s="223">
        <f>O128*H128</f>
        <v>0</v>
      </c>
      <c r="Q128" s="223">
        <v>0</v>
      </c>
      <c r="R128" s="223">
        <f>Q128*H128</f>
        <v>0</v>
      </c>
      <c r="S128" s="223">
        <v>0</v>
      </c>
      <c r="T128" s="224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25" t="s">
        <v>97</v>
      </c>
      <c r="AT128" s="225" t="s">
        <v>179</v>
      </c>
      <c r="AU128" s="225" t="s">
        <v>79</v>
      </c>
      <c r="AY128" s="20" t="s">
        <v>178</v>
      </c>
      <c r="BE128" s="226">
        <f>IF(N128="základní",J128,0)</f>
        <v>0</v>
      </c>
      <c r="BF128" s="226">
        <f>IF(N128="snížená",J128,0)</f>
        <v>0</v>
      </c>
      <c r="BG128" s="226">
        <f>IF(N128="zákl. přenesená",J128,0)</f>
        <v>0</v>
      </c>
      <c r="BH128" s="226">
        <f>IF(N128="sníž. přenesená",J128,0)</f>
        <v>0</v>
      </c>
      <c r="BI128" s="226">
        <f>IF(N128="nulová",J128,0)</f>
        <v>0</v>
      </c>
      <c r="BJ128" s="20" t="s">
        <v>79</v>
      </c>
      <c r="BK128" s="226">
        <f>ROUND(I128*H128,2)</f>
        <v>0</v>
      </c>
      <c r="BL128" s="20" t="s">
        <v>97</v>
      </c>
      <c r="BM128" s="225" t="s">
        <v>3284</v>
      </c>
    </row>
    <row r="129" s="2" customFormat="1" ht="49.05" customHeight="1">
      <c r="A129" s="41"/>
      <c r="B129" s="42"/>
      <c r="C129" s="214" t="s">
        <v>250</v>
      </c>
      <c r="D129" s="214" t="s">
        <v>179</v>
      </c>
      <c r="E129" s="215" t="s">
        <v>3285</v>
      </c>
      <c r="F129" s="216" t="s">
        <v>3286</v>
      </c>
      <c r="G129" s="217" t="s">
        <v>182</v>
      </c>
      <c r="H129" s="218">
        <v>1</v>
      </c>
      <c r="I129" s="219"/>
      <c r="J129" s="220">
        <f>ROUND(I129*H129,2)</f>
        <v>0</v>
      </c>
      <c r="K129" s="216" t="s">
        <v>3218</v>
      </c>
      <c r="L129" s="47"/>
      <c r="M129" s="221" t="s">
        <v>21</v>
      </c>
      <c r="N129" s="222" t="s">
        <v>43</v>
      </c>
      <c r="O129" s="87"/>
      <c r="P129" s="223">
        <f>O129*H129</f>
        <v>0</v>
      </c>
      <c r="Q129" s="223">
        <v>0</v>
      </c>
      <c r="R129" s="223">
        <f>Q129*H129</f>
        <v>0</v>
      </c>
      <c r="S129" s="223">
        <v>0</v>
      </c>
      <c r="T129" s="224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25" t="s">
        <v>97</v>
      </c>
      <c r="AT129" s="225" t="s">
        <v>179</v>
      </c>
      <c r="AU129" s="225" t="s">
        <v>79</v>
      </c>
      <c r="AY129" s="20" t="s">
        <v>178</v>
      </c>
      <c r="BE129" s="226">
        <f>IF(N129="základní",J129,0)</f>
        <v>0</v>
      </c>
      <c r="BF129" s="226">
        <f>IF(N129="snížená",J129,0)</f>
        <v>0</v>
      </c>
      <c r="BG129" s="226">
        <f>IF(N129="zákl. přenesená",J129,0)</f>
        <v>0</v>
      </c>
      <c r="BH129" s="226">
        <f>IF(N129="sníž. přenesená",J129,0)</f>
        <v>0</v>
      </c>
      <c r="BI129" s="226">
        <f>IF(N129="nulová",J129,0)</f>
        <v>0</v>
      </c>
      <c r="BJ129" s="20" t="s">
        <v>79</v>
      </c>
      <c r="BK129" s="226">
        <f>ROUND(I129*H129,2)</f>
        <v>0</v>
      </c>
      <c r="BL129" s="20" t="s">
        <v>97</v>
      </c>
      <c r="BM129" s="225" t="s">
        <v>3287</v>
      </c>
    </row>
    <row r="130" s="2" customFormat="1" ht="49.05" customHeight="1">
      <c r="A130" s="41"/>
      <c r="B130" s="42"/>
      <c r="C130" s="214" t="s">
        <v>254</v>
      </c>
      <c r="D130" s="214" t="s">
        <v>179</v>
      </c>
      <c r="E130" s="215" t="s">
        <v>3288</v>
      </c>
      <c r="F130" s="216" t="s">
        <v>3289</v>
      </c>
      <c r="G130" s="217" t="s">
        <v>182</v>
      </c>
      <c r="H130" s="218">
        <v>1</v>
      </c>
      <c r="I130" s="219"/>
      <c r="J130" s="220">
        <f>ROUND(I130*H130,2)</f>
        <v>0</v>
      </c>
      <c r="K130" s="216" t="s">
        <v>3218</v>
      </c>
      <c r="L130" s="47"/>
      <c r="M130" s="221" t="s">
        <v>21</v>
      </c>
      <c r="N130" s="222" t="s">
        <v>43</v>
      </c>
      <c r="O130" s="87"/>
      <c r="P130" s="223">
        <f>O130*H130</f>
        <v>0</v>
      </c>
      <c r="Q130" s="223">
        <v>0</v>
      </c>
      <c r="R130" s="223">
        <f>Q130*H130</f>
        <v>0</v>
      </c>
      <c r="S130" s="223">
        <v>0</v>
      </c>
      <c r="T130" s="224">
        <f>S130*H130</f>
        <v>0</v>
      </c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R130" s="225" t="s">
        <v>97</v>
      </c>
      <c r="AT130" s="225" t="s">
        <v>179</v>
      </c>
      <c r="AU130" s="225" t="s">
        <v>79</v>
      </c>
      <c r="AY130" s="20" t="s">
        <v>178</v>
      </c>
      <c r="BE130" s="226">
        <f>IF(N130="základní",J130,0)</f>
        <v>0</v>
      </c>
      <c r="BF130" s="226">
        <f>IF(N130="snížená",J130,0)</f>
        <v>0</v>
      </c>
      <c r="BG130" s="226">
        <f>IF(N130="zákl. přenesená",J130,0)</f>
        <v>0</v>
      </c>
      <c r="BH130" s="226">
        <f>IF(N130="sníž. přenesená",J130,0)</f>
        <v>0</v>
      </c>
      <c r="BI130" s="226">
        <f>IF(N130="nulová",J130,0)</f>
        <v>0</v>
      </c>
      <c r="BJ130" s="20" t="s">
        <v>79</v>
      </c>
      <c r="BK130" s="226">
        <f>ROUND(I130*H130,2)</f>
        <v>0</v>
      </c>
      <c r="BL130" s="20" t="s">
        <v>97</v>
      </c>
      <c r="BM130" s="225" t="s">
        <v>3290</v>
      </c>
    </row>
    <row r="131" s="2" customFormat="1" ht="66.75" customHeight="1">
      <c r="A131" s="41"/>
      <c r="B131" s="42"/>
      <c r="C131" s="214" t="s">
        <v>258</v>
      </c>
      <c r="D131" s="214" t="s">
        <v>179</v>
      </c>
      <c r="E131" s="215" t="s">
        <v>3291</v>
      </c>
      <c r="F131" s="216" t="s">
        <v>3292</v>
      </c>
      <c r="G131" s="217" t="s">
        <v>182</v>
      </c>
      <c r="H131" s="218">
        <v>2</v>
      </c>
      <c r="I131" s="219"/>
      <c r="J131" s="220">
        <f>ROUND(I131*H131,2)</f>
        <v>0</v>
      </c>
      <c r="K131" s="216" t="s">
        <v>3218</v>
      </c>
      <c r="L131" s="47"/>
      <c r="M131" s="221" t="s">
        <v>21</v>
      </c>
      <c r="N131" s="222" t="s">
        <v>43</v>
      </c>
      <c r="O131" s="87"/>
      <c r="P131" s="223">
        <f>O131*H131</f>
        <v>0</v>
      </c>
      <c r="Q131" s="223">
        <v>0</v>
      </c>
      <c r="R131" s="223">
        <f>Q131*H131</f>
        <v>0</v>
      </c>
      <c r="S131" s="223">
        <v>0</v>
      </c>
      <c r="T131" s="224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25" t="s">
        <v>97</v>
      </c>
      <c r="AT131" s="225" t="s">
        <v>179</v>
      </c>
      <c r="AU131" s="225" t="s">
        <v>79</v>
      </c>
      <c r="AY131" s="20" t="s">
        <v>178</v>
      </c>
      <c r="BE131" s="226">
        <f>IF(N131="základní",J131,0)</f>
        <v>0</v>
      </c>
      <c r="BF131" s="226">
        <f>IF(N131="snížená",J131,0)</f>
        <v>0</v>
      </c>
      <c r="BG131" s="226">
        <f>IF(N131="zákl. přenesená",J131,0)</f>
        <v>0</v>
      </c>
      <c r="BH131" s="226">
        <f>IF(N131="sníž. přenesená",J131,0)</f>
        <v>0</v>
      </c>
      <c r="BI131" s="226">
        <f>IF(N131="nulová",J131,0)</f>
        <v>0</v>
      </c>
      <c r="BJ131" s="20" t="s">
        <v>79</v>
      </c>
      <c r="BK131" s="226">
        <f>ROUND(I131*H131,2)</f>
        <v>0</v>
      </c>
      <c r="BL131" s="20" t="s">
        <v>97</v>
      </c>
      <c r="BM131" s="225" t="s">
        <v>3293</v>
      </c>
    </row>
    <row r="132" s="2" customFormat="1" ht="49.05" customHeight="1">
      <c r="A132" s="41"/>
      <c r="B132" s="42"/>
      <c r="C132" s="214" t="s">
        <v>7</v>
      </c>
      <c r="D132" s="214" t="s">
        <v>179</v>
      </c>
      <c r="E132" s="215" t="s">
        <v>3294</v>
      </c>
      <c r="F132" s="216" t="s">
        <v>3295</v>
      </c>
      <c r="G132" s="217" t="s">
        <v>182</v>
      </c>
      <c r="H132" s="218">
        <v>1</v>
      </c>
      <c r="I132" s="219"/>
      <c r="J132" s="220">
        <f>ROUND(I132*H132,2)</f>
        <v>0</v>
      </c>
      <c r="K132" s="216" t="s">
        <v>3218</v>
      </c>
      <c r="L132" s="47"/>
      <c r="M132" s="221" t="s">
        <v>21</v>
      </c>
      <c r="N132" s="222" t="s">
        <v>43</v>
      </c>
      <c r="O132" s="87"/>
      <c r="P132" s="223">
        <f>O132*H132</f>
        <v>0</v>
      </c>
      <c r="Q132" s="223">
        <v>0</v>
      </c>
      <c r="R132" s="223">
        <f>Q132*H132</f>
        <v>0</v>
      </c>
      <c r="S132" s="223">
        <v>0</v>
      </c>
      <c r="T132" s="224">
        <f>S132*H132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R132" s="225" t="s">
        <v>97</v>
      </c>
      <c r="AT132" s="225" t="s">
        <v>179</v>
      </c>
      <c r="AU132" s="225" t="s">
        <v>79</v>
      </c>
      <c r="AY132" s="20" t="s">
        <v>178</v>
      </c>
      <c r="BE132" s="226">
        <f>IF(N132="základní",J132,0)</f>
        <v>0</v>
      </c>
      <c r="BF132" s="226">
        <f>IF(N132="snížená",J132,0)</f>
        <v>0</v>
      </c>
      <c r="BG132" s="226">
        <f>IF(N132="zákl. přenesená",J132,0)</f>
        <v>0</v>
      </c>
      <c r="BH132" s="226">
        <f>IF(N132="sníž. přenesená",J132,0)</f>
        <v>0</v>
      </c>
      <c r="BI132" s="226">
        <f>IF(N132="nulová",J132,0)</f>
        <v>0</v>
      </c>
      <c r="BJ132" s="20" t="s">
        <v>79</v>
      </c>
      <c r="BK132" s="226">
        <f>ROUND(I132*H132,2)</f>
        <v>0</v>
      </c>
      <c r="BL132" s="20" t="s">
        <v>97</v>
      </c>
      <c r="BM132" s="225" t="s">
        <v>3296</v>
      </c>
    </row>
    <row r="133" s="2" customFormat="1" ht="49.05" customHeight="1">
      <c r="A133" s="41"/>
      <c r="B133" s="42"/>
      <c r="C133" s="214" t="s">
        <v>266</v>
      </c>
      <c r="D133" s="214" t="s">
        <v>179</v>
      </c>
      <c r="E133" s="215" t="s">
        <v>3297</v>
      </c>
      <c r="F133" s="216" t="s">
        <v>3298</v>
      </c>
      <c r="G133" s="217" t="s">
        <v>182</v>
      </c>
      <c r="H133" s="218">
        <v>1</v>
      </c>
      <c r="I133" s="219"/>
      <c r="J133" s="220">
        <f>ROUND(I133*H133,2)</f>
        <v>0</v>
      </c>
      <c r="K133" s="216" t="s">
        <v>3218</v>
      </c>
      <c r="L133" s="47"/>
      <c r="M133" s="221" t="s">
        <v>21</v>
      </c>
      <c r="N133" s="222" t="s">
        <v>43</v>
      </c>
      <c r="O133" s="87"/>
      <c r="P133" s="223">
        <f>O133*H133</f>
        <v>0</v>
      </c>
      <c r="Q133" s="223">
        <v>0</v>
      </c>
      <c r="R133" s="223">
        <f>Q133*H133</f>
        <v>0</v>
      </c>
      <c r="S133" s="223">
        <v>0</v>
      </c>
      <c r="T133" s="224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25" t="s">
        <v>97</v>
      </c>
      <c r="AT133" s="225" t="s">
        <v>179</v>
      </c>
      <c r="AU133" s="225" t="s">
        <v>79</v>
      </c>
      <c r="AY133" s="20" t="s">
        <v>178</v>
      </c>
      <c r="BE133" s="226">
        <f>IF(N133="základní",J133,0)</f>
        <v>0</v>
      </c>
      <c r="BF133" s="226">
        <f>IF(N133="snížená",J133,0)</f>
        <v>0</v>
      </c>
      <c r="BG133" s="226">
        <f>IF(N133="zákl. přenesená",J133,0)</f>
        <v>0</v>
      </c>
      <c r="BH133" s="226">
        <f>IF(N133="sníž. přenesená",J133,0)</f>
        <v>0</v>
      </c>
      <c r="BI133" s="226">
        <f>IF(N133="nulová",J133,0)</f>
        <v>0</v>
      </c>
      <c r="BJ133" s="20" t="s">
        <v>79</v>
      </c>
      <c r="BK133" s="226">
        <f>ROUND(I133*H133,2)</f>
        <v>0</v>
      </c>
      <c r="BL133" s="20" t="s">
        <v>97</v>
      </c>
      <c r="BM133" s="225" t="s">
        <v>3299</v>
      </c>
    </row>
    <row r="134" s="2" customFormat="1" ht="44.25" customHeight="1">
      <c r="A134" s="41"/>
      <c r="B134" s="42"/>
      <c r="C134" s="214" t="s">
        <v>270</v>
      </c>
      <c r="D134" s="214" t="s">
        <v>179</v>
      </c>
      <c r="E134" s="215" t="s">
        <v>3300</v>
      </c>
      <c r="F134" s="216" t="s">
        <v>3301</v>
      </c>
      <c r="G134" s="217" t="s">
        <v>182</v>
      </c>
      <c r="H134" s="218">
        <v>6</v>
      </c>
      <c r="I134" s="219"/>
      <c r="J134" s="220">
        <f>ROUND(I134*H134,2)</f>
        <v>0</v>
      </c>
      <c r="K134" s="216" t="s">
        <v>3218</v>
      </c>
      <c r="L134" s="47"/>
      <c r="M134" s="221" t="s">
        <v>21</v>
      </c>
      <c r="N134" s="222" t="s">
        <v>43</v>
      </c>
      <c r="O134" s="87"/>
      <c r="P134" s="223">
        <f>O134*H134</f>
        <v>0</v>
      </c>
      <c r="Q134" s="223">
        <v>0</v>
      </c>
      <c r="R134" s="223">
        <f>Q134*H134</f>
        <v>0</v>
      </c>
      <c r="S134" s="223">
        <v>0</v>
      </c>
      <c r="T134" s="224">
        <f>S134*H134</f>
        <v>0</v>
      </c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R134" s="225" t="s">
        <v>97</v>
      </c>
      <c r="AT134" s="225" t="s">
        <v>179</v>
      </c>
      <c r="AU134" s="225" t="s">
        <v>79</v>
      </c>
      <c r="AY134" s="20" t="s">
        <v>178</v>
      </c>
      <c r="BE134" s="226">
        <f>IF(N134="základní",J134,0)</f>
        <v>0</v>
      </c>
      <c r="BF134" s="226">
        <f>IF(N134="snížená",J134,0)</f>
        <v>0</v>
      </c>
      <c r="BG134" s="226">
        <f>IF(N134="zákl. přenesená",J134,0)</f>
        <v>0</v>
      </c>
      <c r="BH134" s="226">
        <f>IF(N134="sníž. přenesená",J134,0)</f>
        <v>0</v>
      </c>
      <c r="BI134" s="226">
        <f>IF(N134="nulová",J134,0)</f>
        <v>0</v>
      </c>
      <c r="BJ134" s="20" t="s">
        <v>79</v>
      </c>
      <c r="BK134" s="226">
        <f>ROUND(I134*H134,2)</f>
        <v>0</v>
      </c>
      <c r="BL134" s="20" t="s">
        <v>97</v>
      </c>
      <c r="BM134" s="225" t="s">
        <v>3302</v>
      </c>
    </row>
    <row r="135" s="2" customFormat="1" ht="37.8" customHeight="1">
      <c r="A135" s="41"/>
      <c r="B135" s="42"/>
      <c r="C135" s="214" t="s">
        <v>274</v>
      </c>
      <c r="D135" s="214" t="s">
        <v>179</v>
      </c>
      <c r="E135" s="215" t="s">
        <v>3303</v>
      </c>
      <c r="F135" s="216" t="s">
        <v>3304</v>
      </c>
      <c r="G135" s="217" t="s">
        <v>182</v>
      </c>
      <c r="H135" s="218">
        <v>1</v>
      </c>
      <c r="I135" s="219"/>
      <c r="J135" s="220">
        <f>ROUND(I135*H135,2)</f>
        <v>0</v>
      </c>
      <c r="K135" s="216" t="s">
        <v>3218</v>
      </c>
      <c r="L135" s="47"/>
      <c r="M135" s="221" t="s">
        <v>21</v>
      </c>
      <c r="N135" s="222" t="s">
        <v>43</v>
      </c>
      <c r="O135" s="87"/>
      <c r="P135" s="223">
        <f>O135*H135</f>
        <v>0</v>
      </c>
      <c r="Q135" s="223">
        <v>0</v>
      </c>
      <c r="R135" s="223">
        <f>Q135*H135</f>
        <v>0</v>
      </c>
      <c r="S135" s="223">
        <v>0</v>
      </c>
      <c r="T135" s="224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5" t="s">
        <v>97</v>
      </c>
      <c r="AT135" s="225" t="s">
        <v>179</v>
      </c>
      <c r="AU135" s="225" t="s">
        <v>79</v>
      </c>
      <c r="AY135" s="20" t="s">
        <v>178</v>
      </c>
      <c r="BE135" s="226">
        <f>IF(N135="základní",J135,0)</f>
        <v>0</v>
      </c>
      <c r="BF135" s="226">
        <f>IF(N135="snížená",J135,0)</f>
        <v>0</v>
      </c>
      <c r="BG135" s="226">
        <f>IF(N135="zákl. přenesená",J135,0)</f>
        <v>0</v>
      </c>
      <c r="BH135" s="226">
        <f>IF(N135="sníž. přenesená",J135,0)</f>
        <v>0</v>
      </c>
      <c r="BI135" s="226">
        <f>IF(N135="nulová",J135,0)</f>
        <v>0</v>
      </c>
      <c r="BJ135" s="20" t="s">
        <v>79</v>
      </c>
      <c r="BK135" s="226">
        <f>ROUND(I135*H135,2)</f>
        <v>0</v>
      </c>
      <c r="BL135" s="20" t="s">
        <v>97</v>
      </c>
      <c r="BM135" s="225" t="s">
        <v>3305</v>
      </c>
    </row>
    <row r="136" s="2" customFormat="1" ht="44.25" customHeight="1">
      <c r="A136" s="41"/>
      <c r="B136" s="42"/>
      <c r="C136" s="214" t="s">
        <v>278</v>
      </c>
      <c r="D136" s="214" t="s">
        <v>179</v>
      </c>
      <c r="E136" s="215" t="s">
        <v>3306</v>
      </c>
      <c r="F136" s="216" t="s">
        <v>3307</v>
      </c>
      <c r="G136" s="217" t="s">
        <v>182</v>
      </c>
      <c r="H136" s="218">
        <v>5</v>
      </c>
      <c r="I136" s="219"/>
      <c r="J136" s="220">
        <f>ROUND(I136*H136,2)</f>
        <v>0</v>
      </c>
      <c r="K136" s="216" t="s">
        <v>3218</v>
      </c>
      <c r="L136" s="47"/>
      <c r="M136" s="221" t="s">
        <v>21</v>
      </c>
      <c r="N136" s="222" t="s">
        <v>43</v>
      </c>
      <c r="O136" s="87"/>
      <c r="P136" s="223">
        <f>O136*H136</f>
        <v>0</v>
      </c>
      <c r="Q136" s="223">
        <v>0</v>
      </c>
      <c r="R136" s="223">
        <f>Q136*H136</f>
        <v>0</v>
      </c>
      <c r="S136" s="223">
        <v>0</v>
      </c>
      <c r="T136" s="224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25" t="s">
        <v>97</v>
      </c>
      <c r="AT136" s="225" t="s">
        <v>179</v>
      </c>
      <c r="AU136" s="225" t="s">
        <v>79</v>
      </c>
      <c r="AY136" s="20" t="s">
        <v>178</v>
      </c>
      <c r="BE136" s="226">
        <f>IF(N136="základní",J136,0)</f>
        <v>0</v>
      </c>
      <c r="BF136" s="226">
        <f>IF(N136="snížená",J136,0)</f>
        <v>0</v>
      </c>
      <c r="BG136" s="226">
        <f>IF(N136="zákl. přenesená",J136,0)</f>
        <v>0</v>
      </c>
      <c r="BH136" s="226">
        <f>IF(N136="sníž. přenesená",J136,0)</f>
        <v>0</v>
      </c>
      <c r="BI136" s="226">
        <f>IF(N136="nulová",J136,0)</f>
        <v>0</v>
      </c>
      <c r="BJ136" s="20" t="s">
        <v>79</v>
      </c>
      <c r="BK136" s="226">
        <f>ROUND(I136*H136,2)</f>
        <v>0</v>
      </c>
      <c r="BL136" s="20" t="s">
        <v>97</v>
      </c>
      <c r="BM136" s="225" t="s">
        <v>3308</v>
      </c>
    </row>
    <row r="137" s="2" customFormat="1" ht="37.8" customHeight="1">
      <c r="A137" s="41"/>
      <c r="B137" s="42"/>
      <c r="C137" s="214" t="s">
        <v>282</v>
      </c>
      <c r="D137" s="214" t="s">
        <v>179</v>
      </c>
      <c r="E137" s="215" t="s">
        <v>3309</v>
      </c>
      <c r="F137" s="216" t="s">
        <v>3310</v>
      </c>
      <c r="G137" s="217" t="s">
        <v>182</v>
      </c>
      <c r="H137" s="218">
        <v>1</v>
      </c>
      <c r="I137" s="219"/>
      <c r="J137" s="220">
        <f>ROUND(I137*H137,2)</f>
        <v>0</v>
      </c>
      <c r="K137" s="216" t="s">
        <v>3218</v>
      </c>
      <c r="L137" s="47"/>
      <c r="M137" s="221" t="s">
        <v>21</v>
      </c>
      <c r="N137" s="222" t="s">
        <v>43</v>
      </c>
      <c r="O137" s="87"/>
      <c r="P137" s="223">
        <f>O137*H137</f>
        <v>0</v>
      </c>
      <c r="Q137" s="223">
        <v>0</v>
      </c>
      <c r="R137" s="223">
        <f>Q137*H137</f>
        <v>0</v>
      </c>
      <c r="S137" s="223">
        <v>0</v>
      </c>
      <c r="T137" s="224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25" t="s">
        <v>97</v>
      </c>
      <c r="AT137" s="225" t="s">
        <v>179</v>
      </c>
      <c r="AU137" s="225" t="s">
        <v>79</v>
      </c>
      <c r="AY137" s="20" t="s">
        <v>178</v>
      </c>
      <c r="BE137" s="226">
        <f>IF(N137="základní",J137,0)</f>
        <v>0</v>
      </c>
      <c r="BF137" s="226">
        <f>IF(N137="snížená",J137,0)</f>
        <v>0</v>
      </c>
      <c r="BG137" s="226">
        <f>IF(N137="zákl. přenesená",J137,0)</f>
        <v>0</v>
      </c>
      <c r="BH137" s="226">
        <f>IF(N137="sníž. přenesená",J137,0)</f>
        <v>0</v>
      </c>
      <c r="BI137" s="226">
        <f>IF(N137="nulová",J137,0)</f>
        <v>0</v>
      </c>
      <c r="BJ137" s="20" t="s">
        <v>79</v>
      </c>
      <c r="BK137" s="226">
        <f>ROUND(I137*H137,2)</f>
        <v>0</v>
      </c>
      <c r="BL137" s="20" t="s">
        <v>97</v>
      </c>
      <c r="BM137" s="225" t="s">
        <v>3311</v>
      </c>
    </row>
    <row r="138" s="2" customFormat="1" ht="24.15" customHeight="1">
      <c r="A138" s="41"/>
      <c r="B138" s="42"/>
      <c r="C138" s="214" t="s">
        <v>286</v>
      </c>
      <c r="D138" s="214" t="s">
        <v>179</v>
      </c>
      <c r="E138" s="215" t="s">
        <v>3312</v>
      </c>
      <c r="F138" s="216" t="s">
        <v>3313</v>
      </c>
      <c r="G138" s="217" t="s">
        <v>182</v>
      </c>
      <c r="H138" s="218">
        <v>1</v>
      </c>
      <c r="I138" s="219"/>
      <c r="J138" s="220">
        <f>ROUND(I138*H138,2)</f>
        <v>0</v>
      </c>
      <c r="K138" s="216" t="s">
        <v>3218</v>
      </c>
      <c r="L138" s="47"/>
      <c r="M138" s="221" t="s">
        <v>21</v>
      </c>
      <c r="N138" s="222" t="s">
        <v>43</v>
      </c>
      <c r="O138" s="87"/>
      <c r="P138" s="223">
        <f>O138*H138</f>
        <v>0</v>
      </c>
      <c r="Q138" s="223">
        <v>0</v>
      </c>
      <c r="R138" s="223">
        <f>Q138*H138</f>
        <v>0</v>
      </c>
      <c r="S138" s="223">
        <v>0</v>
      </c>
      <c r="T138" s="224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25" t="s">
        <v>97</v>
      </c>
      <c r="AT138" s="225" t="s">
        <v>179</v>
      </c>
      <c r="AU138" s="225" t="s">
        <v>79</v>
      </c>
      <c r="AY138" s="20" t="s">
        <v>178</v>
      </c>
      <c r="BE138" s="226">
        <f>IF(N138="základní",J138,0)</f>
        <v>0</v>
      </c>
      <c r="BF138" s="226">
        <f>IF(N138="snížená",J138,0)</f>
        <v>0</v>
      </c>
      <c r="BG138" s="226">
        <f>IF(N138="zákl. přenesená",J138,0)</f>
        <v>0</v>
      </c>
      <c r="BH138" s="226">
        <f>IF(N138="sníž. přenesená",J138,0)</f>
        <v>0</v>
      </c>
      <c r="BI138" s="226">
        <f>IF(N138="nulová",J138,0)</f>
        <v>0</v>
      </c>
      <c r="BJ138" s="20" t="s">
        <v>79</v>
      </c>
      <c r="BK138" s="226">
        <f>ROUND(I138*H138,2)</f>
        <v>0</v>
      </c>
      <c r="BL138" s="20" t="s">
        <v>97</v>
      </c>
      <c r="BM138" s="225" t="s">
        <v>3314</v>
      </c>
    </row>
    <row r="139" s="2" customFormat="1" ht="24.15" customHeight="1">
      <c r="A139" s="41"/>
      <c r="B139" s="42"/>
      <c r="C139" s="214" t="s">
        <v>290</v>
      </c>
      <c r="D139" s="214" t="s">
        <v>179</v>
      </c>
      <c r="E139" s="215" t="s">
        <v>3315</v>
      </c>
      <c r="F139" s="216" t="s">
        <v>3316</v>
      </c>
      <c r="G139" s="217" t="s">
        <v>182</v>
      </c>
      <c r="H139" s="218">
        <v>2</v>
      </c>
      <c r="I139" s="219"/>
      <c r="J139" s="220">
        <f>ROUND(I139*H139,2)</f>
        <v>0</v>
      </c>
      <c r="K139" s="216" t="s">
        <v>3218</v>
      </c>
      <c r="L139" s="47"/>
      <c r="M139" s="221" t="s">
        <v>21</v>
      </c>
      <c r="N139" s="222" t="s">
        <v>43</v>
      </c>
      <c r="O139" s="87"/>
      <c r="P139" s="223">
        <f>O139*H139</f>
        <v>0</v>
      </c>
      <c r="Q139" s="223">
        <v>0</v>
      </c>
      <c r="R139" s="223">
        <f>Q139*H139</f>
        <v>0</v>
      </c>
      <c r="S139" s="223">
        <v>0</v>
      </c>
      <c r="T139" s="224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25" t="s">
        <v>97</v>
      </c>
      <c r="AT139" s="225" t="s">
        <v>179</v>
      </c>
      <c r="AU139" s="225" t="s">
        <v>79</v>
      </c>
      <c r="AY139" s="20" t="s">
        <v>178</v>
      </c>
      <c r="BE139" s="226">
        <f>IF(N139="základní",J139,0)</f>
        <v>0</v>
      </c>
      <c r="BF139" s="226">
        <f>IF(N139="snížená",J139,0)</f>
        <v>0</v>
      </c>
      <c r="BG139" s="226">
        <f>IF(N139="zákl. přenesená",J139,0)</f>
        <v>0</v>
      </c>
      <c r="BH139" s="226">
        <f>IF(N139="sníž. přenesená",J139,0)</f>
        <v>0</v>
      </c>
      <c r="BI139" s="226">
        <f>IF(N139="nulová",J139,0)</f>
        <v>0</v>
      </c>
      <c r="BJ139" s="20" t="s">
        <v>79</v>
      </c>
      <c r="BK139" s="226">
        <f>ROUND(I139*H139,2)</f>
        <v>0</v>
      </c>
      <c r="BL139" s="20" t="s">
        <v>97</v>
      </c>
      <c r="BM139" s="225" t="s">
        <v>3317</v>
      </c>
    </row>
    <row r="140" s="2" customFormat="1" ht="24.15" customHeight="1">
      <c r="A140" s="41"/>
      <c r="B140" s="42"/>
      <c r="C140" s="214" t="s">
        <v>294</v>
      </c>
      <c r="D140" s="214" t="s">
        <v>179</v>
      </c>
      <c r="E140" s="215" t="s">
        <v>3318</v>
      </c>
      <c r="F140" s="216" t="s">
        <v>3319</v>
      </c>
      <c r="G140" s="217" t="s">
        <v>182</v>
      </c>
      <c r="H140" s="218">
        <v>1</v>
      </c>
      <c r="I140" s="219"/>
      <c r="J140" s="220">
        <f>ROUND(I140*H140,2)</f>
        <v>0</v>
      </c>
      <c r="K140" s="216" t="s">
        <v>3218</v>
      </c>
      <c r="L140" s="47"/>
      <c r="M140" s="221" t="s">
        <v>21</v>
      </c>
      <c r="N140" s="222" t="s">
        <v>43</v>
      </c>
      <c r="O140" s="87"/>
      <c r="P140" s="223">
        <f>O140*H140</f>
        <v>0</v>
      </c>
      <c r="Q140" s="223">
        <v>0</v>
      </c>
      <c r="R140" s="223">
        <f>Q140*H140</f>
        <v>0</v>
      </c>
      <c r="S140" s="223">
        <v>0</v>
      </c>
      <c r="T140" s="224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25" t="s">
        <v>97</v>
      </c>
      <c r="AT140" s="225" t="s">
        <v>179</v>
      </c>
      <c r="AU140" s="225" t="s">
        <v>79</v>
      </c>
      <c r="AY140" s="20" t="s">
        <v>178</v>
      </c>
      <c r="BE140" s="226">
        <f>IF(N140="základní",J140,0)</f>
        <v>0</v>
      </c>
      <c r="BF140" s="226">
        <f>IF(N140="snížená",J140,0)</f>
        <v>0</v>
      </c>
      <c r="BG140" s="226">
        <f>IF(N140="zákl. přenesená",J140,0)</f>
        <v>0</v>
      </c>
      <c r="BH140" s="226">
        <f>IF(N140="sníž. přenesená",J140,0)</f>
        <v>0</v>
      </c>
      <c r="BI140" s="226">
        <f>IF(N140="nulová",J140,0)</f>
        <v>0</v>
      </c>
      <c r="BJ140" s="20" t="s">
        <v>79</v>
      </c>
      <c r="BK140" s="226">
        <f>ROUND(I140*H140,2)</f>
        <v>0</v>
      </c>
      <c r="BL140" s="20" t="s">
        <v>97</v>
      </c>
      <c r="BM140" s="225" t="s">
        <v>3320</v>
      </c>
    </row>
    <row r="141" s="2" customFormat="1" ht="24.15" customHeight="1">
      <c r="A141" s="41"/>
      <c r="B141" s="42"/>
      <c r="C141" s="214" t="s">
        <v>298</v>
      </c>
      <c r="D141" s="214" t="s">
        <v>179</v>
      </c>
      <c r="E141" s="215" t="s">
        <v>3321</v>
      </c>
      <c r="F141" s="216" t="s">
        <v>3322</v>
      </c>
      <c r="G141" s="217" t="s">
        <v>182</v>
      </c>
      <c r="H141" s="218">
        <v>3</v>
      </c>
      <c r="I141" s="219"/>
      <c r="J141" s="220">
        <f>ROUND(I141*H141,2)</f>
        <v>0</v>
      </c>
      <c r="K141" s="216" t="s">
        <v>3218</v>
      </c>
      <c r="L141" s="47"/>
      <c r="M141" s="221" t="s">
        <v>21</v>
      </c>
      <c r="N141" s="222" t="s">
        <v>43</v>
      </c>
      <c r="O141" s="87"/>
      <c r="P141" s="223">
        <f>O141*H141</f>
        <v>0</v>
      </c>
      <c r="Q141" s="223">
        <v>0</v>
      </c>
      <c r="R141" s="223">
        <f>Q141*H141</f>
        <v>0</v>
      </c>
      <c r="S141" s="223">
        <v>0</v>
      </c>
      <c r="T141" s="224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25" t="s">
        <v>97</v>
      </c>
      <c r="AT141" s="225" t="s">
        <v>179</v>
      </c>
      <c r="AU141" s="225" t="s">
        <v>79</v>
      </c>
      <c r="AY141" s="20" t="s">
        <v>178</v>
      </c>
      <c r="BE141" s="226">
        <f>IF(N141="základní",J141,0)</f>
        <v>0</v>
      </c>
      <c r="BF141" s="226">
        <f>IF(N141="snížená",J141,0)</f>
        <v>0</v>
      </c>
      <c r="BG141" s="226">
        <f>IF(N141="zákl. přenesená",J141,0)</f>
        <v>0</v>
      </c>
      <c r="BH141" s="226">
        <f>IF(N141="sníž. přenesená",J141,0)</f>
        <v>0</v>
      </c>
      <c r="BI141" s="226">
        <f>IF(N141="nulová",J141,0)</f>
        <v>0</v>
      </c>
      <c r="BJ141" s="20" t="s">
        <v>79</v>
      </c>
      <c r="BK141" s="226">
        <f>ROUND(I141*H141,2)</f>
        <v>0</v>
      </c>
      <c r="BL141" s="20" t="s">
        <v>97</v>
      </c>
      <c r="BM141" s="225" t="s">
        <v>3323</v>
      </c>
    </row>
    <row r="142" s="2" customFormat="1" ht="37.8" customHeight="1">
      <c r="A142" s="41"/>
      <c r="B142" s="42"/>
      <c r="C142" s="214" t="s">
        <v>302</v>
      </c>
      <c r="D142" s="214" t="s">
        <v>179</v>
      </c>
      <c r="E142" s="215" t="s">
        <v>3324</v>
      </c>
      <c r="F142" s="216" t="s">
        <v>3325</v>
      </c>
      <c r="G142" s="217" t="s">
        <v>182</v>
      </c>
      <c r="H142" s="218">
        <v>2</v>
      </c>
      <c r="I142" s="219"/>
      <c r="J142" s="220">
        <f>ROUND(I142*H142,2)</f>
        <v>0</v>
      </c>
      <c r="K142" s="216" t="s">
        <v>3218</v>
      </c>
      <c r="L142" s="47"/>
      <c r="M142" s="221" t="s">
        <v>21</v>
      </c>
      <c r="N142" s="222" t="s">
        <v>43</v>
      </c>
      <c r="O142" s="87"/>
      <c r="P142" s="223">
        <f>O142*H142</f>
        <v>0</v>
      </c>
      <c r="Q142" s="223">
        <v>0</v>
      </c>
      <c r="R142" s="223">
        <f>Q142*H142</f>
        <v>0</v>
      </c>
      <c r="S142" s="223">
        <v>0</v>
      </c>
      <c r="T142" s="224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25" t="s">
        <v>97</v>
      </c>
      <c r="AT142" s="225" t="s">
        <v>179</v>
      </c>
      <c r="AU142" s="225" t="s">
        <v>79</v>
      </c>
      <c r="AY142" s="20" t="s">
        <v>178</v>
      </c>
      <c r="BE142" s="226">
        <f>IF(N142="základní",J142,0)</f>
        <v>0</v>
      </c>
      <c r="BF142" s="226">
        <f>IF(N142="snížená",J142,0)</f>
        <v>0</v>
      </c>
      <c r="BG142" s="226">
        <f>IF(N142="zákl. přenesená",J142,0)</f>
        <v>0</v>
      </c>
      <c r="BH142" s="226">
        <f>IF(N142="sníž. přenesená",J142,0)</f>
        <v>0</v>
      </c>
      <c r="BI142" s="226">
        <f>IF(N142="nulová",J142,0)</f>
        <v>0</v>
      </c>
      <c r="BJ142" s="20" t="s">
        <v>79</v>
      </c>
      <c r="BK142" s="226">
        <f>ROUND(I142*H142,2)</f>
        <v>0</v>
      </c>
      <c r="BL142" s="20" t="s">
        <v>97</v>
      </c>
      <c r="BM142" s="225" t="s">
        <v>3326</v>
      </c>
    </row>
    <row r="143" s="2" customFormat="1">
      <c r="A143" s="41"/>
      <c r="B143" s="42"/>
      <c r="C143" s="43"/>
      <c r="D143" s="242" t="s">
        <v>3220</v>
      </c>
      <c r="E143" s="43"/>
      <c r="F143" s="302" t="s">
        <v>3327</v>
      </c>
      <c r="G143" s="43"/>
      <c r="H143" s="43"/>
      <c r="I143" s="237"/>
      <c r="J143" s="43"/>
      <c r="K143" s="43"/>
      <c r="L143" s="47"/>
      <c r="M143" s="238"/>
      <c r="N143" s="239"/>
      <c r="O143" s="87"/>
      <c r="P143" s="87"/>
      <c r="Q143" s="87"/>
      <c r="R143" s="87"/>
      <c r="S143" s="87"/>
      <c r="T143" s="88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T143" s="20" t="s">
        <v>3220</v>
      </c>
      <c r="AU143" s="20" t="s">
        <v>79</v>
      </c>
    </row>
    <row r="144" s="2" customFormat="1" ht="44.25" customHeight="1">
      <c r="A144" s="41"/>
      <c r="B144" s="42"/>
      <c r="C144" s="214" t="s">
        <v>306</v>
      </c>
      <c r="D144" s="214" t="s">
        <v>179</v>
      </c>
      <c r="E144" s="215" t="s">
        <v>3328</v>
      </c>
      <c r="F144" s="216" t="s">
        <v>3329</v>
      </c>
      <c r="G144" s="217" t="s">
        <v>384</v>
      </c>
      <c r="H144" s="218">
        <v>36</v>
      </c>
      <c r="I144" s="219"/>
      <c r="J144" s="220">
        <f>ROUND(I144*H144,2)</f>
        <v>0</v>
      </c>
      <c r="K144" s="216" t="s">
        <v>3218</v>
      </c>
      <c r="L144" s="47"/>
      <c r="M144" s="221" t="s">
        <v>21</v>
      </c>
      <c r="N144" s="222" t="s">
        <v>43</v>
      </c>
      <c r="O144" s="87"/>
      <c r="P144" s="223">
        <f>O144*H144</f>
        <v>0</v>
      </c>
      <c r="Q144" s="223">
        <v>0</v>
      </c>
      <c r="R144" s="223">
        <f>Q144*H144</f>
        <v>0</v>
      </c>
      <c r="S144" s="223">
        <v>0</v>
      </c>
      <c r="T144" s="224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25" t="s">
        <v>97</v>
      </c>
      <c r="AT144" s="225" t="s">
        <v>179</v>
      </c>
      <c r="AU144" s="225" t="s">
        <v>79</v>
      </c>
      <c r="AY144" s="20" t="s">
        <v>178</v>
      </c>
      <c r="BE144" s="226">
        <f>IF(N144="základní",J144,0)</f>
        <v>0</v>
      </c>
      <c r="BF144" s="226">
        <f>IF(N144="snížená",J144,0)</f>
        <v>0</v>
      </c>
      <c r="BG144" s="226">
        <f>IF(N144="zákl. přenesená",J144,0)</f>
        <v>0</v>
      </c>
      <c r="BH144" s="226">
        <f>IF(N144="sníž. přenesená",J144,0)</f>
        <v>0</v>
      </c>
      <c r="BI144" s="226">
        <f>IF(N144="nulová",J144,0)</f>
        <v>0</v>
      </c>
      <c r="BJ144" s="20" t="s">
        <v>79</v>
      </c>
      <c r="BK144" s="226">
        <f>ROUND(I144*H144,2)</f>
        <v>0</v>
      </c>
      <c r="BL144" s="20" t="s">
        <v>97</v>
      </c>
      <c r="BM144" s="225" t="s">
        <v>3330</v>
      </c>
    </row>
    <row r="145" s="2" customFormat="1" ht="44.25" customHeight="1">
      <c r="A145" s="41"/>
      <c r="B145" s="42"/>
      <c r="C145" s="214" t="s">
        <v>310</v>
      </c>
      <c r="D145" s="214" t="s">
        <v>179</v>
      </c>
      <c r="E145" s="215" t="s">
        <v>3331</v>
      </c>
      <c r="F145" s="216" t="s">
        <v>3332</v>
      </c>
      <c r="G145" s="217" t="s">
        <v>384</v>
      </c>
      <c r="H145" s="218">
        <v>49</v>
      </c>
      <c r="I145" s="219"/>
      <c r="J145" s="220">
        <f>ROUND(I145*H145,2)</f>
        <v>0</v>
      </c>
      <c r="K145" s="216" t="s">
        <v>3218</v>
      </c>
      <c r="L145" s="47"/>
      <c r="M145" s="221" t="s">
        <v>21</v>
      </c>
      <c r="N145" s="222" t="s">
        <v>43</v>
      </c>
      <c r="O145" s="87"/>
      <c r="P145" s="223">
        <f>O145*H145</f>
        <v>0</v>
      </c>
      <c r="Q145" s="223">
        <v>0</v>
      </c>
      <c r="R145" s="223">
        <f>Q145*H145</f>
        <v>0</v>
      </c>
      <c r="S145" s="223">
        <v>0</v>
      </c>
      <c r="T145" s="224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25" t="s">
        <v>97</v>
      </c>
      <c r="AT145" s="225" t="s">
        <v>179</v>
      </c>
      <c r="AU145" s="225" t="s">
        <v>79</v>
      </c>
      <c r="AY145" s="20" t="s">
        <v>178</v>
      </c>
      <c r="BE145" s="226">
        <f>IF(N145="základní",J145,0)</f>
        <v>0</v>
      </c>
      <c r="BF145" s="226">
        <f>IF(N145="snížená",J145,0)</f>
        <v>0</v>
      </c>
      <c r="BG145" s="226">
        <f>IF(N145="zákl. přenesená",J145,0)</f>
        <v>0</v>
      </c>
      <c r="BH145" s="226">
        <f>IF(N145="sníž. přenesená",J145,0)</f>
        <v>0</v>
      </c>
      <c r="BI145" s="226">
        <f>IF(N145="nulová",J145,0)</f>
        <v>0</v>
      </c>
      <c r="BJ145" s="20" t="s">
        <v>79</v>
      </c>
      <c r="BK145" s="226">
        <f>ROUND(I145*H145,2)</f>
        <v>0</v>
      </c>
      <c r="BL145" s="20" t="s">
        <v>97</v>
      </c>
      <c r="BM145" s="225" t="s">
        <v>3333</v>
      </c>
    </row>
    <row r="146" s="2" customFormat="1" ht="44.25" customHeight="1">
      <c r="A146" s="41"/>
      <c r="B146" s="42"/>
      <c r="C146" s="214" t="s">
        <v>316</v>
      </c>
      <c r="D146" s="214" t="s">
        <v>179</v>
      </c>
      <c r="E146" s="215" t="s">
        <v>3334</v>
      </c>
      <c r="F146" s="216" t="s">
        <v>3335</v>
      </c>
      <c r="G146" s="217" t="s">
        <v>384</v>
      </c>
      <c r="H146" s="218">
        <v>88</v>
      </c>
      <c r="I146" s="219"/>
      <c r="J146" s="220">
        <f>ROUND(I146*H146,2)</f>
        <v>0</v>
      </c>
      <c r="K146" s="216" t="s">
        <v>3218</v>
      </c>
      <c r="L146" s="47"/>
      <c r="M146" s="221" t="s">
        <v>21</v>
      </c>
      <c r="N146" s="222" t="s">
        <v>43</v>
      </c>
      <c r="O146" s="87"/>
      <c r="P146" s="223">
        <f>O146*H146</f>
        <v>0</v>
      </c>
      <c r="Q146" s="223">
        <v>0</v>
      </c>
      <c r="R146" s="223">
        <f>Q146*H146</f>
        <v>0</v>
      </c>
      <c r="S146" s="223">
        <v>0</v>
      </c>
      <c r="T146" s="224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25" t="s">
        <v>97</v>
      </c>
      <c r="AT146" s="225" t="s">
        <v>179</v>
      </c>
      <c r="AU146" s="225" t="s">
        <v>79</v>
      </c>
      <c r="AY146" s="20" t="s">
        <v>178</v>
      </c>
      <c r="BE146" s="226">
        <f>IF(N146="základní",J146,0)</f>
        <v>0</v>
      </c>
      <c r="BF146" s="226">
        <f>IF(N146="snížená",J146,0)</f>
        <v>0</v>
      </c>
      <c r="BG146" s="226">
        <f>IF(N146="zákl. přenesená",J146,0)</f>
        <v>0</v>
      </c>
      <c r="BH146" s="226">
        <f>IF(N146="sníž. přenesená",J146,0)</f>
        <v>0</v>
      </c>
      <c r="BI146" s="226">
        <f>IF(N146="nulová",J146,0)</f>
        <v>0</v>
      </c>
      <c r="BJ146" s="20" t="s">
        <v>79</v>
      </c>
      <c r="BK146" s="226">
        <f>ROUND(I146*H146,2)</f>
        <v>0</v>
      </c>
      <c r="BL146" s="20" t="s">
        <v>97</v>
      </c>
      <c r="BM146" s="225" t="s">
        <v>3336</v>
      </c>
    </row>
    <row r="147" s="2" customFormat="1" ht="44.25" customHeight="1">
      <c r="A147" s="41"/>
      <c r="B147" s="42"/>
      <c r="C147" s="214" t="s">
        <v>320</v>
      </c>
      <c r="D147" s="214" t="s">
        <v>179</v>
      </c>
      <c r="E147" s="215" t="s">
        <v>3337</v>
      </c>
      <c r="F147" s="216" t="s">
        <v>3338</v>
      </c>
      <c r="G147" s="217" t="s">
        <v>384</v>
      </c>
      <c r="H147" s="218">
        <v>8</v>
      </c>
      <c r="I147" s="219"/>
      <c r="J147" s="220">
        <f>ROUND(I147*H147,2)</f>
        <v>0</v>
      </c>
      <c r="K147" s="216" t="s">
        <v>3218</v>
      </c>
      <c r="L147" s="47"/>
      <c r="M147" s="221" t="s">
        <v>21</v>
      </c>
      <c r="N147" s="222" t="s">
        <v>43</v>
      </c>
      <c r="O147" s="87"/>
      <c r="P147" s="223">
        <f>O147*H147</f>
        <v>0</v>
      </c>
      <c r="Q147" s="223">
        <v>0</v>
      </c>
      <c r="R147" s="223">
        <f>Q147*H147</f>
        <v>0</v>
      </c>
      <c r="S147" s="223">
        <v>0</v>
      </c>
      <c r="T147" s="224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25" t="s">
        <v>97</v>
      </c>
      <c r="AT147" s="225" t="s">
        <v>179</v>
      </c>
      <c r="AU147" s="225" t="s">
        <v>79</v>
      </c>
      <c r="AY147" s="20" t="s">
        <v>178</v>
      </c>
      <c r="BE147" s="226">
        <f>IF(N147="základní",J147,0)</f>
        <v>0</v>
      </c>
      <c r="BF147" s="226">
        <f>IF(N147="snížená",J147,0)</f>
        <v>0</v>
      </c>
      <c r="BG147" s="226">
        <f>IF(N147="zákl. přenesená",J147,0)</f>
        <v>0</v>
      </c>
      <c r="BH147" s="226">
        <f>IF(N147="sníž. přenesená",J147,0)</f>
        <v>0</v>
      </c>
      <c r="BI147" s="226">
        <f>IF(N147="nulová",J147,0)</f>
        <v>0</v>
      </c>
      <c r="BJ147" s="20" t="s">
        <v>79</v>
      </c>
      <c r="BK147" s="226">
        <f>ROUND(I147*H147,2)</f>
        <v>0</v>
      </c>
      <c r="BL147" s="20" t="s">
        <v>97</v>
      </c>
      <c r="BM147" s="225" t="s">
        <v>3339</v>
      </c>
    </row>
    <row r="148" s="2" customFormat="1">
      <c r="A148" s="41"/>
      <c r="B148" s="42"/>
      <c r="C148" s="43"/>
      <c r="D148" s="242" t="s">
        <v>3220</v>
      </c>
      <c r="E148" s="43"/>
      <c r="F148" s="302" t="s">
        <v>3340</v>
      </c>
      <c r="G148" s="43"/>
      <c r="H148" s="43"/>
      <c r="I148" s="237"/>
      <c r="J148" s="43"/>
      <c r="K148" s="43"/>
      <c r="L148" s="47"/>
      <c r="M148" s="238"/>
      <c r="N148" s="239"/>
      <c r="O148" s="87"/>
      <c r="P148" s="87"/>
      <c r="Q148" s="87"/>
      <c r="R148" s="87"/>
      <c r="S148" s="87"/>
      <c r="T148" s="88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T148" s="20" t="s">
        <v>3220</v>
      </c>
      <c r="AU148" s="20" t="s">
        <v>79</v>
      </c>
    </row>
    <row r="149" s="2" customFormat="1" ht="44.25" customHeight="1">
      <c r="A149" s="41"/>
      <c r="B149" s="42"/>
      <c r="C149" s="214" t="s">
        <v>324</v>
      </c>
      <c r="D149" s="214" t="s">
        <v>179</v>
      </c>
      <c r="E149" s="215" t="s">
        <v>3341</v>
      </c>
      <c r="F149" s="216" t="s">
        <v>3342</v>
      </c>
      <c r="G149" s="217" t="s">
        <v>384</v>
      </c>
      <c r="H149" s="218">
        <v>5</v>
      </c>
      <c r="I149" s="219"/>
      <c r="J149" s="220">
        <f>ROUND(I149*H149,2)</f>
        <v>0</v>
      </c>
      <c r="K149" s="216" t="s">
        <v>3218</v>
      </c>
      <c r="L149" s="47"/>
      <c r="M149" s="221" t="s">
        <v>21</v>
      </c>
      <c r="N149" s="222" t="s">
        <v>43</v>
      </c>
      <c r="O149" s="87"/>
      <c r="P149" s="223">
        <f>O149*H149</f>
        <v>0</v>
      </c>
      <c r="Q149" s="223">
        <v>0</v>
      </c>
      <c r="R149" s="223">
        <f>Q149*H149</f>
        <v>0</v>
      </c>
      <c r="S149" s="223">
        <v>0</v>
      </c>
      <c r="T149" s="224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25" t="s">
        <v>97</v>
      </c>
      <c r="AT149" s="225" t="s">
        <v>179</v>
      </c>
      <c r="AU149" s="225" t="s">
        <v>79</v>
      </c>
      <c r="AY149" s="20" t="s">
        <v>178</v>
      </c>
      <c r="BE149" s="226">
        <f>IF(N149="základní",J149,0)</f>
        <v>0</v>
      </c>
      <c r="BF149" s="226">
        <f>IF(N149="snížená",J149,0)</f>
        <v>0</v>
      </c>
      <c r="BG149" s="226">
        <f>IF(N149="zákl. přenesená",J149,0)</f>
        <v>0</v>
      </c>
      <c r="BH149" s="226">
        <f>IF(N149="sníž. přenesená",J149,0)</f>
        <v>0</v>
      </c>
      <c r="BI149" s="226">
        <f>IF(N149="nulová",J149,0)</f>
        <v>0</v>
      </c>
      <c r="BJ149" s="20" t="s">
        <v>79</v>
      </c>
      <c r="BK149" s="226">
        <f>ROUND(I149*H149,2)</f>
        <v>0</v>
      </c>
      <c r="BL149" s="20" t="s">
        <v>97</v>
      </c>
      <c r="BM149" s="225" t="s">
        <v>3343</v>
      </c>
    </row>
    <row r="150" s="2" customFormat="1" ht="44.25" customHeight="1">
      <c r="A150" s="41"/>
      <c r="B150" s="42"/>
      <c r="C150" s="214" t="s">
        <v>645</v>
      </c>
      <c r="D150" s="214" t="s">
        <v>179</v>
      </c>
      <c r="E150" s="215" t="s">
        <v>3344</v>
      </c>
      <c r="F150" s="216" t="s">
        <v>3345</v>
      </c>
      <c r="G150" s="217" t="s">
        <v>384</v>
      </c>
      <c r="H150" s="218">
        <v>4</v>
      </c>
      <c r="I150" s="219"/>
      <c r="J150" s="220">
        <f>ROUND(I150*H150,2)</f>
        <v>0</v>
      </c>
      <c r="K150" s="216" t="s">
        <v>3218</v>
      </c>
      <c r="L150" s="47"/>
      <c r="M150" s="221" t="s">
        <v>21</v>
      </c>
      <c r="N150" s="222" t="s">
        <v>43</v>
      </c>
      <c r="O150" s="87"/>
      <c r="P150" s="223">
        <f>O150*H150</f>
        <v>0</v>
      </c>
      <c r="Q150" s="223">
        <v>0</v>
      </c>
      <c r="R150" s="223">
        <f>Q150*H150</f>
        <v>0</v>
      </c>
      <c r="S150" s="223">
        <v>0</v>
      </c>
      <c r="T150" s="224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25" t="s">
        <v>97</v>
      </c>
      <c r="AT150" s="225" t="s">
        <v>179</v>
      </c>
      <c r="AU150" s="225" t="s">
        <v>79</v>
      </c>
      <c r="AY150" s="20" t="s">
        <v>178</v>
      </c>
      <c r="BE150" s="226">
        <f>IF(N150="základní",J150,0)</f>
        <v>0</v>
      </c>
      <c r="BF150" s="226">
        <f>IF(N150="snížená",J150,0)</f>
        <v>0</v>
      </c>
      <c r="BG150" s="226">
        <f>IF(N150="zákl. přenesená",J150,0)</f>
        <v>0</v>
      </c>
      <c r="BH150" s="226">
        <f>IF(N150="sníž. přenesená",J150,0)</f>
        <v>0</v>
      </c>
      <c r="BI150" s="226">
        <f>IF(N150="nulová",J150,0)</f>
        <v>0</v>
      </c>
      <c r="BJ150" s="20" t="s">
        <v>79</v>
      </c>
      <c r="BK150" s="226">
        <f>ROUND(I150*H150,2)</f>
        <v>0</v>
      </c>
      <c r="BL150" s="20" t="s">
        <v>97</v>
      </c>
      <c r="BM150" s="225" t="s">
        <v>3346</v>
      </c>
    </row>
    <row r="151" s="2" customFormat="1" ht="44.25" customHeight="1">
      <c r="A151" s="41"/>
      <c r="B151" s="42"/>
      <c r="C151" s="214" t="s">
        <v>651</v>
      </c>
      <c r="D151" s="214" t="s">
        <v>179</v>
      </c>
      <c r="E151" s="215" t="s">
        <v>3347</v>
      </c>
      <c r="F151" s="216" t="s">
        <v>3348</v>
      </c>
      <c r="G151" s="217" t="s">
        <v>384</v>
      </c>
      <c r="H151" s="218">
        <v>1</v>
      </c>
      <c r="I151" s="219"/>
      <c r="J151" s="220">
        <f>ROUND(I151*H151,2)</f>
        <v>0</v>
      </c>
      <c r="K151" s="216" t="s">
        <v>3218</v>
      </c>
      <c r="L151" s="47"/>
      <c r="M151" s="221" t="s">
        <v>21</v>
      </c>
      <c r="N151" s="222" t="s">
        <v>43</v>
      </c>
      <c r="O151" s="87"/>
      <c r="P151" s="223">
        <f>O151*H151</f>
        <v>0</v>
      </c>
      <c r="Q151" s="223">
        <v>0</v>
      </c>
      <c r="R151" s="223">
        <f>Q151*H151</f>
        <v>0</v>
      </c>
      <c r="S151" s="223">
        <v>0</v>
      </c>
      <c r="T151" s="224">
        <f>S151*H151</f>
        <v>0</v>
      </c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R151" s="225" t="s">
        <v>97</v>
      </c>
      <c r="AT151" s="225" t="s">
        <v>179</v>
      </c>
      <c r="AU151" s="225" t="s">
        <v>79</v>
      </c>
      <c r="AY151" s="20" t="s">
        <v>178</v>
      </c>
      <c r="BE151" s="226">
        <f>IF(N151="základní",J151,0)</f>
        <v>0</v>
      </c>
      <c r="BF151" s="226">
        <f>IF(N151="snížená",J151,0)</f>
        <v>0</v>
      </c>
      <c r="BG151" s="226">
        <f>IF(N151="zákl. přenesená",J151,0)</f>
        <v>0</v>
      </c>
      <c r="BH151" s="226">
        <f>IF(N151="sníž. přenesená",J151,0)</f>
        <v>0</v>
      </c>
      <c r="BI151" s="226">
        <f>IF(N151="nulová",J151,0)</f>
        <v>0</v>
      </c>
      <c r="BJ151" s="20" t="s">
        <v>79</v>
      </c>
      <c r="BK151" s="226">
        <f>ROUND(I151*H151,2)</f>
        <v>0</v>
      </c>
      <c r="BL151" s="20" t="s">
        <v>97</v>
      </c>
      <c r="BM151" s="225" t="s">
        <v>3349</v>
      </c>
    </row>
    <row r="152" s="2" customFormat="1">
      <c r="A152" s="41"/>
      <c r="B152" s="42"/>
      <c r="C152" s="43"/>
      <c r="D152" s="242" t="s">
        <v>3220</v>
      </c>
      <c r="E152" s="43"/>
      <c r="F152" s="302" t="s">
        <v>3350</v>
      </c>
      <c r="G152" s="43"/>
      <c r="H152" s="43"/>
      <c r="I152" s="237"/>
      <c r="J152" s="43"/>
      <c r="K152" s="43"/>
      <c r="L152" s="47"/>
      <c r="M152" s="238"/>
      <c r="N152" s="239"/>
      <c r="O152" s="87"/>
      <c r="P152" s="87"/>
      <c r="Q152" s="87"/>
      <c r="R152" s="87"/>
      <c r="S152" s="87"/>
      <c r="T152" s="88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T152" s="20" t="s">
        <v>3220</v>
      </c>
      <c r="AU152" s="20" t="s">
        <v>79</v>
      </c>
    </row>
    <row r="153" s="2" customFormat="1" ht="44.25" customHeight="1">
      <c r="A153" s="41"/>
      <c r="B153" s="42"/>
      <c r="C153" s="214" t="s">
        <v>657</v>
      </c>
      <c r="D153" s="214" t="s">
        <v>179</v>
      </c>
      <c r="E153" s="215" t="s">
        <v>3351</v>
      </c>
      <c r="F153" s="216" t="s">
        <v>3352</v>
      </c>
      <c r="G153" s="217" t="s">
        <v>209</v>
      </c>
      <c r="H153" s="218">
        <v>8</v>
      </c>
      <c r="I153" s="219"/>
      <c r="J153" s="220">
        <f>ROUND(I153*H153,2)</f>
        <v>0</v>
      </c>
      <c r="K153" s="216" t="s">
        <v>3218</v>
      </c>
      <c r="L153" s="47"/>
      <c r="M153" s="221" t="s">
        <v>21</v>
      </c>
      <c r="N153" s="222" t="s">
        <v>43</v>
      </c>
      <c r="O153" s="87"/>
      <c r="P153" s="223">
        <f>O153*H153</f>
        <v>0</v>
      </c>
      <c r="Q153" s="223">
        <v>0</v>
      </c>
      <c r="R153" s="223">
        <f>Q153*H153</f>
        <v>0</v>
      </c>
      <c r="S153" s="223">
        <v>0</v>
      </c>
      <c r="T153" s="224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25" t="s">
        <v>97</v>
      </c>
      <c r="AT153" s="225" t="s">
        <v>179</v>
      </c>
      <c r="AU153" s="225" t="s">
        <v>79</v>
      </c>
      <c r="AY153" s="20" t="s">
        <v>178</v>
      </c>
      <c r="BE153" s="226">
        <f>IF(N153="základní",J153,0)</f>
        <v>0</v>
      </c>
      <c r="BF153" s="226">
        <f>IF(N153="snížená",J153,0)</f>
        <v>0</v>
      </c>
      <c r="BG153" s="226">
        <f>IF(N153="zákl. přenesená",J153,0)</f>
        <v>0</v>
      </c>
      <c r="BH153" s="226">
        <f>IF(N153="sníž. přenesená",J153,0)</f>
        <v>0</v>
      </c>
      <c r="BI153" s="226">
        <f>IF(N153="nulová",J153,0)</f>
        <v>0</v>
      </c>
      <c r="BJ153" s="20" t="s">
        <v>79</v>
      </c>
      <c r="BK153" s="226">
        <f>ROUND(I153*H153,2)</f>
        <v>0</v>
      </c>
      <c r="BL153" s="20" t="s">
        <v>97</v>
      </c>
      <c r="BM153" s="225" t="s">
        <v>3353</v>
      </c>
    </row>
    <row r="154" s="2" customFormat="1" ht="44.25" customHeight="1">
      <c r="A154" s="41"/>
      <c r="B154" s="42"/>
      <c r="C154" s="214" t="s">
        <v>663</v>
      </c>
      <c r="D154" s="214" t="s">
        <v>179</v>
      </c>
      <c r="E154" s="215" t="s">
        <v>3354</v>
      </c>
      <c r="F154" s="216" t="s">
        <v>3355</v>
      </c>
      <c r="G154" s="217" t="s">
        <v>209</v>
      </c>
      <c r="H154" s="218">
        <v>7</v>
      </c>
      <c r="I154" s="219"/>
      <c r="J154" s="220">
        <f>ROUND(I154*H154,2)</f>
        <v>0</v>
      </c>
      <c r="K154" s="216" t="s">
        <v>3218</v>
      </c>
      <c r="L154" s="47"/>
      <c r="M154" s="221" t="s">
        <v>21</v>
      </c>
      <c r="N154" s="222" t="s">
        <v>43</v>
      </c>
      <c r="O154" s="87"/>
      <c r="P154" s="223">
        <f>O154*H154</f>
        <v>0</v>
      </c>
      <c r="Q154" s="223">
        <v>0</v>
      </c>
      <c r="R154" s="223">
        <f>Q154*H154</f>
        <v>0</v>
      </c>
      <c r="S154" s="223">
        <v>0</v>
      </c>
      <c r="T154" s="224">
        <f>S154*H154</f>
        <v>0</v>
      </c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R154" s="225" t="s">
        <v>97</v>
      </c>
      <c r="AT154" s="225" t="s">
        <v>179</v>
      </c>
      <c r="AU154" s="225" t="s">
        <v>79</v>
      </c>
      <c r="AY154" s="20" t="s">
        <v>178</v>
      </c>
      <c r="BE154" s="226">
        <f>IF(N154="základní",J154,0)</f>
        <v>0</v>
      </c>
      <c r="BF154" s="226">
        <f>IF(N154="snížená",J154,0)</f>
        <v>0</v>
      </c>
      <c r="BG154" s="226">
        <f>IF(N154="zákl. přenesená",J154,0)</f>
        <v>0</v>
      </c>
      <c r="BH154" s="226">
        <f>IF(N154="sníž. přenesená",J154,0)</f>
        <v>0</v>
      </c>
      <c r="BI154" s="226">
        <f>IF(N154="nulová",J154,0)</f>
        <v>0</v>
      </c>
      <c r="BJ154" s="20" t="s">
        <v>79</v>
      </c>
      <c r="BK154" s="226">
        <f>ROUND(I154*H154,2)</f>
        <v>0</v>
      </c>
      <c r="BL154" s="20" t="s">
        <v>97</v>
      </c>
      <c r="BM154" s="225" t="s">
        <v>3356</v>
      </c>
    </row>
    <row r="155" s="2" customFormat="1" ht="44.25" customHeight="1">
      <c r="A155" s="41"/>
      <c r="B155" s="42"/>
      <c r="C155" s="214" t="s">
        <v>669</v>
      </c>
      <c r="D155" s="214" t="s">
        <v>179</v>
      </c>
      <c r="E155" s="215" t="s">
        <v>3357</v>
      </c>
      <c r="F155" s="216" t="s">
        <v>3358</v>
      </c>
      <c r="G155" s="217" t="s">
        <v>209</v>
      </c>
      <c r="H155" s="218">
        <v>20</v>
      </c>
      <c r="I155" s="219"/>
      <c r="J155" s="220">
        <f>ROUND(I155*H155,2)</f>
        <v>0</v>
      </c>
      <c r="K155" s="216" t="s">
        <v>3218</v>
      </c>
      <c r="L155" s="47"/>
      <c r="M155" s="221" t="s">
        <v>21</v>
      </c>
      <c r="N155" s="222" t="s">
        <v>43</v>
      </c>
      <c r="O155" s="87"/>
      <c r="P155" s="223">
        <f>O155*H155</f>
        <v>0</v>
      </c>
      <c r="Q155" s="223">
        <v>0</v>
      </c>
      <c r="R155" s="223">
        <f>Q155*H155</f>
        <v>0</v>
      </c>
      <c r="S155" s="223">
        <v>0</v>
      </c>
      <c r="T155" s="224">
        <f>S155*H155</f>
        <v>0</v>
      </c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R155" s="225" t="s">
        <v>97</v>
      </c>
      <c r="AT155" s="225" t="s">
        <v>179</v>
      </c>
      <c r="AU155" s="225" t="s">
        <v>79</v>
      </c>
      <c r="AY155" s="20" t="s">
        <v>178</v>
      </c>
      <c r="BE155" s="226">
        <f>IF(N155="základní",J155,0)</f>
        <v>0</v>
      </c>
      <c r="BF155" s="226">
        <f>IF(N155="snížená",J155,0)</f>
        <v>0</v>
      </c>
      <c r="BG155" s="226">
        <f>IF(N155="zákl. přenesená",J155,0)</f>
        <v>0</v>
      </c>
      <c r="BH155" s="226">
        <f>IF(N155="sníž. přenesená",J155,0)</f>
        <v>0</v>
      </c>
      <c r="BI155" s="226">
        <f>IF(N155="nulová",J155,0)</f>
        <v>0</v>
      </c>
      <c r="BJ155" s="20" t="s">
        <v>79</v>
      </c>
      <c r="BK155" s="226">
        <f>ROUND(I155*H155,2)</f>
        <v>0</v>
      </c>
      <c r="BL155" s="20" t="s">
        <v>97</v>
      </c>
      <c r="BM155" s="225" t="s">
        <v>3359</v>
      </c>
    </row>
    <row r="156" s="2" customFormat="1" ht="44.25" customHeight="1">
      <c r="A156" s="41"/>
      <c r="B156" s="42"/>
      <c r="C156" s="214" t="s">
        <v>689</v>
      </c>
      <c r="D156" s="214" t="s">
        <v>179</v>
      </c>
      <c r="E156" s="215" t="s">
        <v>3360</v>
      </c>
      <c r="F156" s="216" t="s">
        <v>3361</v>
      </c>
      <c r="G156" s="217" t="s">
        <v>209</v>
      </c>
      <c r="H156" s="218">
        <v>20</v>
      </c>
      <c r="I156" s="219"/>
      <c r="J156" s="220">
        <f>ROUND(I156*H156,2)</f>
        <v>0</v>
      </c>
      <c r="K156" s="216" t="s">
        <v>3218</v>
      </c>
      <c r="L156" s="47"/>
      <c r="M156" s="221" t="s">
        <v>21</v>
      </c>
      <c r="N156" s="222" t="s">
        <v>43</v>
      </c>
      <c r="O156" s="87"/>
      <c r="P156" s="223">
        <f>O156*H156</f>
        <v>0</v>
      </c>
      <c r="Q156" s="223">
        <v>0</v>
      </c>
      <c r="R156" s="223">
        <f>Q156*H156</f>
        <v>0</v>
      </c>
      <c r="S156" s="223">
        <v>0</v>
      </c>
      <c r="T156" s="224">
        <f>S156*H156</f>
        <v>0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25" t="s">
        <v>97</v>
      </c>
      <c r="AT156" s="225" t="s">
        <v>179</v>
      </c>
      <c r="AU156" s="225" t="s">
        <v>79</v>
      </c>
      <c r="AY156" s="20" t="s">
        <v>178</v>
      </c>
      <c r="BE156" s="226">
        <f>IF(N156="základní",J156,0)</f>
        <v>0</v>
      </c>
      <c r="BF156" s="226">
        <f>IF(N156="snížená",J156,0)</f>
        <v>0</v>
      </c>
      <c r="BG156" s="226">
        <f>IF(N156="zákl. přenesená",J156,0)</f>
        <v>0</v>
      </c>
      <c r="BH156" s="226">
        <f>IF(N156="sníž. přenesená",J156,0)</f>
        <v>0</v>
      </c>
      <c r="BI156" s="226">
        <f>IF(N156="nulová",J156,0)</f>
        <v>0</v>
      </c>
      <c r="BJ156" s="20" t="s">
        <v>79</v>
      </c>
      <c r="BK156" s="226">
        <f>ROUND(I156*H156,2)</f>
        <v>0</v>
      </c>
      <c r="BL156" s="20" t="s">
        <v>97</v>
      </c>
      <c r="BM156" s="225" t="s">
        <v>3362</v>
      </c>
    </row>
    <row r="157" s="2" customFormat="1" ht="44.25" customHeight="1">
      <c r="A157" s="41"/>
      <c r="B157" s="42"/>
      <c r="C157" s="214" t="s">
        <v>698</v>
      </c>
      <c r="D157" s="214" t="s">
        <v>179</v>
      </c>
      <c r="E157" s="215" t="s">
        <v>3363</v>
      </c>
      <c r="F157" s="216" t="s">
        <v>3364</v>
      </c>
      <c r="G157" s="217" t="s">
        <v>209</v>
      </c>
      <c r="H157" s="218">
        <v>32</v>
      </c>
      <c r="I157" s="219"/>
      <c r="J157" s="220">
        <f>ROUND(I157*H157,2)</f>
        <v>0</v>
      </c>
      <c r="K157" s="216" t="s">
        <v>3218</v>
      </c>
      <c r="L157" s="47"/>
      <c r="M157" s="221" t="s">
        <v>21</v>
      </c>
      <c r="N157" s="222" t="s">
        <v>43</v>
      </c>
      <c r="O157" s="87"/>
      <c r="P157" s="223">
        <f>O157*H157</f>
        <v>0</v>
      </c>
      <c r="Q157" s="223">
        <v>0</v>
      </c>
      <c r="R157" s="223">
        <f>Q157*H157</f>
        <v>0</v>
      </c>
      <c r="S157" s="223">
        <v>0</v>
      </c>
      <c r="T157" s="224">
        <f>S157*H157</f>
        <v>0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25" t="s">
        <v>97</v>
      </c>
      <c r="AT157" s="225" t="s">
        <v>179</v>
      </c>
      <c r="AU157" s="225" t="s">
        <v>79</v>
      </c>
      <c r="AY157" s="20" t="s">
        <v>178</v>
      </c>
      <c r="BE157" s="226">
        <f>IF(N157="základní",J157,0)</f>
        <v>0</v>
      </c>
      <c r="BF157" s="226">
        <f>IF(N157="snížená",J157,0)</f>
        <v>0</v>
      </c>
      <c r="BG157" s="226">
        <f>IF(N157="zákl. přenesená",J157,0)</f>
        <v>0</v>
      </c>
      <c r="BH157" s="226">
        <f>IF(N157="sníž. přenesená",J157,0)</f>
        <v>0</v>
      </c>
      <c r="BI157" s="226">
        <f>IF(N157="nulová",J157,0)</f>
        <v>0</v>
      </c>
      <c r="BJ157" s="20" t="s">
        <v>79</v>
      </c>
      <c r="BK157" s="226">
        <f>ROUND(I157*H157,2)</f>
        <v>0</v>
      </c>
      <c r="BL157" s="20" t="s">
        <v>97</v>
      </c>
      <c r="BM157" s="225" t="s">
        <v>3365</v>
      </c>
    </row>
    <row r="158" s="2" customFormat="1" ht="44.25" customHeight="1">
      <c r="A158" s="41"/>
      <c r="B158" s="42"/>
      <c r="C158" s="214" t="s">
        <v>704</v>
      </c>
      <c r="D158" s="214" t="s">
        <v>179</v>
      </c>
      <c r="E158" s="215" t="s">
        <v>3366</v>
      </c>
      <c r="F158" s="216" t="s">
        <v>3367</v>
      </c>
      <c r="G158" s="217" t="s">
        <v>209</v>
      </c>
      <c r="H158" s="218">
        <v>6</v>
      </c>
      <c r="I158" s="219"/>
      <c r="J158" s="220">
        <f>ROUND(I158*H158,2)</f>
        <v>0</v>
      </c>
      <c r="K158" s="216" t="s">
        <v>3218</v>
      </c>
      <c r="L158" s="47"/>
      <c r="M158" s="221" t="s">
        <v>21</v>
      </c>
      <c r="N158" s="222" t="s">
        <v>43</v>
      </c>
      <c r="O158" s="87"/>
      <c r="P158" s="223">
        <f>O158*H158</f>
        <v>0</v>
      </c>
      <c r="Q158" s="223">
        <v>0</v>
      </c>
      <c r="R158" s="223">
        <f>Q158*H158</f>
        <v>0</v>
      </c>
      <c r="S158" s="223">
        <v>0</v>
      </c>
      <c r="T158" s="224">
        <f>S158*H158</f>
        <v>0</v>
      </c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R158" s="225" t="s">
        <v>97</v>
      </c>
      <c r="AT158" s="225" t="s">
        <v>179</v>
      </c>
      <c r="AU158" s="225" t="s">
        <v>79</v>
      </c>
      <c r="AY158" s="20" t="s">
        <v>178</v>
      </c>
      <c r="BE158" s="226">
        <f>IF(N158="základní",J158,0)</f>
        <v>0</v>
      </c>
      <c r="BF158" s="226">
        <f>IF(N158="snížená",J158,0)</f>
        <v>0</v>
      </c>
      <c r="BG158" s="226">
        <f>IF(N158="zákl. přenesená",J158,0)</f>
        <v>0</v>
      </c>
      <c r="BH158" s="226">
        <f>IF(N158="sníž. přenesená",J158,0)</f>
        <v>0</v>
      </c>
      <c r="BI158" s="226">
        <f>IF(N158="nulová",J158,0)</f>
        <v>0</v>
      </c>
      <c r="BJ158" s="20" t="s">
        <v>79</v>
      </c>
      <c r="BK158" s="226">
        <f>ROUND(I158*H158,2)</f>
        <v>0</v>
      </c>
      <c r="BL158" s="20" t="s">
        <v>97</v>
      </c>
      <c r="BM158" s="225" t="s">
        <v>3368</v>
      </c>
    </row>
    <row r="159" s="2" customFormat="1">
      <c r="A159" s="41"/>
      <c r="B159" s="42"/>
      <c r="C159" s="43"/>
      <c r="D159" s="242" t="s">
        <v>3220</v>
      </c>
      <c r="E159" s="43"/>
      <c r="F159" s="302" t="s">
        <v>3369</v>
      </c>
      <c r="G159" s="43"/>
      <c r="H159" s="43"/>
      <c r="I159" s="237"/>
      <c r="J159" s="43"/>
      <c r="K159" s="43"/>
      <c r="L159" s="47"/>
      <c r="M159" s="238"/>
      <c r="N159" s="239"/>
      <c r="O159" s="87"/>
      <c r="P159" s="87"/>
      <c r="Q159" s="87"/>
      <c r="R159" s="87"/>
      <c r="S159" s="87"/>
      <c r="T159" s="88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T159" s="20" t="s">
        <v>3220</v>
      </c>
      <c r="AU159" s="20" t="s">
        <v>79</v>
      </c>
    </row>
    <row r="160" s="2" customFormat="1" ht="24.15" customHeight="1">
      <c r="A160" s="41"/>
      <c r="B160" s="42"/>
      <c r="C160" s="214" t="s">
        <v>710</v>
      </c>
      <c r="D160" s="214" t="s">
        <v>179</v>
      </c>
      <c r="E160" s="215" t="s">
        <v>3370</v>
      </c>
      <c r="F160" s="216" t="s">
        <v>3371</v>
      </c>
      <c r="G160" s="217" t="s">
        <v>209</v>
      </c>
      <c r="H160" s="218">
        <v>2</v>
      </c>
      <c r="I160" s="219"/>
      <c r="J160" s="220">
        <f>ROUND(I160*H160,2)</f>
        <v>0</v>
      </c>
      <c r="K160" s="216" t="s">
        <v>3218</v>
      </c>
      <c r="L160" s="47"/>
      <c r="M160" s="221" t="s">
        <v>21</v>
      </c>
      <c r="N160" s="222" t="s">
        <v>43</v>
      </c>
      <c r="O160" s="87"/>
      <c r="P160" s="223">
        <f>O160*H160</f>
        <v>0</v>
      </c>
      <c r="Q160" s="223">
        <v>0</v>
      </c>
      <c r="R160" s="223">
        <f>Q160*H160</f>
        <v>0</v>
      </c>
      <c r="S160" s="223">
        <v>0</v>
      </c>
      <c r="T160" s="224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25" t="s">
        <v>97</v>
      </c>
      <c r="AT160" s="225" t="s">
        <v>179</v>
      </c>
      <c r="AU160" s="225" t="s">
        <v>79</v>
      </c>
      <c r="AY160" s="20" t="s">
        <v>178</v>
      </c>
      <c r="BE160" s="226">
        <f>IF(N160="základní",J160,0)</f>
        <v>0</v>
      </c>
      <c r="BF160" s="226">
        <f>IF(N160="snížená",J160,0)</f>
        <v>0</v>
      </c>
      <c r="BG160" s="226">
        <f>IF(N160="zákl. přenesená",J160,0)</f>
        <v>0</v>
      </c>
      <c r="BH160" s="226">
        <f>IF(N160="sníž. přenesená",J160,0)</f>
        <v>0</v>
      </c>
      <c r="BI160" s="226">
        <f>IF(N160="nulová",J160,0)</f>
        <v>0</v>
      </c>
      <c r="BJ160" s="20" t="s">
        <v>79</v>
      </c>
      <c r="BK160" s="226">
        <f>ROUND(I160*H160,2)</f>
        <v>0</v>
      </c>
      <c r="BL160" s="20" t="s">
        <v>97</v>
      </c>
      <c r="BM160" s="225" t="s">
        <v>3372</v>
      </c>
    </row>
    <row r="161" s="2" customFormat="1" ht="24.15" customHeight="1">
      <c r="A161" s="41"/>
      <c r="B161" s="42"/>
      <c r="C161" s="214" t="s">
        <v>715</v>
      </c>
      <c r="D161" s="214" t="s">
        <v>179</v>
      </c>
      <c r="E161" s="215" t="s">
        <v>3373</v>
      </c>
      <c r="F161" s="216" t="s">
        <v>3374</v>
      </c>
      <c r="G161" s="217" t="s">
        <v>209</v>
      </c>
      <c r="H161" s="218">
        <v>3</v>
      </c>
      <c r="I161" s="219"/>
      <c r="J161" s="220">
        <f>ROUND(I161*H161,2)</f>
        <v>0</v>
      </c>
      <c r="K161" s="216" t="s">
        <v>3218</v>
      </c>
      <c r="L161" s="47"/>
      <c r="M161" s="221" t="s">
        <v>21</v>
      </c>
      <c r="N161" s="222" t="s">
        <v>43</v>
      </c>
      <c r="O161" s="87"/>
      <c r="P161" s="223">
        <f>O161*H161</f>
        <v>0</v>
      </c>
      <c r="Q161" s="223">
        <v>0</v>
      </c>
      <c r="R161" s="223">
        <f>Q161*H161</f>
        <v>0</v>
      </c>
      <c r="S161" s="223">
        <v>0</v>
      </c>
      <c r="T161" s="224">
        <f>S161*H161</f>
        <v>0</v>
      </c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R161" s="225" t="s">
        <v>97</v>
      </c>
      <c r="AT161" s="225" t="s">
        <v>179</v>
      </c>
      <c r="AU161" s="225" t="s">
        <v>79</v>
      </c>
      <c r="AY161" s="20" t="s">
        <v>178</v>
      </c>
      <c r="BE161" s="226">
        <f>IF(N161="základní",J161,0)</f>
        <v>0</v>
      </c>
      <c r="BF161" s="226">
        <f>IF(N161="snížená",J161,0)</f>
        <v>0</v>
      </c>
      <c r="BG161" s="226">
        <f>IF(N161="zákl. přenesená",J161,0)</f>
        <v>0</v>
      </c>
      <c r="BH161" s="226">
        <f>IF(N161="sníž. přenesená",J161,0)</f>
        <v>0</v>
      </c>
      <c r="BI161" s="226">
        <f>IF(N161="nulová",J161,0)</f>
        <v>0</v>
      </c>
      <c r="BJ161" s="20" t="s">
        <v>79</v>
      </c>
      <c r="BK161" s="226">
        <f>ROUND(I161*H161,2)</f>
        <v>0</v>
      </c>
      <c r="BL161" s="20" t="s">
        <v>97</v>
      </c>
      <c r="BM161" s="225" t="s">
        <v>3375</v>
      </c>
    </row>
    <row r="162" s="2" customFormat="1" ht="24.15" customHeight="1">
      <c r="A162" s="41"/>
      <c r="B162" s="42"/>
      <c r="C162" s="214" t="s">
        <v>724</v>
      </c>
      <c r="D162" s="214" t="s">
        <v>179</v>
      </c>
      <c r="E162" s="215" t="s">
        <v>3376</v>
      </c>
      <c r="F162" s="216" t="s">
        <v>3377</v>
      </c>
      <c r="G162" s="217" t="s">
        <v>209</v>
      </c>
      <c r="H162" s="218">
        <v>3</v>
      </c>
      <c r="I162" s="219"/>
      <c r="J162" s="220">
        <f>ROUND(I162*H162,2)</f>
        <v>0</v>
      </c>
      <c r="K162" s="216" t="s">
        <v>3218</v>
      </c>
      <c r="L162" s="47"/>
      <c r="M162" s="221" t="s">
        <v>21</v>
      </c>
      <c r="N162" s="222" t="s">
        <v>43</v>
      </c>
      <c r="O162" s="87"/>
      <c r="P162" s="223">
        <f>O162*H162</f>
        <v>0</v>
      </c>
      <c r="Q162" s="223">
        <v>0</v>
      </c>
      <c r="R162" s="223">
        <f>Q162*H162</f>
        <v>0</v>
      </c>
      <c r="S162" s="223">
        <v>0</v>
      </c>
      <c r="T162" s="224">
        <f>S162*H162</f>
        <v>0</v>
      </c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R162" s="225" t="s">
        <v>97</v>
      </c>
      <c r="AT162" s="225" t="s">
        <v>179</v>
      </c>
      <c r="AU162" s="225" t="s">
        <v>79</v>
      </c>
      <c r="AY162" s="20" t="s">
        <v>178</v>
      </c>
      <c r="BE162" s="226">
        <f>IF(N162="základní",J162,0)</f>
        <v>0</v>
      </c>
      <c r="BF162" s="226">
        <f>IF(N162="snížená",J162,0)</f>
        <v>0</v>
      </c>
      <c r="BG162" s="226">
        <f>IF(N162="zákl. přenesená",J162,0)</f>
        <v>0</v>
      </c>
      <c r="BH162" s="226">
        <f>IF(N162="sníž. přenesená",J162,0)</f>
        <v>0</v>
      </c>
      <c r="BI162" s="226">
        <f>IF(N162="nulová",J162,0)</f>
        <v>0</v>
      </c>
      <c r="BJ162" s="20" t="s">
        <v>79</v>
      </c>
      <c r="BK162" s="226">
        <f>ROUND(I162*H162,2)</f>
        <v>0</v>
      </c>
      <c r="BL162" s="20" t="s">
        <v>97</v>
      </c>
      <c r="BM162" s="225" t="s">
        <v>3378</v>
      </c>
    </row>
    <row r="163" s="2" customFormat="1" ht="24.15" customHeight="1">
      <c r="A163" s="41"/>
      <c r="B163" s="42"/>
      <c r="C163" s="214" t="s">
        <v>729</v>
      </c>
      <c r="D163" s="214" t="s">
        <v>179</v>
      </c>
      <c r="E163" s="215" t="s">
        <v>3379</v>
      </c>
      <c r="F163" s="216" t="s">
        <v>3380</v>
      </c>
      <c r="G163" s="217" t="s">
        <v>209</v>
      </c>
      <c r="H163" s="218">
        <v>2</v>
      </c>
      <c r="I163" s="219"/>
      <c r="J163" s="220">
        <f>ROUND(I163*H163,2)</f>
        <v>0</v>
      </c>
      <c r="K163" s="216" t="s">
        <v>3218</v>
      </c>
      <c r="L163" s="47"/>
      <c r="M163" s="221" t="s">
        <v>21</v>
      </c>
      <c r="N163" s="222" t="s">
        <v>43</v>
      </c>
      <c r="O163" s="87"/>
      <c r="P163" s="223">
        <f>O163*H163</f>
        <v>0</v>
      </c>
      <c r="Q163" s="223">
        <v>0</v>
      </c>
      <c r="R163" s="223">
        <f>Q163*H163</f>
        <v>0</v>
      </c>
      <c r="S163" s="223">
        <v>0</v>
      </c>
      <c r="T163" s="224">
        <f>S163*H163</f>
        <v>0</v>
      </c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R163" s="225" t="s">
        <v>97</v>
      </c>
      <c r="AT163" s="225" t="s">
        <v>179</v>
      </c>
      <c r="AU163" s="225" t="s">
        <v>79</v>
      </c>
      <c r="AY163" s="20" t="s">
        <v>178</v>
      </c>
      <c r="BE163" s="226">
        <f>IF(N163="základní",J163,0)</f>
        <v>0</v>
      </c>
      <c r="BF163" s="226">
        <f>IF(N163="snížená",J163,0)</f>
        <v>0</v>
      </c>
      <c r="BG163" s="226">
        <f>IF(N163="zákl. přenesená",J163,0)</f>
        <v>0</v>
      </c>
      <c r="BH163" s="226">
        <f>IF(N163="sníž. přenesená",J163,0)</f>
        <v>0</v>
      </c>
      <c r="BI163" s="226">
        <f>IF(N163="nulová",J163,0)</f>
        <v>0</v>
      </c>
      <c r="BJ163" s="20" t="s">
        <v>79</v>
      </c>
      <c r="BK163" s="226">
        <f>ROUND(I163*H163,2)</f>
        <v>0</v>
      </c>
      <c r="BL163" s="20" t="s">
        <v>97</v>
      </c>
      <c r="BM163" s="225" t="s">
        <v>3381</v>
      </c>
    </row>
    <row r="164" s="2" customFormat="1" ht="55.5" customHeight="1">
      <c r="A164" s="41"/>
      <c r="B164" s="42"/>
      <c r="C164" s="214" t="s">
        <v>735</v>
      </c>
      <c r="D164" s="214" t="s">
        <v>179</v>
      </c>
      <c r="E164" s="215" t="s">
        <v>3382</v>
      </c>
      <c r="F164" s="216" t="s">
        <v>3383</v>
      </c>
      <c r="G164" s="217" t="s">
        <v>384</v>
      </c>
      <c r="H164" s="218">
        <v>74</v>
      </c>
      <c r="I164" s="219"/>
      <c r="J164" s="220">
        <f>ROUND(I164*H164,2)</f>
        <v>0</v>
      </c>
      <c r="K164" s="216" t="s">
        <v>3218</v>
      </c>
      <c r="L164" s="47"/>
      <c r="M164" s="221" t="s">
        <v>21</v>
      </c>
      <c r="N164" s="222" t="s">
        <v>43</v>
      </c>
      <c r="O164" s="87"/>
      <c r="P164" s="223">
        <f>O164*H164</f>
        <v>0</v>
      </c>
      <c r="Q164" s="223">
        <v>0</v>
      </c>
      <c r="R164" s="223">
        <f>Q164*H164</f>
        <v>0</v>
      </c>
      <c r="S164" s="223">
        <v>0</v>
      </c>
      <c r="T164" s="224">
        <f>S164*H164</f>
        <v>0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R164" s="225" t="s">
        <v>97</v>
      </c>
      <c r="AT164" s="225" t="s">
        <v>179</v>
      </c>
      <c r="AU164" s="225" t="s">
        <v>79</v>
      </c>
      <c r="AY164" s="20" t="s">
        <v>178</v>
      </c>
      <c r="BE164" s="226">
        <f>IF(N164="základní",J164,0)</f>
        <v>0</v>
      </c>
      <c r="BF164" s="226">
        <f>IF(N164="snížená",J164,0)</f>
        <v>0</v>
      </c>
      <c r="BG164" s="226">
        <f>IF(N164="zákl. přenesená",J164,0)</f>
        <v>0</v>
      </c>
      <c r="BH164" s="226">
        <f>IF(N164="sníž. přenesená",J164,0)</f>
        <v>0</v>
      </c>
      <c r="BI164" s="226">
        <f>IF(N164="nulová",J164,0)</f>
        <v>0</v>
      </c>
      <c r="BJ164" s="20" t="s">
        <v>79</v>
      </c>
      <c r="BK164" s="226">
        <f>ROUND(I164*H164,2)</f>
        <v>0</v>
      </c>
      <c r="BL164" s="20" t="s">
        <v>97</v>
      </c>
      <c r="BM164" s="225" t="s">
        <v>3384</v>
      </c>
    </row>
    <row r="165" s="2" customFormat="1" ht="16.5" customHeight="1">
      <c r="A165" s="41"/>
      <c r="B165" s="42"/>
      <c r="C165" s="214" t="s">
        <v>740</v>
      </c>
      <c r="D165" s="214" t="s">
        <v>179</v>
      </c>
      <c r="E165" s="215" t="s">
        <v>3385</v>
      </c>
      <c r="F165" s="216" t="s">
        <v>3386</v>
      </c>
      <c r="G165" s="217" t="s">
        <v>384</v>
      </c>
      <c r="H165" s="218">
        <v>6</v>
      </c>
      <c r="I165" s="219"/>
      <c r="J165" s="220">
        <f>ROUND(I165*H165,2)</f>
        <v>0</v>
      </c>
      <c r="K165" s="216" t="s">
        <v>3218</v>
      </c>
      <c r="L165" s="47"/>
      <c r="M165" s="221" t="s">
        <v>21</v>
      </c>
      <c r="N165" s="222" t="s">
        <v>43</v>
      </c>
      <c r="O165" s="87"/>
      <c r="P165" s="223">
        <f>O165*H165</f>
        <v>0</v>
      </c>
      <c r="Q165" s="223">
        <v>0</v>
      </c>
      <c r="R165" s="223">
        <f>Q165*H165</f>
        <v>0</v>
      </c>
      <c r="S165" s="223">
        <v>0</v>
      </c>
      <c r="T165" s="224">
        <f>S165*H165</f>
        <v>0</v>
      </c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R165" s="225" t="s">
        <v>97</v>
      </c>
      <c r="AT165" s="225" t="s">
        <v>179</v>
      </c>
      <c r="AU165" s="225" t="s">
        <v>79</v>
      </c>
      <c r="AY165" s="20" t="s">
        <v>178</v>
      </c>
      <c r="BE165" s="226">
        <f>IF(N165="základní",J165,0)</f>
        <v>0</v>
      </c>
      <c r="BF165" s="226">
        <f>IF(N165="snížená",J165,0)</f>
        <v>0</v>
      </c>
      <c r="BG165" s="226">
        <f>IF(N165="zákl. přenesená",J165,0)</f>
        <v>0</v>
      </c>
      <c r="BH165" s="226">
        <f>IF(N165="sníž. přenesená",J165,0)</f>
        <v>0</v>
      </c>
      <c r="BI165" s="226">
        <f>IF(N165="nulová",J165,0)</f>
        <v>0</v>
      </c>
      <c r="BJ165" s="20" t="s">
        <v>79</v>
      </c>
      <c r="BK165" s="226">
        <f>ROUND(I165*H165,2)</f>
        <v>0</v>
      </c>
      <c r="BL165" s="20" t="s">
        <v>97</v>
      </c>
      <c r="BM165" s="225" t="s">
        <v>3387</v>
      </c>
    </row>
    <row r="166" s="2" customFormat="1" ht="16.5" customHeight="1">
      <c r="A166" s="41"/>
      <c r="B166" s="42"/>
      <c r="C166" s="214" t="s">
        <v>748</v>
      </c>
      <c r="D166" s="214" t="s">
        <v>179</v>
      </c>
      <c r="E166" s="215" t="s">
        <v>3388</v>
      </c>
      <c r="F166" s="216" t="s">
        <v>3389</v>
      </c>
      <c r="G166" s="217" t="s">
        <v>3390</v>
      </c>
      <c r="H166" s="218">
        <v>1</v>
      </c>
      <c r="I166" s="219"/>
      <c r="J166" s="220">
        <f>ROUND(I166*H166,2)</f>
        <v>0</v>
      </c>
      <c r="K166" s="216" t="s">
        <v>3218</v>
      </c>
      <c r="L166" s="47"/>
      <c r="M166" s="221" t="s">
        <v>21</v>
      </c>
      <c r="N166" s="222" t="s">
        <v>43</v>
      </c>
      <c r="O166" s="87"/>
      <c r="P166" s="223">
        <f>O166*H166</f>
        <v>0</v>
      </c>
      <c r="Q166" s="223">
        <v>0</v>
      </c>
      <c r="R166" s="223">
        <f>Q166*H166</f>
        <v>0</v>
      </c>
      <c r="S166" s="223">
        <v>0</v>
      </c>
      <c r="T166" s="224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25" t="s">
        <v>97</v>
      </c>
      <c r="AT166" s="225" t="s">
        <v>179</v>
      </c>
      <c r="AU166" s="225" t="s">
        <v>79</v>
      </c>
      <c r="AY166" s="20" t="s">
        <v>178</v>
      </c>
      <c r="BE166" s="226">
        <f>IF(N166="základní",J166,0)</f>
        <v>0</v>
      </c>
      <c r="BF166" s="226">
        <f>IF(N166="snížená",J166,0)</f>
        <v>0</v>
      </c>
      <c r="BG166" s="226">
        <f>IF(N166="zákl. přenesená",J166,0)</f>
        <v>0</v>
      </c>
      <c r="BH166" s="226">
        <f>IF(N166="sníž. přenesená",J166,0)</f>
        <v>0</v>
      </c>
      <c r="BI166" s="226">
        <f>IF(N166="nulová",J166,0)</f>
        <v>0</v>
      </c>
      <c r="BJ166" s="20" t="s">
        <v>79</v>
      </c>
      <c r="BK166" s="226">
        <f>ROUND(I166*H166,2)</f>
        <v>0</v>
      </c>
      <c r="BL166" s="20" t="s">
        <v>97</v>
      </c>
      <c r="BM166" s="225" t="s">
        <v>3391</v>
      </c>
    </row>
    <row r="167" s="12" customFormat="1" ht="22.8" customHeight="1">
      <c r="A167" s="12"/>
      <c r="B167" s="200"/>
      <c r="C167" s="201"/>
      <c r="D167" s="202" t="s">
        <v>71</v>
      </c>
      <c r="E167" s="227" t="s">
        <v>228</v>
      </c>
      <c r="F167" s="227" t="s">
        <v>3392</v>
      </c>
      <c r="G167" s="201"/>
      <c r="H167" s="201"/>
      <c r="I167" s="204"/>
      <c r="J167" s="228">
        <f>BK167</f>
        <v>0</v>
      </c>
      <c r="K167" s="201"/>
      <c r="L167" s="206"/>
      <c r="M167" s="207"/>
      <c r="N167" s="208"/>
      <c r="O167" s="208"/>
      <c r="P167" s="209">
        <f>P168+SUM(P169:P201)</f>
        <v>0</v>
      </c>
      <c r="Q167" s="208"/>
      <c r="R167" s="209">
        <f>R168+SUM(R169:R201)</f>
        <v>0</v>
      </c>
      <c r="S167" s="208"/>
      <c r="T167" s="210">
        <f>T168+SUM(T169:T201)</f>
        <v>0</v>
      </c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R167" s="211" t="s">
        <v>79</v>
      </c>
      <c r="AT167" s="212" t="s">
        <v>71</v>
      </c>
      <c r="AU167" s="212" t="s">
        <v>79</v>
      </c>
      <c r="AY167" s="211" t="s">
        <v>178</v>
      </c>
      <c r="BK167" s="213">
        <f>BK168+SUM(BK169:BK201)</f>
        <v>0</v>
      </c>
    </row>
    <row r="168" s="2" customFormat="1" ht="16.5" customHeight="1">
      <c r="A168" s="41"/>
      <c r="B168" s="42"/>
      <c r="C168" s="214" t="s">
        <v>754</v>
      </c>
      <c r="D168" s="214" t="s">
        <v>179</v>
      </c>
      <c r="E168" s="215" t="s">
        <v>3393</v>
      </c>
      <c r="F168" s="216" t="s">
        <v>3394</v>
      </c>
      <c r="G168" s="217" t="s">
        <v>182</v>
      </c>
      <c r="H168" s="218">
        <v>1</v>
      </c>
      <c r="I168" s="219"/>
      <c r="J168" s="220">
        <f>ROUND(I168*H168,2)</f>
        <v>0</v>
      </c>
      <c r="K168" s="216" t="s">
        <v>3218</v>
      </c>
      <c r="L168" s="47"/>
      <c r="M168" s="221" t="s">
        <v>21</v>
      </c>
      <c r="N168" s="222" t="s">
        <v>43</v>
      </c>
      <c r="O168" s="87"/>
      <c r="P168" s="223">
        <f>O168*H168</f>
        <v>0</v>
      </c>
      <c r="Q168" s="223">
        <v>0</v>
      </c>
      <c r="R168" s="223">
        <f>Q168*H168</f>
        <v>0</v>
      </c>
      <c r="S168" s="223">
        <v>0</v>
      </c>
      <c r="T168" s="224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25" t="s">
        <v>97</v>
      </c>
      <c r="AT168" s="225" t="s">
        <v>179</v>
      </c>
      <c r="AU168" s="225" t="s">
        <v>81</v>
      </c>
      <c r="AY168" s="20" t="s">
        <v>178</v>
      </c>
      <c r="BE168" s="226">
        <f>IF(N168="základní",J168,0)</f>
        <v>0</v>
      </c>
      <c r="BF168" s="226">
        <f>IF(N168="snížená",J168,0)</f>
        <v>0</v>
      </c>
      <c r="BG168" s="226">
        <f>IF(N168="zákl. přenesená",J168,0)</f>
        <v>0</v>
      </c>
      <c r="BH168" s="226">
        <f>IF(N168="sníž. přenesená",J168,0)</f>
        <v>0</v>
      </c>
      <c r="BI168" s="226">
        <f>IF(N168="nulová",J168,0)</f>
        <v>0</v>
      </c>
      <c r="BJ168" s="20" t="s">
        <v>79</v>
      </c>
      <c r="BK168" s="226">
        <f>ROUND(I168*H168,2)</f>
        <v>0</v>
      </c>
      <c r="BL168" s="20" t="s">
        <v>97</v>
      </c>
      <c r="BM168" s="225" t="s">
        <v>3395</v>
      </c>
    </row>
    <row r="169" s="2" customFormat="1">
      <c r="A169" s="41"/>
      <c r="B169" s="42"/>
      <c r="C169" s="43"/>
      <c r="D169" s="242" t="s">
        <v>3220</v>
      </c>
      <c r="E169" s="43"/>
      <c r="F169" s="302" t="s">
        <v>3396</v>
      </c>
      <c r="G169" s="43"/>
      <c r="H169" s="43"/>
      <c r="I169" s="237"/>
      <c r="J169" s="43"/>
      <c r="K169" s="43"/>
      <c r="L169" s="47"/>
      <c r="M169" s="238"/>
      <c r="N169" s="239"/>
      <c r="O169" s="87"/>
      <c r="P169" s="87"/>
      <c r="Q169" s="87"/>
      <c r="R169" s="87"/>
      <c r="S169" s="87"/>
      <c r="T169" s="88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T169" s="20" t="s">
        <v>3220</v>
      </c>
      <c r="AU169" s="20" t="s">
        <v>81</v>
      </c>
    </row>
    <row r="170" s="14" customFormat="1">
      <c r="A170" s="14"/>
      <c r="B170" s="251"/>
      <c r="C170" s="252"/>
      <c r="D170" s="242" t="s">
        <v>372</v>
      </c>
      <c r="E170" s="253" t="s">
        <v>21</v>
      </c>
      <c r="F170" s="254" t="s">
        <v>3397</v>
      </c>
      <c r="G170" s="252"/>
      <c r="H170" s="255">
        <v>1</v>
      </c>
      <c r="I170" s="256"/>
      <c r="J170" s="252"/>
      <c r="K170" s="252"/>
      <c r="L170" s="257"/>
      <c r="M170" s="258"/>
      <c r="N170" s="259"/>
      <c r="O170" s="259"/>
      <c r="P170" s="259"/>
      <c r="Q170" s="259"/>
      <c r="R170" s="259"/>
      <c r="S170" s="259"/>
      <c r="T170" s="260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61" t="s">
        <v>372</v>
      </c>
      <c r="AU170" s="261" t="s">
        <v>81</v>
      </c>
      <c r="AV170" s="14" t="s">
        <v>81</v>
      </c>
      <c r="AW170" s="14" t="s">
        <v>34</v>
      </c>
      <c r="AX170" s="14" t="s">
        <v>79</v>
      </c>
      <c r="AY170" s="261" t="s">
        <v>178</v>
      </c>
    </row>
    <row r="171" s="13" customFormat="1">
      <c r="A171" s="13"/>
      <c r="B171" s="240"/>
      <c r="C171" s="241"/>
      <c r="D171" s="242" t="s">
        <v>372</v>
      </c>
      <c r="E171" s="243" t="s">
        <v>21</v>
      </c>
      <c r="F171" s="244" t="s">
        <v>3398</v>
      </c>
      <c r="G171" s="241"/>
      <c r="H171" s="243" t="s">
        <v>21</v>
      </c>
      <c r="I171" s="245"/>
      <c r="J171" s="241"/>
      <c r="K171" s="241"/>
      <c r="L171" s="246"/>
      <c r="M171" s="247"/>
      <c r="N171" s="248"/>
      <c r="O171" s="248"/>
      <c r="P171" s="248"/>
      <c r="Q171" s="248"/>
      <c r="R171" s="248"/>
      <c r="S171" s="248"/>
      <c r="T171" s="249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50" t="s">
        <v>372</v>
      </c>
      <c r="AU171" s="250" t="s">
        <v>81</v>
      </c>
      <c r="AV171" s="13" t="s">
        <v>79</v>
      </c>
      <c r="AW171" s="13" t="s">
        <v>34</v>
      </c>
      <c r="AX171" s="13" t="s">
        <v>72</v>
      </c>
      <c r="AY171" s="250" t="s">
        <v>178</v>
      </c>
    </row>
    <row r="172" s="13" customFormat="1">
      <c r="A172" s="13"/>
      <c r="B172" s="240"/>
      <c r="C172" s="241"/>
      <c r="D172" s="242" t="s">
        <v>372</v>
      </c>
      <c r="E172" s="243" t="s">
        <v>21</v>
      </c>
      <c r="F172" s="244" t="s">
        <v>3399</v>
      </c>
      <c r="G172" s="241"/>
      <c r="H172" s="243" t="s">
        <v>21</v>
      </c>
      <c r="I172" s="245"/>
      <c r="J172" s="241"/>
      <c r="K172" s="241"/>
      <c r="L172" s="246"/>
      <c r="M172" s="247"/>
      <c r="N172" s="248"/>
      <c r="O172" s="248"/>
      <c r="P172" s="248"/>
      <c r="Q172" s="248"/>
      <c r="R172" s="248"/>
      <c r="S172" s="248"/>
      <c r="T172" s="249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50" t="s">
        <v>372</v>
      </c>
      <c r="AU172" s="250" t="s">
        <v>81</v>
      </c>
      <c r="AV172" s="13" t="s">
        <v>79</v>
      </c>
      <c r="AW172" s="13" t="s">
        <v>34</v>
      </c>
      <c r="AX172" s="13" t="s">
        <v>72</v>
      </c>
      <c r="AY172" s="250" t="s">
        <v>178</v>
      </c>
    </row>
    <row r="173" s="13" customFormat="1">
      <c r="A173" s="13"/>
      <c r="B173" s="240"/>
      <c r="C173" s="241"/>
      <c r="D173" s="242" t="s">
        <v>372</v>
      </c>
      <c r="E173" s="243" t="s">
        <v>21</v>
      </c>
      <c r="F173" s="244" t="s">
        <v>3400</v>
      </c>
      <c r="G173" s="241"/>
      <c r="H173" s="243" t="s">
        <v>21</v>
      </c>
      <c r="I173" s="245"/>
      <c r="J173" s="241"/>
      <c r="K173" s="241"/>
      <c r="L173" s="246"/>
      <c r="M173" s="247"/>
      <c r="N173" s="248"/>
      <c r="O173" s="248"/>
      <c r="P173" s="248"/>
      <c r="Q173" s="248"/>
      <c r="R173" s="248"/>
      <c r="S173" s="248"/>
      <c r="T173" s="249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50" t="s">
        <v>372</v>
      </c>
      <c r="AU173" s="250" t="s">
        <v>81</v>
      </c>
      <c r="AV173" s="13" t="s">
        <v>79</v>
      </c>
      <c r="AW173" s="13" t="s">
        <v>34</v>
      </c>
      <c r="AX173" s="13" t="s">
        <v>72</v>
      </c>
      <c r="AY173" s="250" t="s">
        <v>178</v>
      </c>
    </row>
    <row r="174" s="13" customFormat="1">
      <c r="A174" s="13"/>
      <c r="B174" s="240"/>
      <c r="C174" s="241"/>
      <c r="D174" s="242" t="s">
        <v>372</v>
      </c>
      <c r="E174" s="243" t="s">
        <v>21</v>
      </c>
      <c r="F174" s="244" t="s">
        <v>3226</v>
      </c>
      <c r="G174" s="241"/>
      <c r="H174" s="243" t="s">
        <v>21</v>
      </c>
      <c r="I174" s="245"/>
      <c r="J174" s="241"/>
      <c r="K174" s="241"/>
      <c r="L174" s="246"/>
      <c r="M174" s="247"/>
      <c r="N174" s="248"/>
      <c r="O174" s="248"/>
      <c r="P174" s="248"/>
      <c r="Q174" s="248"/>
      <c r="R174" s="248"/>
      <c r="S174" s="248"/>
      <c r="T174" s="249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50" t="s">
        <v>372</v>
      </c>
      <c r="AU174" s="250" t="s">
        <v>81</v>
      </c>
      <c r="AV174" s="13" t="s">
        <v>79</v>
      </c>
      <c r="AW174" s="13" t="s">
        <v>34</v>
      </c>
      <c r="AX174" s="13" t="s">
        <v>72</v>
      </c>
      <c r="AY174" s="250" t="s">
        <v>178</v>
      </c>
    </row>
    <row r="175" s="13" customFormat="1">
      <c r="A175" s="13"/>
      <c r="B175" s="240"/>
      <c r="C175" s="241"/>
      <c r="D175" s="242" t="s">
        <v>372</v>
      </c>
      <c r="E175" s="243" t="s">
        <v>21</v>
      </c>
      <c r="F175" s="244" t="s">
        <v>3401</v>
      </c>
      <c r="G175" s="241"/>
      <c r="H175" s="243" t="s">
        <v>21</v>
      </c>
      <c r="I175" s="245"/>
      <c r="J175" s="241"/>
      <c r="K175" s="241"/>
      <c r="L175" s="246"/>
      <c r="M175" s="247"/>
      <c r="N175" s="248"/>
      <c r="O175" s="248"/>
      <c r="P175" s="248"/>
      <c r="Q175" s="248"/>
      <c r="R175" s="248"/>
      <c r="S175" s="248"/>
      <c r="T175" s="249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50" t="s">
        <v>372</v>
      </c>
      <c r="AU175" s="250" t="s">
        <v>81</v>
      </c>
      <c r="AV175" s="13" t="s">
        <v>79</v>
      </c>
      <c r="AW175" s="13" t="s">
        <v>34</v>
      </c>
      <c r="AX175" s="13" t="s">
        <v>72</v>
      </c>
      <c r="AY175" s="250" t="s">
        <v>178</v>
      </c>
    </row>
    <row r="176" s="13" customFormat="1">
      <c r="A176" s="13"/>
      <c r="B176" s="240"/>
      <c r="C176" s="241"/>
      <c r="D176" s="242" t="s">
        <v>372</v>
      </c>
      <c r="E176" s="243" t="s">
        <v>21</v>
      </c>
      <c r="F176" s="244" t="s">
        <v>3402</v>
      </c>
      <c r="G176" s="241"/>
      <c r="H176" s="243" t="s">
        <v>21</v>
      </c>
      <c r="I176" s="245"/>
      <c r="J176" s="241"/>
      <c r="K176" s="241"/>
      <c r="L176" s="246"/>
      <c r="M176" s="247"/>
      <c r="N176" s="248"/>
      <c r="O176" s="248"/>
      <c r="P176" s="248"/>
      <c r="Q176" s="248"/>
      <c r="R176" s="248"/>
      <c r="S176" s="248"/>
      <c r="T176" s="249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50" t="s">
        <v>372</v>
      </c>
      <c r="AU176" s="250" t="s">
        <v>81</v>
      </c>
      <c r="AV176" s="13" t="s">
        <v>79</v>
      </c>
      <c r="AW176" s="13" t="s">
        <v>34</v>
      </c>
      <c r="AX176" s="13" t="s">
        <v>72</v>
      </c>
      <c r="AY176" s="250" t="s">
        <v>178</v>
      </c>
    </row>
    <row r="177" s="13" customFormat="1">
      <c r="A177" s="13"/>
      <c r="B177" s="240"/>
      <c r="C177" s="241"/>
      <c r="D177" s="242" t="s">
        <v>372</v>
      </c>
      <c r="E177" s="243" t="s">
        <v>21</v>
      </c>
      <c r="F177" s="244" t="s">
        <v>3403</v>
      </c>
      <c r="G177" s="241"/>
      <c r="H177" s="243" t="s">
        <v>21</v>
      </c>
      <c r="I177" s="245"/>
      <c r="J177" s="241"/>
      <c r="K177" s="241"/>
      <c r="L177" s="246"/>
      <c r="M177" s="247"/>
      <c r="N177" s="248"/>
      <c r="O177" s="248"/>
      <c r="P177" s="248"/>
      <c r="Q177" s="248"/>
      <c r="R177" s="248"/>
      <c r="S177" s="248"/>
      <c r="T177" s="249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50" t="s">
        <v>372</v>
      </c>
      <c r="AU177" s="250" t="s">
        <v>81</v>
      </c>
      <c r="AV177" s="13" t="s">
        <v>79</v>
      </c>
      <c r="AW177" s="13" t="s">
        <v>34</v>
      </c>
      <c r="AX177" s="13" t="s">
        <v>72</v>
      </c>
      <c r="AY177" s="250" t="s">
        <v>178</v>
      </c>
    </row>
    <row r="178" s="13" customFormat="1">
      <c r="A178" s="13"/>
      <c r="B178" s="240"/>
      <c r="C178" s="241"/>
      <c r="D178" s="242" t="s">
        <v>372</v>
      </c>
      <c r="E178" s="243" t="s">
        <v>21</v>
      </c>
      <c r="F178" s="244" t="s">
        <v>3404</v>
      </c>
      <c r="G178" s="241"/>
      <c r="H178" s="243" t="s">
        <v>21</v>
      </c>
      <c r="I178" s="245"/>
      <c r="J178" s="241"/>
      <c r="K178" s="241"/>
      <c r="L178" s="246"/>
      <c r="M178" s="247"/>
      <c r="N178" s="248"/>
      <c r="O178" s="248"/>
      <c r="P178" s="248"/>
      <c r="Q178" s="248"/>
      <c r="R178" s="248"/>
      <c r="S178" s="248"/>
      <c r="T178" s="249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50" t="s">
        <v>372</v>
      </c>
      <c r="AU178" s="250" t="s">
        <v>81</v>
      </c>
      <c r="AV178" s="13" t="s">
        <v>79</v>
      </c>
      <c r="AW178" s="13" t="s">
        <v>34</v>
      </c>
      <c r="AX178" s="13" t="s">
        <v>72</v>
      </c>
      <c r="AY178" s="250" t="s">
        <v>178</v>
      </c>
    </row>
    <row r="179" s="13" customFormat="1">
      <c r="A179" s="13"/>
      <c r="B179" s="240"/>
      <c r="C179" s="241"/>
      <c r="D179" s="242" t="s">
        <v>372</v>
      </c>
      <c r="E179" s="243" t="s">
        <v>21</v>
      </c>
      <c r="F179" s="244" t="s">
        <v>3405</v>
      </c>
      <c r="G179" s="241"/>
      <c r="H179" s="243" t="s">
        <v>21</v>
      </c>
      <c r="I179" s="245"/>
      <c r="J179" s="241"/>
      <c r="K179" s="241"/>
      <c r="L179" s="246"/>
      <c r="M179" s="247"/>
      <c r="N179" s="248"/>
      <c r="O179" s="248"/>
      <c r="P179" s="248"/>
      <c r="Q179" s="248"/>
      <c r="R179" s="248"/>
      <c r="S179" s="248"/>
      <c r="T179" s="249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50" t="s">
        <v>372</v>
      </c>
      <c r="AU179" s="250" t="s">
        <v>81</v>
      </c>
      <c r="AV179" s="13" t="s">
        <v>79</v>
      </c>
      <c r="AW179" s="13" t="s">
        <v>34</v>
      </c>
      <c r="AX179" s="13" t="s">
        <v>72</v>
      </c>
      <c r="AY179" s="250" t="s">
        <v>178</v>
      </c>
    </row>
    <row r="180" s="13" customFormat="1">
      <c r="A180" s="13"/>
      <c r="B180" s="240"/>
      <c r="C180" s="241"/>
      <c r="D180" s="242" t="s">
        <v>372</v>
      </c>
      <c r="E180" s="243" t="s">
        <v>21</v>
      </c>
      <c r="F180" s="244" t="s">
        <v>3406</v>
      </c>
      <c r="G180" s="241"/>
      <c r="H180" s="243" t="s">
        <v>21</v>
      </c>
      <c r="I180" s="245"/>
      <c r="J180" s="241"/>
      <c r="K180" s="241"/>
      <c r="L180" s="246"/>
      <c r="M180" s="247"/>
      <c r="N180" s="248"/>
      <c r="O180" s="248"/>
      <c r="P180" s="248"/>
      <c r="Q180" s="248"/>
      <c r="R180" s="248"/>
      <c r="S180" s="248"/>
      <c r="T180" s="249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50" t="s">
        <v>372</v>
      </c>
      <c r="AU180" s="250" t="s">
        <v>81</v>
      </c>
      <c r="AV180" s="13" t="s">
        <v>79</v>
      </c>
      <c r="AW180" s="13" t="s">
        <v>34</v>
      </c>
      <c r="AX180" s="13" t="s">
        <v>72</v>
      </c>
      <c r="AY180" s="250" t="s">
        <v>178</v>
      </c>
    </row>
    <row r="181" s="13" customFormat="1">
      <c r="A181" s="13"/>
      <c r="B181" s="240"/>
      <c r="C181" s="241"/>
      <c r="D181" s="242" t="s">
        <v>372</v>
      </c>
      <c r="E181" s="243" t="s">
        <v>21</v>
      </c>
      <c r="F181" s="244" t="s">
        <v>3407</v>
      </c>
      <c r="G181" s="241"/>
      <c r="H181" s="243" t="s">
        <v>21</v>
      </c>
      <c r="I181" s="245"/>
      <c r="J181" s="241"/>
      <c r="K181" s="241"/>
      <c r="L181" s="246"/>
      <c r="M181" s="247"/>
      <c r="N181" s="248"/>
      <c r="O181" s="248"/>
      <c r="P181" s="248"/>
      <c r="Q181" s="248"/>
      <c r="R181" s="248"/>
      <c r="S181" s="248"/>
      <c r="T181" s="249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50" t="s">
        <v>372</v>
      </c>
      <c r="AU181" s="250" t="s">
        <v>81</v>
      </c>
      <c r="AV181" s="13" t="s">
        <v>79</v>
      </c>
      <c r="AW181" s="13" t="s">
        <v>34</v>
      </c>
      <c r="AX181" s="13" t="s">
        <v>72</v>
      </c>
      <c r="AY181" s="250" t="s">
        <v>178</v>
      </c>
    </row>
    <row r="182" s="2" customFormat="1" ht="24.15" customHeight="1">
      <c r="A182" s="41"/>
      <c r="B182" s="42"/>
      <c r="C182" s="214" t="s">
        <v>759</v>
      </c>
      <c r="D182" s="214" t="s">
        <v>179</v>
      </c>
      <c r="E182" s="215" t="s">
        <v>3408</v>
      </c>
      <c r="F182" s="216" t="s">
        <v>3409</v>
      </c>
      <c r="G182" s="217" t="s">
        <v>182</v>
      </c>
      <c r="H182" s="218">
        <v>4</v>
      </c>
      <c r="I182" s="219"/>
      <c r="J182" s="220">
        <f>ROUND(I182*H182,2)</f>
        <v>0</v>
      </c>
      <c r="K182" s="216" t="s">
        <v>3218</v>
      </c>
      <c r="L182" s="47"/>
      <c r="M182" s="221" t="s">
        <v>21</v>
      </c>
      <c r="N182" s="222" t="s">
        <v>43</v>
      </c>
      <c r="O182" s="87"/>
      <c r="P182" s="223">
        <f>O182*H182</f>
        <v>0</v>
      </c>
      <c r="Q182" s="223">
        <v>0</v>
      </c>
      <c r="R182" s="223">
        <f>Q182*H182</f>
        <v>0</v>
      </c>
      <c r="S182" s="223">
        <v>0</v>
      </c>
      <c r="T182" s="224">
        <f>S182*H182</f>
        <v>0</v>
      </c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R182" s="225" t="s">
        <v>97</v>
      </c>
      <c r="AT182" s="225" t="s">
        <v>179</v>
      </c>
      <c r="AU182" s="225" t="s">
        <v>81</v>
      </c>
      <c r="AY182" s="20" t="s">
        <v>178</v>
      </c>
      <c r="BE182" s="226">
        <f>IF(N182="základní",J182,0)</f>
        <v>0</v>
      </c>
      <c r="BF182" s="226">
        <f>IF(N182="snížená",J182,0)</f>
        <v>0</v>
      </c>
      <c r="BG182" s="226">
        <f>IF(N182="zákl. přenesená",J182,0)</f>
        <v>0</v>
      </c>
      <c r="BH182" s="226">
        <f>IF(N182="sníž. přenesená",J182,0)</f>
        <v>0</v>
      </c>
      <c r="BI182" s="226">
        <f>IF(N182="nulová",J182,0)</f>
        <v>0</v>
      </c>
      <c r="BJ182" s="20" t="s">
        <v>79</v>
      </c>
      <c r="BK182" s="226">
        <f>ROUND(I182*H182,2)</f>
        <v>0</v>
      </c>
      <c r="BL182" s="20" t="s">
        <v>97</v>
      </c>
      <c r="BM182" s="225" t="s">
        <v>3410</v>
      </c>
    </row>
    <row r="183" s="2" customFormat="1" ht="49.05" customHeight="1">
      <c r="A183" s="41"/>
      <c r="B183" s="42"/>
      <c r="C183" s="214" t="s">
        <v>764</v>
      </c>
      <c r="D183" s="214" t="s">
        <v>179</v>
      </c>
      <c r="E183" s="215" t="s">
        <v>3411</v>
      </c>
      <c r="F183" s="216" t="s">
        <v>3412</v>
      </c>
      <c r="G183" s="217" t="s">
        <v>182</v>
      </c>
      <c r="H183" s="218">
        <v>1</v>
      </c>
      <c r="I183" s="219"/>
      <c r="J183" s="220">
        <f>ROUND(I183*H183,2)</f>
        <v>0</v>
      </c>
      <c r="K183" s="216" t="s">
        <v>3218</v>
      </c>
      <c r="L183" s="47"/>
      <c r="M183" s="221" t="s">
        <v>21</v>
      </c>
      <c r="N183" s="222" t="s">
        <v>43</v>
      </c>
      <c r="O183" s="87"/>
      <c r="P183" s="223">
        <f>O183*H183</f>
        <v>0</v>
      </c>
      <c r="Q183" s="223">
        <v>0</v>
      </c>
      <c r="R183" s="223">
        <f>Q183*H183</f>
        <v>0</v>
      </c>
      <c r="S183" s="223">
        <v>0</v>
      </c>
      <c r="T183" s="224">
        <f>S183*H183</f>
        <v>0</v>
      </c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R183" s="225" t="s">
        <v>97</v>
      </c>
      <c r="AT183" s="225" t="s">
        <v>179</v>
      </c>
      <c r="AU183" s="225" t="s">
        <v>81</v>
      </c>
      <c r="AY183" s="20" t="s">
        <v>178</v>
      </c>
      <c r="BE183" s="226">
        <f>IF(N183="základní",J183,0)</f>
        <v>0</v>
      </c>
      <c r="BF183" s="226">
        <f>IF(N183="snížená",J183,0)</f>
        <v>0</v>
      </c>
      <c r="BG183" s="226">
        <f>IF(N183="zákl. přenesená",J183,0)</f>
        <v>0</v>
      </c>
      <c r="BH183" s="226">
        <f>IF(N183="sníž. přenesená",J183,0)</f>
        <v>0</v>
      </c>
      <c r="BI183" s="226">
        <f>IF(N183="nulová",J183,0)</f>
        <v>0</v>
      </c>
      <c r="BJ183" s="20" t="s">
        <v>79</v>
      </c>
      <c r="BK183" s="226">
        <f>ROUND(I183*H183,2)</f>
        <v>0</v>
      </c>
      <c r="BL183" s="20" t="s">
        <v>97</v>
      </c>
      <c r="BM183" s="225" t="s">
        <v>3413</v>
      </c>
    </row>
    <row r="184" s="2" customFormat="1" ht="24.15" customHeight="1">
      <c r="A184" s="41"/>
      <c r="B184" s="42"/>
      <c r="C184" s="214" t="s">
        <v>774</v>
      </c>
      <c r="D184" s="214" t="s">
        <v>179</v>
      </c>
      <c r="E184" s="215" t="s">
        <v>3414</v>
      </c>
      <c r="F184" s="216" t="s">
        <v>3322</v>
      </c>
      <c r="G184" s="217" t="s">
        <v>182</v>
      </c>
      <c r="H184" s="218">
        <v>6</v>
      </c>
      <c r="I184" s="219"/>
      <c r="J184" s="220">
        <f>ROUND(I184*H184,2)</f>
        <v>0</v>
      </c>
      <c r="K184" s="216" t="s">
        <v>3218</v>
      </c>
      <c r="L184" s="47"/>
      <c r="M184" s="221" t="s">
        <v>21</v>
      </c>
      <c r="N184" s="222" t="s">
        <v>43</v>
      </c>
      <c r="O184" s="87"/>
      <c r="P184" s="223">
        <f>O184*H184</f>
        <v>0</v>
      </c>
      <c r="Q184" s="223">
        <v>0</v>
      </c>
      <c r="R184" s="223">
        <f>Q184*H184</f>
        <v>0</v>
      </c>
      <c r="S184" s="223">
        <v>0</v>
      </c>
      <c r="T184" s="224">
        <f>S184*H184</f>
        <v>0</v>
      </c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R184" s="225" t="s">
        <v>97</v>
      </c>
      <c r="AT184" s="225" t="s">
        <v>179</v>
      </c>
      <c r="AU184" s="225" t="s">
        <v>81</v>
      </c>
      <c r="AY184" s="20" t="s">
        <v>178</v>
      </c>
      <c r="BE184" s="226">
        <f>IF(N184="základní",J184,0)</f>
        <v>0</v>
      </c>
      <c r="BF184" s="226">
        <f>IF(N184="snížená",J184,0)</f>
        <v>0</v>
      </c>
      <c r="BG184" s="226">
        <f>IF(N184="zákl. přenesená",J184,0)</f>
        <v>0</v>
      </c>
      <c r="BH184" s="226">
        <f>IF(N184="sníž. přenesená",J184,0)</f>
        <v>0</v>
      </c>
      <c r="BI184" s="226">
        <f>IF(N184="nulová",J184,0)</f>
        <v>0</v>
      </c>
      <c r="BJ184" s="20" t="s">
        <v>79</v>
      </c>
      <c r="BK184" s="226">
        <f>ROUND(I184*H184,2)</f>
        <v>0</v>
      </c>
      <c r="BL184" s="20" t="s">
        <v>97</v>
      </c>
      <c r="BM184" s="225" t="s">
        <v>3415</v>
      </c>
    </row>
    <row r="185" s="2" customFormat="1" ht="24.15" customHeight="1">
      <c r="A185" s="41"/>
      <c r="B185" s="42"/>
      <c r="C185" s="214" t="s">
        <v>779</v>
      </c>
      <c r="D185" s="214" t="s">
        <v>179</v>
      </c>
      <c r="E185" s="215" t="s">
        <v>3416</v>
      </c>
      <c r="F185" s="216" t="s">
        <v>3417</v>
      </c>
      <c r="G185" s="217" t="s">
        <v>182</v>
      </c>
      <c r="H185" s="218">
        <v>1</v>
      </c>
      <c r="I185" s="219"/>
      <c r="J185" s="220">
        <f>ROUND(I185*H185,2)</f>
        <v>0</v>
      </c>
      <c r="K185" s="216" t="s">
        <v>3218</v>
      </c>
      <c r="L185" s="47"/>
      <c r="M185" s="221" t="s">
        <v>21</v>
      </c>
      <c r="N185" s="222" t="s">
        <v>43</v>
      </c>
      <c r="O185" s="87"/>
      <c r="P185" s="223">
        <f>O185*H185</f>
        <v>0</v>
      </c>
      <c r="Q185" s="223">
        <v>0</v>
      </c>
      <c r="R185" s="223">
        <f>Q185*H185</f>
        <v>0</v>
      </c>
      <c r="S185" s="223">
        <v>0</v>
      </c>
      <c r="T185" s="224">
        <f>S185*H185</f>
        <v>0</v>
      </c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R185" s="225" t="s">
        <v>97</v>
      </c>
      <c r="AT185" s="225" t="s">
        <v>179</v>
      </c>
      <c r="AU185" s="225" t="s">
        <v>81</v>
      </c>
      <c r="AY185" s="20" t="s">
        <v>178</v>
      </c>
      <c r="BE185" s="226">
        <f>IF(N185="základní",J185,0)</f>
        <v>0</v>
      </c>
      <c r="BF185" s="226">
        <f>IF(N185="snížená",J185,0)</f>
        <v>0</v>
      </c>
      <c r="BG185" s="226">
        <f>IF(N185="zákl. přenesená",J185,0)</f>
        <v>0</v>
      </c>
      <c r="BH185" s="226">
        <f>IF(N185="sníž. přenesená",J185,0)</f>
        <v>0</v>
      </c>
      <c r="BI185" s="226">
        <f>IF(N185="nulová",J185,0)</f>
        <v>0</v>
      </c>
      <c r="BJ185" s="20" t="s">
        <v>79</v>
      </c>
      <c r="BK185" s="226">
        <f>ROUND(I185*H185,2)</f>
        <v>0</v>
      </c>
      <c r="BL185" s="20" t="s">
        <v>97</v>
      </c>
      <c r="BM185" s="225" t="s">
        <v>3418</v>
      </c>
    </row>
    <row r="186" s="2" customFormat="1" ht="37.8" customHeight="1">
      <c r="A186" s="41"/>
      <c r="B186" s="42"/>
      <c r="C186" s="214" t="s">
        <v>789</v>
      </c>
      <c r="D186" s="214" t="s">
        <v>179</v>
      </c>
      <c r="E186" s="215" t="s">
        <v>3419</v>
      </c>
      <c r="F186" s="216" t="s">
        <v>3420</v>
      </c>
      <c r="G186" s="217" t="s">
        <v>182</v>
      </c>
      <c r="H186" s="218">
        <v>14</v>
      </c>
      <c r="I186" s="219"/>
      <c r="J186" s="220">
        <f>ROUND(I186*H186,2)</f>
        <v>0</v>
      </c>
      <c r="K186" s="216" t="s">
        <v>3218</v>
      </c>
      <c r="L186" s="47"/>
      <c r="M186" s="221" t="s">
        <v>21</v>
      </c>
      <c r="N186" s="222" t="s">
        <v>43</v>
      </c>
      <c r="O186" s="87"/>
      <c r="P186" s="223">
        <f>O186*H186</f>
        <v>0</v>
      </c>
      <c r="Q186" s="223">
        <v>0</v>
      </c>
      <c r="R186" s="223">
        <f>Q186*H186</f>
        <v>0</v>
      </c>
      <c r="S186" s="223">
        <v>0</v>
      </c>
      <c r="T186" s="224">
        <f>S186*H186</f>
        <v>0</v>
      </c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R186" s="225" t="s">
        <v>97</v>
      </c>
      <c r="AT186" s="225" t="s">
        <v>179</v>
      </c>
      <c r="AU186" s="225" t="s">
        <v>81</v>
      </c>
      <c r="AY186" s="20" t="s">
        <v>178</v>
      </c>
      <c r="BE186" s="226">
        <f>IF(N186="základní",J186,0)</f>
        <v>0</v>
      </c>
      <c r="BF186" s="226">
        <f>IF(N186="snížená",J186,0)</f>
        <v>0</v>
      </c>
      <c r="BG186" s="226">
        <f>IF(N186="zákl. přenesená",J186,0)</f>
        <v>0</v>
      </c>
      <c r="BH186" s="226">
        <f>IF(N186="sníž. přenesená",J186,0)</f>
        <v>0</v>
      </c>
      <c r="BI186" s="226">
        <f>IF(N186="nulová",J186,0)</f>
        <v>0</v>
      </c>
      <c r="BJ186" s="20" t="s">
        <v>79</v>
      </c>
      <c r="BK186" s="226">
        <f>ROUND(I186*H186,2)</f>
        <v>0</v>
      </c>
      <c r="BL186" s="20" t="s">
        <v>97</v>
      </c>
      <c r="BM186" s="225" t="s">
        <v>3421</v>
      </c>
    </row>
    <row r="187" s="2" customFormat="1" ht="16.5" customHeight="1">
      <c r="A187" s="41"/>
      <c r="B187" s="42"/>
      <c r="C187" s="214" t="s">
        <v>800</v>
      </c>
      <c r="D187" s="214" t="s">
        <v>179</v>
      </c>
      <c r="E187" s="215" t="s">
        <v>3422</v>
      </c>
      <c r="F187" s="216" t="s">
        <v>3423</v>
      </c>
      <c r="G187" s="217" t="s">
        <v>182</v>
      </c>
      <c r="H187" s="218">
        <v>1</v>
      </c>
      <c r="I187" s="219"/>
      <c r="J187" s="220">
        <f>ROUND(I187*H187,2)</f>
        <v>0</v>
      </c>
      <c r="K187" s="216" t="s">
        <v>3218</v>
      </c>
      <c r="L187" s="47"/>
      <c r="M187" s="221" t="s">
        <v>21</v>
      </c>
      <c r="N187" s="222" t="s">
        <v>43</v>
      </c>
      <c r="O187" s="87"/>
      <c r="P187" s="223">
        <f>O187*H187</f>
        <v>0</v>
      </c>
      <c r="Q187" s="223">
        <v>0</v>
      </c>
      <c r="R187" s="223">
        <f>Q187*H187</f>
        <v>0</v>
      </c>
      <c r="S187" s="223">
        <v>0</v>
      </c>
      <c r="T187" s="224">
        <f>S187*H187</f>
        <v>0</v>
      </c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R187" s="225" t="s">
        <v>97</v>
      </c>
      <c r="AT187" s="225" t="s">
        <v>179</v>
      </c>
      <c r="AU187" s="225" t="s">
        <v>81</v>
      </c>
      <c r="AY187" s="20" t="s">
        <v>178</v>
      </c>
      <c r="BE187" s="226">
        <f>IF(N187="základní",J187,0)</f>
        <v>0</v>
      </c>
      <c r="BF187" s="226">
        <f>IF(N187="snížená",J187,0)</f>
        <v>0</v>
      </c>
      <c r="BG187" s="226">
        <f>IF(N187="zákl. přenesená",J187,0)</f>
        <v>0</v>
      </c>
      <c r="BH187" s="226">
        <f>IF(N187="sníž. přenesená",J187,0)</f>
        <v>0</v>
      </c>
      <c r="BI187" s="226">
        <f>IF(N187="nulová",J187,0)</f>
        <v>0</v>
      </c>
      <c r="BJ187" s="20" t="s">
        <v>79</v>
      </c>
      <c r="BK187" s="226">
        <f>ROUND(I187*H187,2)</f>
        <v>0</v>
      </c>
      <c r="BL187" s="20" t="s">
        <v>97</v>
      </c>
      <c r="BM187" s="225" t="s">
        <v>3424</v>
      </c>
    </row>
    <row r="188" s="2" customFormat="1">
      <c r="A188" s="41"/>
      <c r="B188" s="42"/>
      <c r="C188" s="43"/>
      <c r="D188" s="242" t="s">
        <v>3220</v>
      </c>
      <c r="E188" s="43"/>
      <c r="F188" s="302" t="s">
        <v>3327</v>
      </c>
      <c r="G188" s="43"/>
      <c r="H188" s="43"/>
      <c r="I188" s="237"/>
      <c r="J188" s="43"/>
      <c r="K188" s="43"/>
      <c r="L188" s="47"/>
      <c r="M188" s="238"/>
      <c r="N188" s="239"/>
      <c r="O188" s="87"/>
      <c r="P188" s="87"/>
      <c r="Q188" s="87"/>
      <c r="R188" s="87"/>
      <c r="S188" s="87"/>
      <c r="T188" s="88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T188" s="20" t="s">
        <v>3220</v>
      </c>
      <c r="AU188" s="20" t="s">
        <v>81</v>
      </c>
    </row>
    <row r="189" s="2" customFormat="1" ht="44.25" customHeight="1">
      <c r="A189" s="41"/>
      <c r="B189" s="42"/>
      <c r="C189" s="214" t="s">
        <v>806</v>
      </c>
      <c r="D189" s="214" t="s">
        <v>179</v>
      </c>
      <c r="E189" s="215" t="s">
        <v>3425</v>
      </c>
      <c r="F189" s="216" t="s">
        <v>3426</v>
      </c>
      <c r="G189" s="217" t="s">
        <v>384</v>
      </c>
      <c r="H189" s="218">
        <v>2</v>
      </c>
      <c r="I189" s="219"/>
      <c r="J189" s="220">
        <f>ROUND(I189*H189,2)</f>
        <v>0</v>
      </c>
      <c r="K189" s="216" t="s">
        <v>3218</v>
      </c>
      <c r="L189" s="47"/>
      <c r="M189" s="221" t="s">
        <v>21</v>
      </c>
      <c r="N189" s="222" t="s">
        <v>43</v>
      </c>
      <c r="O189" s="87"/>
      <c r="P189" s="223">
        <f>O189*H189</f>
        <v>0</v>
      </c>
      <c r="Q189" s="223">
        <v>0</v>
      </c>
      <c r="R189" s="223">
        <f>Q189*H189</f>
        <v>0</v>
      </c>
      <c r="S189" s="223">
        <v>0</v>
      </c>
      <c r="T189" s="224">
        <f>S189*H189</f>
        <v>0</v>
      </c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R189" s="225" t="s">
        <v>97</v>
      </c>
      <c r="AT189" s="225" t="s">
        <v>179</v>
      </c>
      <c r="AU189" s="225" t="s">
        <v>81</v>
      </c>
      <c r="AY189" s="20" t="s">
        <v>178</v>
      </c>
      <c r="BE189" s="226">
        <f>IF(N189="základní",J189,0)</f>
        <v>0</v>
      </c>
      <c r="BF189" s="226">
        <f>IF(N189="snížená",J189,0)</f>
        <v>0</v>
      </c>
      <c r="BG189" s="226">
        <f>IF(N189="zákl. přenesená",J189,0)</f>
        <v>0</v>
      </c>
      <c r="BH189" s="226">
        <f>IF(N189="sníž. přenesená",J189,0)</f>
        <v>0</v>
      </c>
      <c r="BI189" s="226">
        <f>IF(N189="nulová",J189,0)</f>
        <v>0</v>
      </c>
      <c r="BJ189" s="20" t="s">
        <v>79</v>
      </c>
      <c r="BK189" s="226">
        <f>ROUND(I189*H189,2)</f>
        <v>0</v>
      </c>
      <c r="BL189" s="20" t="s">
        <v>97</v>
      </c>
      <c r="BM189" s="225" t="s">
        <v>3427</v>
      </c>
    </row>
    <row r="190" s="2" customFormat="1">
      <c r="A190" s="41"/>
      <c r="B190" s="42"/>
      <c r="C190" s="43"/>
      <c r="D190" s="242" t="s">
        <v>3220</v>
      </c>
      <c r="E190" s="43"/>
      <c r="F190" s="302" t="s">
        <v>3350</v>
      </c>
      <c r="G190" s="43"/>
      <c r="H190" s="43"/>
      <c r="I190" s="237"/>
      <c r="J190" s="43"/>
      <c r="K190" s="43"/>
      <c r="L190" s="47"/>
      <c r="M190" s="238"/>
      <c r="N190" s="239"/>
      <c r="O190" s="87"/>
      <c r="P190" s="87"/>
      <c r="Q190" s="87"/>
      <c r="R190" s="87"/>
      <c r="S190" s="87"/>
      <c r="T190" s="88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T190" s="20" t="s">
        <v>3220</v>
      </c>
      <c r="AU190" s="20" t="s">
        <v>81</v>
      </c>
    </row>
    <row r="191" s="2" customFormat="1" ht="44.25" customHeight="1">
      <c r="A191" s="41"/>
      <c r="B191" s="42"/>
      <c r="C191" s="214" t="s">
        <v>823</v>
      </c>
      <c r="D191" s="214" t="s">
        <v>179</v>
      </c>
      <c r="E191" s="215" t="s">
        <v>3428</v>
      </c>
      <c r="F191" s="216" t="s">
        <v>3429</v>
      </c>
      <c r="G191" s="217" t="s">
        <v>209</v>
      </c>
      <c r="H191" s="218">
        <v>9</v>
      </c>
      <c r="I191" s="219"/>
      <c r="J191" s="220">
        <f>ROUND(I191*H191,2)</f>
        <v>0</v>
      </c>
      <c r="K191" s="216" t="s">
        <v>3218</v>
      </c>
      <c r="L191" s="47"/>
      <c r="M191" s="221" t="s">
        <v>21</v>
      </c>
      <c r="N191" s="222" t="s">
        <v>43</v>
      </c>
      <c r="O191" s="87"/>
      <c r="P191" s="223">
        <f>O191*H191</f>
        <v>0</v>
      </c>
      <c r="Q191" s="223">
        <v>0</v>
      </c>
      <c r="R191" s="223">
        <f>Q191*H191</f>
        <v>0</v>
      </c>
      <c r="S191" s="223">
        <v>0</v>
      </c>
      <c r="T191" s="224">
        <f>S191*H191</f>
        <v>0</v>
      </c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R191" s="225" t="s">
        <v>97</v>
      </c>
      <c r="AT191" s="225" t="s">
        <v>179</v>
      </c>
      <c r="AU191" s="225" t="s">
        <v>81</v>
      </c>
      <c r="AY191" s="20" t="s">
        <v>178</v>
      </c>
      <c r="BE191" s="226">
        <f>IF(N191="základní",J191,0)</f>
        <v>0</v>
      </c>
      <c r="BF191" s="226">
        <f>IF(N191="snížená",J191,0)</f>
        <v>0</v>
      </c>
      <c r="BG191" s="226">
        <f>IF(N191="zákl. přenesená",J191,0)</f>
        <v>0</v>
      </c>
      <c r="BH191" s="226">
        <f>IF(N191="sníž. přenesená",J191,0)</f>
        <v>0</v>
      </c>
      <c r="BI191" s="226">
        <f>IF(N191="nulová",J191,0)</f>
        <v>0</v>
      </c>
      <c r="BJ191" s="20" t="s">
        <v>79</v>
      </c>
      <c r="BK191" s="226">
        <f>ROUND(I191*H191,2)</f>
        <v>0</v>
      </c>
      <c r="BL191" s="20" t="s">
        <v>97</v>
      </c>
      <c r="BM191" s="225" t="s">
        <v>3430</v>
      </c>
    </row>
    <row r="192" s="2" customFormat="1" ht="44.25" customHeight="1">
      <c r="A192" s="41"/>
      <c r="B192" s="42"/>
      <c r="C192" s="214" t="s">
        <v>834</v>
      </c>
      <c r="D192" s="214" t="s">
        <v>179</v>
      </c>
      <c r="E192" s="215" t="s">
        <v>3431</v>
      </c>
      <c r="F192" s="216" t="s">
        <v>3432</v>
      </c>
      <c r="G192" s="217" t="s">
        <v>209</v>
      </c>
      <c r="H192" s="218">
        <v>2</v>
      </c>
      <c r="I192" s="219"/>
      <c r="J192" s="220">
        <f>ROUND(I192*H192,2)</f>
        <v>0</v>
      </c>
      <c r="K192" s="216" t="s">
        <v>3218</v>
      </c>
      <c r="L192" s="47"/>
      <c r="M192" s="221" t="s">
        <v>21</v>
      </c>
      <c r="N192" s="222" t="s">
        <v>43</v>
      </c>
      <c r="O192" s="87"/>
      <c r="P192" s="223">
        <f>O192*H192</f>
        <v>0</v>
      </c>
      <c r="Q192" s="223">
        <v>0</v>
      </c>
      <c r="R192" s="223">
        <f>Q192*H192</f>
        <v>0</v>
      </c>
      <c r="S192" s="223">
        <v>0</v>
      </c>
      <c r="T192" s="224">
        <f>S192*H192</f>
        <v>0</v>
      </c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R192" s="225" t="s">
        <v>97</v>
      </c>
      <c r="AT192" s="225" t="s">
        <v>179</v>
      </c>
      <c r="AU192" s="225" t="s">
        <v>81</v>
      </c>
      <c r="AY192" s="20" t="s">
        <v>178</v>
      </c>
      <c r="BE192" s="226">
        <f>IF(N192="základní",J192,0)</f>
        <v>0</v>
      </c>
      <c r="BF192" s="226">
        <f>IF(N192="snížená",J192,0)</f>
        <v>0</v>
      </c>
      <c r="BG192" s="226">
        <f>IF(N192="zákl. přenesená",J192,0)</f>
        <v>0</v>
      </c>
      <c r="BH192" s="226">
        <f>IF(N192="sníž. přenesená",J192,0)</f>
        <v>0</v>
      </c>
      <c r="BI192" s="226">
        <f>IF(N192="nulová",J192,0)</f>
        <v>0</v>
      </c>
      <c r="BJ192" s="20" t="s">
        <v>79</v>
      </c>
      <c r="BK192" s="226">
        <f>ROUND(I192*H192,2)</f>
        <v>0</v>
      </c>
      <c r="BL192" s="20" t="s">
        <v>97</v>
      </c>
      <c r="BM192" s="225" t="s">
        <v>3433</v>
      </c>
    </row>
    <row r="193" s="2" customFormat="1" ht="44.25" customHeight="1">
      <c r="A193" s="41"/>
      <c r="B193" s="42"/>
      <c r="C193" s="214" t="s">
        <v>840</v>
      </c>
      <c r="D193" s="214" t="s">
        <v>179</v>
      </c>
      <c r="E193" s="215" t="s">
        <v>3434</v>
      </c>
      <c r="F193" s="216" t="s">
        <v>3435</v>
      </c>
      <c r="G193" s="217" t="s">
        <v>209</v>
      </c>
      <c r="H193" s="218">
        <v>14</v>
      </c>
      <c r="I193" s="219"/>
      <c r="J193" s="220">
        <f>ROUND(I193*H193,2)</f>
        <v>0</v>
      </c>
      <c r="K193" s="216" t="s">
        <v>3218</v>
      </c>
      <c r="L193" s="47"/>
      <c r="M193" s="221" t="s">
        <v>21</v>
      </c>
      <c r="N193" s="222" t="s">
        <v>43</v>
      </c>
      <c r="O193" s="87"/>
      <c r="P193" s="223">
        <f>O193*H193</f>
        <v>0</v>
      </c>
      <c r="Q193" s="223">
        <v>0</v>
      </c>
      <c r="R193" s="223">
        <f>Q193*H193</f>
        <v>0</v>
      </c>
      <c r="S193" s="223">
        <v>0</v>
      </c>
      <c r="T193" s="224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25" t="s">
        <v>97</v>
      </c>
      <c r="AT193" s="225" t="s">
        <v>179</v>
      </c>
      <c r="AU193" s="225" t="s">
        <v>81</v>
      </c>
      <c r="AY193" s="20" t="s">
        <v>178</v>
      </c>
      <c r="BE193" s="226">
        <f>IF(N193="základní",J193,0)</f>
        <v>0</v>
      </c>
      <c r="BF193" s="226">
        <f>IF(N193="snížená",J193,0)</f>
        <v>0</v>
      </c>
      <c r="BG193" s="226">
        <f>IF(N193="zákl. přenesená",J193,0)</f>
        <v>0</v>
      </c>
      <c r="BH193" s="226">
        <f>IF(N193="sníž. přenesená",J193,0)</f>
        <v>0</v>
      </c>
      <c r="BI193" s="226">
        <f>IF(N193="nulová",J193,0)</f>
        <v>0</v>
      </c>
      <c r="BJ193" s="20" t="s">
        <v>79</v>
      </c>
      <c r="BK193" s="226">
        <f>ROUND(I193*H193,2)</f>
        <v>0</v>
      </c>
      <c r="BL193" s="20" t="s">
        <v>97</v>
      </c>
      <c r="BM193" s="225" t="s">
        <v>3436</v>
      </c>
    </row>
    <row r="194" s="2" customFormat="1" ht="44.25" customHeight="1">
      <c r="A194" s="41"/>
      <c r="B194" s="42"/>
      <c r="C194" s="214" t="s">
        <v>848</v>
      </c>
      <c r="D194" s="214" t="s">
        <v>179</v>
      </c>
      <c r="E194" s="215" t="s">
        <v>3437</v>
      </c>
      <c r="F194" s="216" t="s">
        <v>3438</v>
      </c>
      <c r="G194" s="217" t="s">
        <v>209</v>
      </c>
      <c r="H194" s="218">
        <v>1</v>
      </c>
      <c r="I194" s="219"/>
      <c r="J194" s="220">
        <f>ROUND(I194*H194,2)</f>
        <v>0</v>
      </c>
      <c r="K194" s="216" t="s">
        <v>3218</v>
      </c>
      <c r="L194" s="47"/>
      <c r="M194" s="221" t="s">
        <v>21</v>
      </c>
      <c r="N194" s="222" t="s">
        <v>43</v>
      </c>
      <c r="O194" s="87"/>
      <c r="P194" s="223">
        <f>O194*H194</f>
        <v>0</v>
      </c>
      <c r="Q194" s="223">
        <v>0</v>
      </c>
      <c r="R194" s="223">
        <f>Q194*H194</f>
        <v>0</v>
      </c>
      <c r="S194" s="223">
        <v>0</v>
      </c>
      <c r="T194" s="224">
        <f>S194*H194</f>
        <v>0</v>
      </c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R194" s="225" t="s">
        <v>97</v>
      </c>
      <c r="AT194" s="225" t="s">
        <v>179</v>
      </c>
      <c r="AU194" s="225" t="s">
        <v>81</v>
      </c>
      <c r="AY194" s="20" t="s">
        <v>178</v>
      </c>
      <c r="BE194" s="226">
        <f>IF(N194="základní",J194,0)</f>
        <v>0</v>
      </c>
      <c r="BF194" s="226">
        <f>IF(N194="snížená",J194,0)</f>
        <v>0</v>
      </c>
      <c r="BG194" s="226">
        <f>IF(N194="zákl. přenesená",J194,0)</f>
        <v>0</v>
      </c>
      <c r="BH194" s="226">
        <f>IF(N194="sníž. přenesená",J194,0)</f>
        <v>0</v>
      </c>
      <c r="BI194" s="226">
        <f>IF(N194="nulová",J194,0)</f>
        <v>0</v>
      </c>
      <c r="BJ194" s="20" t="s">
        <v>79</v>
      </c>
      <c r="BK194" s="226">
        <f>ROUND(I194*H194,2)</f>
        <v>0</v>
      </c>
      <c r="BL194" s="20" t="s">
        <v>97</v>
      </c>
      <c r="BM194" s="225" t="s">
        <v>3439</v>
      </c>
    </row>
    <row r="195" s="2" customFormat="1">
      <c r="A195" s="41"/>
      <c r="B195" s="42"/>
      <c r="C195" s="43"/>
      <c r="D195" s="242" t="s">
        <v>3220</v>
      </c>
      <c r="E195" s="43"/>
      <c r="F195" s="302" t="s">
        <v>3369</v>
      </c>
      <c r="G195" s="43"/>
      <c r="H195" s="43"/>
      <c r="I195" s="237"/>
      <c r="J195" s="43"/>
      <c r="K195" s="43"/>
      <c r="L195" s="47"/>
      <c r="M195" s="238"/>
      <c r="N195" s="239"/>
      <c r="O195" s="87"/>
      <c r="P195" s="87"/>
      <c r="Q195" s="87"/>
      <c r="R195" s="87"/>
      <c r="S195" s="87"/>
      <c r="T195" s="88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T195" s="20" t="s">
        <v>3220</v>
      </c>
      <c r="AU195" s="20" t="s">
        <v>81</v>
      </c>
    </row>
    <row r="196" s="2" customFormat="1" ht="24.15" customHeight="1">
      <c r="A196" s="41"/>
      <c r="B196" s="42"/>
      <c r="C196" s="214" t="s">
        <v>858</v>
      </c>
      <c r="D196" s="214" t="s">
        <v>179</v>
      </c>
      <c r="E196" s="215" t="s">
        <v>3440</v>
      </c>
      <c r="F196" s="216" t="s">
        <v>3371</v>
      </c>
      <c r="G196" s="217" t="s">
        <v>209</v>
      </c>
      <c r="H196" s="218">
        <v>6</v>
      </c>
      <c r="I196" s="219"/>
      <c r="J196" s="220">
        <f>ROUND(I196*H196,2)</f>
        <v>0</v>
      </c>
      <c r="K196" s="216" t="s">
        <v>3218</v>
      </c>
      <c r="L196" s="47"/>
      <c r="M196" s="221" t="s">
        <v>21</v>
      </c>
      <c r="N196" s="222" t="s">
        <v>43</v>
      </c>
      <c r="O196" s="87"/>
      <c r="P196" s="223">
        <f>O196*H196</f>
        <v>0</v>
      </c>
      <c r="Q196" s="223">
        <v>0</v>
      </c>
      <c r="R196" s="223">
        <f>Q196*H196</f>
        <v>0</v>
      </c>
      <c r="S196" s="223">
        <v>0</v>
      </c>
      <c r="T196" s="224">
        <f>S196*H196</f>
        <v>0</v>
      </c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R196" s="225" t="s">
        <v>97</v>
      </c>
      <c r="AT196" s="225" t="s">
        <v>179</v>
      </c>
      <c r="AU196" s="225" t="s">
        <v>81</v>
      </c>
      <c r="AY196" s="20" t="s">
        <v>178</v>
      </c>
      <c r="BE196" s="226">
        <f>IF(N196="základní",J196,0)</f>
        <v>0</v>
      </c>
      <c r="BF196" s="226">
        <f>IF(N196="snížená",J196,0)</f>
        <v>0</v>
      </c>
      <c r="BG196" s="226">
        <f>IF(N196="zákl. přenesená",J196,0)</f>
        <v>0</v>
      </c>
      <c r="BH196" s="226">
        <f>IF(N196="sníž. přenesená",J196,0)</f>
        <v>0</v>
      </c>
      <c r="BI196" s="226">
        <f>IF(N196="nulová",J196,0)</f>
        <v>0</v>
      </c>
      <c r="BJ196" s="20" t="s">
        <v>79</v>
      </c>
      <c r="BK196" s="226">
        <f>ROUND(I196*H196,2)</f>
        <v>0</v>
      </c>
      <c r="BL196" s="20" t="s">
        <v>97</v>
      </c>
      <c r="BM196" s="225" t="s">
        <v>3441</v>
      </c>
    </row>
    <row r="197" s="2" customFormat="1" ht="24.15" customHeight="1">
      <c r="A197" s="41"/>
      <c r="B197" s="42"/>
      <c r="C197" s="214" t="s">
        <v>868</v>
      </c>
      <c r="D197" s="214" t="s">
        <v>179</v>
      </c>
      <c r="E197" s="215" t="s">
        <v>3442</v>
      </c>
      <c r="F197" s="216" t="s">
        <v>3377</v>
      </c>
      <c r="G197" s="217" t="s">
        <v>209</v>
      </c>
      <c r="H197" s="218">
        <v>3</v>
      </c>
      <c r="I197" s="219"/>
      <c r="J197" s="220">
        <f>ROUND(I197*H197,2)</f>
        <v>0</v>
      </c>
      <c r="K197" s="216" t="s">
        <v>3218</v>
      </c>
      <c r="L197" s="47"/>
      <c r="M197" s="221" t="s">
        <v>21</v>
      </c>
      <c r="N197" s="222" t="s">
        <v>43</v>
      </c>
      <c r="O197" s="87"/>
      <c r="P197" s="223">
        <f>O197*H197</f>
        <v>0</v>
      </c>
      <c r="Q197" s="223">
        <v>0</v>
      </c>
      <c r="R197" s="223">
        <f>Q197*H197</f>
        <v>0</v>
      </c>
      <c r="S197" s="223">
        <v>0</v>
      </c>
      <c r="T197" s="224">
        <f>S197*H197</f>
        <v>0</v>
      </c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R197" s="225" t="s">
        <v>97</v>
      </c>
      <c r="AT197" s="225" t="s">
        <v>179</v>
      </c>
      <c r="AU197" s="225" t="s">
        <v>81</v>
      </c>
      <c r="AY197" s="20" t="s">
        <v>178</v>
      </c>
      <c r="BE197" s="226">
        <f>IF(N197="základní",J197,0)</f>
        <v>0</v>
      </c>
      <c r="BF197" s="226">
        <f>IF(N197="snížená",J197,0)</f>
        <v>0</v>
      </c>
      <c r="BG197" s="226">
        <f>IF(N197="zákl. přenesená",J197,0)</f>
        <v>0</v>
      </c>
      <c r="BH197" s="226">
        <f>IF(N197="sníž. přenesená",J197,0)</f>
        <v>0</v>
      </c>
      <c r="BI197" s="226">
        <f>IF(N197="nulová",J197,0)</f>
        <v>0</v>
      </c>
      <c r="BJ197" s="20" t="s">
        <v>79</v>
      </c>
      <c r="BK197" s="226">
        <f>ROUND(I197*H197,2)</f>
        <v>0</v>
      </c>
      <c r="BL197" s="20" t="s">
        <v>97</v>
      </c>
      <c r="BM197" s="225" t="s">
        <v>3443</v>
      </c>
    </row>
    <row r="198" s="2" customFormat="1" ht="37.8" customHeight="1">
      <c r="A198" s="41"/>
      <c r="B198" s="42"/>
      <c r="C198" s="214" t="s">
        <v>874</v>
      </c>
      <c r="D198" s="214" t="s">
        <v>179</v>
      </c>
      <c r="E198" s="215" t="s">
        <v>3444</v>
      </c>
      <c r="F198" s="216" t="s">
        <v>3445</v>
      </c>
      <c r="G198" s="217" t="s">
        <v>384</v>
      </c>
      <c r="H198" s="218">
        <v>5</v>
      </c>
      <c r="I198" s="219"/>
      <c r="J198" s="220">
        <f>ROUND(I198*H198,2)</f>
        <v>0</v>
      </c>
      <c r="K198" s="216" t="s">
        <v>3218</v>
      </c>
      <c r="L198" s="47"/>
      <c r="M198" s="221" t="s">
        <v>21</v>
      </c>
      <c r="N198" s="222" t="s">
        <v>43</v>
      </c>
      <c r="O198" s="87"/>
      <c r="P198" s="223">
        <f>O198*H198</f>
        <v>0</v>
      </c>
      <c r="Q198" s="223">
        <v>0</v>
      </c>
      <c r="R198" s="223">
        <f>Q198*H198</f>
        <v>0</v>
      </c>
      <c r="S198" s="223">
        <v>0</v>
      </c>
      <c r="T198" s="224">
        <f>S198*H198</f>
        <v>0</v>
      </c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R198" s="225" t="s">
        <v>97</v>
      </c>
      <c r="AT198" s="225" t="s">
        <v>179</v>
      </c>
      <c r="AU198" s="225" t="s">
        <v>81</v>
      </c>
      <c r="AY198" s="20" t="s">
        <v>178</v>
      </c>
      <c r="BE198" s="226">
        <f>IF(N198="základní",J198,0)</f>
        <v>0</v>
      </c>
      <c r="BF198" s="226">
        <f>IF(N198="snížená",J198,0)</f>
        <v>0</v>
      </c>
      <c r="BG198" s="226">
        <f>IF(N198="zákl. přenesená",J198,0)</f>
        <v>0</v>
      </c>
      <c r="BH198" s="226">
        <f>IF(N198="sníž. přenesená",J198,0)</f>
        <v>0</v>
      </c>
      <c r="BI198" s="226">
        <f>IF(N198="nulová",J198,0)</f>
        <v>0</v>
      </c>
      <c r="BJ198" s="20" t="s">
        <v>79</v>
      </c>
      <c r="BK198" s="226">
        <f>ROUND(I198*H198,2)</f>
        <v>0</v>
      </c>
      <c r="BL198" s="20" t="s">
        <v>97</v>
      </c>
      <c r="BM198" s="225" t="s">
        <v>3446</v>
      </c>
    </row>
    <row r="199" s="2" customFormat="1" ht="16.5" customHeight="1">
      <c r="A199" s="41"/>
      <c r="B199" s="42"/>
      <c r="C199" s="214" t="s">
        <v>880</v>
      </c>
      <c r="D199" s="214" t="s">
        <v>179</v>
      </c>
      <c r="E199" s="215" t="s">
        <v>3447</v>
      </c>
      <c r="F199" s="216" t="s">
        <v>3386</v>
      </c>
      <c r="G199" s="217" t="s">
        <v>384</v>
      </c>
      <c r="H199" s="218">
        <v>2</v>
      </c>
      <c r="I199" s="219"/>
      <c r="J199" s="220">
        <f>ROUND(I199*H199,2)</f>
        <v>0</v>
      </c>
      <c r="K199" s="216" t="s">
        <v>3218</v>
      </c>
      <c r="L199" s="47"/>
      <c r="M199" s="221" t="s">
        <v>21</v>
      </c>
      <c r="N199" s="222" t="s">
        <v>43</v>
      </c>
      <c r="O199" s="87"/>
      <c r="P199" s="223">
        <f>O199*H199</f>
        <v>0</v>
      </c>
      <c r="Q199" s="223">
        <v>0</v>
      </c>
      <c r="R199" s="223">
        <f>Q199*H199</f>
        <v>0</v>
      </c>
      <c r="S199" s="223">
        <v>0</v>
      </c>
      <c r="T199" s="224">
        <f>S199*H199</f>
        <v>0</v>
      </c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R199" s="225" t="s">
        <v>97</v>
      </c>
      <c r="AT199" s="225" t="s">
        <v>179</v>
      </c>
      <c r="AU199" s="225" t="s">
        <v>81</v>
      </c>
      <c r="AY199" s="20" t="s">
        <v>178</v>
      </c>
      <c r="BE199" s="226">
        <f>IF(N199="základní",J199,0)</f>
        <v>0</v>
      </c>
      <c r="BF199" s="226">
        <f>IF(N199="snížená",J199,0)</f>
        <v>0</v>
      </c>
      <c r="BG199" s="226">
        <f>IF(N199="zákl. přenesená",J199,0)</f>
        <v>0</v>
      </c>
      <c r="BH199" s="226">
        <f>IF(N199="sníž. přenesená",J199,0)</f>
        <v>0</v>
      </c>
      <c r="BI199" s="226">
        <f>IF(N199="nulová",J199,0)</f>
        <v>0</v>
      </c>
      <c r="BJ199" s="20" t="s">
        <v>79</v>
      </c>
      <c r="BK199" s="226">
        <f>ROUND(I199*H199,2)</f>
        <v>0</v>
      </c>
      <c r="BL199" s="20" t="s">
        <v>97</v>
      </c>
      <c r="BM199" s="225" t="s">
        <v>3448</v>
      </c>
    </row>
    <row r="200" s="2" customFormat="1" ht="16.5" customHeight="1">
      <c r="A200" s="41"/>
      <c r="B200" s="42"/>
      <c r="C200" s="214" t="s">
        <v>888</v>
      </c>
      <c r="D200" s="214" t="s">
        <v>179</v>
      </c>
      <c r="E200" s="215" t="s">
        <v>3449</v>
      </c>
      <c r="F200" s="216" t="s">
        <v>3389</v>
      </c>
      <c r="G200" s="217" t="s">
        <v>182</v>
      </c>
      <c r="H200" s="218">
        <v>1</v>
      </c>
      <c r="I200" s="219"/>
      <c r="J200" s="220">
        <f>ROUND(I200*H200,2)</f>
        <v>0</v>
      </c>
      <c r="K200" s="216" t="s">
        <v>3218</v>
      </c>
      <c r="L200" s="47"/>
      <c r="M200" s="221" t="s">
        <v>21</v>
      </c>
      <c r="N200" s="222" t="s">
        <v>43</v>
      </c>
      <c r="O200" s="87"/>
      <c r="P200" s="223">
        <f>O200*H200</f>
        <v>0</v>
      </c>
      <c r="Q200" s="223">
        <v>0</v>
      </c>
      <c r="R200" s="223">
        <f>Q200*H200</f>
        <v>0</v>
      </c>
      <c r="S200" s="223">
        <v>0</v>
      </c>
      <c r="T200" s="224">
        <f>S200*H200</f>
        <v>0</v>
      </c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R200" s="225" t="s">
        <v>97</v>
      </c>
      <c r="AT200" s="225" t="s">
        <v>179</v>
      </c>
      <c r="AU200" s="225" t="s">
        <v>81</v>
      </c>
      <c r="AY200" s="20" t="s">
        <v>178</v>
      </c>
      <c r="BE200" s="226">
        <f>IF(N200="základní",J200,0)</f>
        <v>0</v>
      </c>
      <c r="BF200" s="226">
        <f>IF(N200="snížená",J200,0)</f>
        <v>0</v>
      </c>
      <c r="BG200" s="226">
        <f>IF(N200="zákl. přenesená",J200,0)</f>
        <v>0</v>
      </c>
      <c r="BH200" s="226">
        <f>IF(N200="sníž. přenesená",J200,0)</f>
        <v>0</v>
      </c>
      <c r="BI200" s="226">
        <f>IF(N200="nulová",J200,0)</f>
        <v>0</v>
      </c>
      <c r="BJ200" s="20" t="s">
        <v>79</v>
      </c>
      <c r="BK200" s="226">
        <f>ROUND(I200*H200,2)</f>
        <v>0</v>
      </c>
      <c r="BL200" s="20" t="s">
        <v>97</v>
      </c>
      <c r="BM200" s="225" t="s">
        <v>3450</v>
      </c>
    </row>
    <row r="201" s="12" customFormat="1" ht="20.88" customHeight="1">
      <c r="A201" s="12"/>
      <c r="B201" s="200"/>
      <c r="C201" s="201"/>
      <c r="D201" s="202" t="s">
        <v>71</v>
      </c>
      <c r="E201" s="227" t="s">
        <v>314</v>
      </c>
      <c r="F201" s="227" t="s">
        <v>3451</v>
      </c>
      <c r="G201" s="201"/>
      <c r="H201" s="201"/>
      <c r="I201" s="204"/>
      <c r="J201" s="228">
        <f>BK201</f>
        <v>0</v>
      </c>
      <c r="K201" s="201"/>
      <c r="L201" s="206"/>
      <c r="M201" s="207"/>
      <c r="N201" s="208"/>
      <c r="O201" s="208"/>
      <c r="P201" s="209">
        <f>SUM(P202:P206)</f>
        <v>0</v>
      </c>
      <c r="Q201" s="208"/>
      <c r="R201" s="209">
        <f>SUM(R202:R206)</f>
        <v>0</v>
      </c>
      <c r="S201" s="208"/>
      <c r="T201" s="210">
        <f>SUM(T202:T206)</f>
        <v>0</v>
      </c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R201" s="211" t="s">
        <v>79</v>
      </c>
      <c r="AT201" s="212" t="s">
        <v>71</v>
      </c>
      <c r="AU201" s="212" t="s">
        <v>81</v>
      </c>
      <c r="AY201" s="211" t="s">
        <v>178</v>
      </c>
      <c r="BK201" s="213">
        <f>SUM(BK202:BK206)</f>
        <v>0</v>
      </c>
    </row>
    <row r="202" s="2" customFormat="1" ht="37.8" customHeight="1">
      <c r="A202" s="41"/>
      <c r="B202" s="42"/>
      <c r="C202" s="214" t="s">
        <v>893</v>
      </c>
      <c r="D202" s="214" t="s">
        <v>179</v>
      </c>
      <c r="E202" s="215" t="s">
        <v>79</v>
      </c>
      <c r="F202" s="216" t="s">
        <v>3452</v>
      </c>
      <c r="G202" s="217" t="s">
        <v>384</v>
      </c>
      <c r="H202" s="218">
        <v>96</v>
      </c>
      <c r="I202" s="219"/>
      <c r="J202" s="220">
        <f>ROUND(I202*H202,2)</f>
        <v>0</v>
      </c>
      <c r="K202" s="216" t="s">
        <v>3218</v>
      </c>
      <c r="L202" s="47"/>
      <c r="M202" s="221" t="s">
        <v>21</v>
      </c>
      <c r="N202" s="222" t="s">
        <v>43</v>
      </c>
      <c r="O202" s="87"/>
      <c r="P202" s="223">
        <f>O202*H202</f>
        <v>0</v>
      </c>
      <c r="Q202" s="223">
        <v>0</v>
      </c>
      <c r="R202" s="223">
        <f>Q202*H202</f>
        <v>0</v>
      </c>
      <c r="S202" s="223">
        <v>0</v>
      </c>
      <c r="T202" s="224">
        <f>S202*H202</f>
        <v>0</v>
      </c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R202" s="225" t="s">
        <v>97</v>
      </c>
      <c r="AT202" s="225" t="s">
        <v>179</v>
      </c>
      <c r="AU202" s="225" t="s">
        <v>95</v>
      </c>
      <c r="AY202" s="20" t="s">
        <v>178</v>
      </c>
      <c r="BE202" s="226">
        <f>IF(N202="základní",J202,0)</f>
        <v>0</v>
      </c>
      <c r="BF202" s="226">
        <f>IF(N202="snížená",J202,0)</f>
        <v>0</v>
      </c>
      <c r="BG202" s="226">
        <f>IF(N202="zákl. přenesená",J202,0)</f>
        <v>0</v>
      </c>
      <c r="BH202" s="226">
        <f>IF(N202="sníž. přenesená",J202,0)</f>
        <v>0</v>
      </c>
      <c r="BI202" s="226">
        <f>IF(N202="nulová",J202,0)</f>
        <v>0</v>
      </c>
      <c r="BJ202" s="20" t="s">
        <v>79</v>
      </c>
      <c r="BK202" s="226">
        <f>ROUND(I202*H202,2)</f>
        <v>0</v>
      </c>
      <c r="BL202" s="20" t="s">
        <v>97</v>
      </c>
      <c r="BM202" s="225" t="s">
        <v>3453</v>
      </c>
    </row>
    <row r="203" s="2" customFormat="1" ht="37.8" customHeight="1">
      <c r="A203" s="41"/>
      <c r="B203" s="42"/>
      <c r="C203" s="214" t="s">
        <v>899</v>
      </c>
      <c r="D203" s="214" t="s">
        <v>179</v>
      </c>
      <c r="E203" s="215" t="s">
        <v>81</v>
      </c>
      <c r="F203" s="216" t="s">
        <v>3454</v>
      </c>
      <c r="G203" s="217" t="s">
        <v>182</v>
      </c>
      <c r="H203" s="218">
        <v>1</v>
      </c>
      <c r="I203" s="219"/>
      <c r="J203" s="220">
        <f>ROUND(I203*H203,2)</f>
        <v>0</v>
      </c>
      <c r="K203" s="216" t="s">
        <v>3218</v>
      </c>
      <c r="L203" s="47"/>
      <c r="M203" s="221" t="s">
        <v>21</v>
      </c>
      <c r="N203" s="222" t="s">
        <v>43</v>
      </c>
      <c r="O203" s="87"/>
      <c r="P203" s="223">
        <f>O203*H203</f>
        <v>0</v>
      </c>
      <c r="Q203" s="223">
        <v>0</v>
      </c>
      <c r="R203" s="223">
        <f>Q203*H203</f>
        <v>0</v>
      </c>
      <c r="S203" s="223">
        <v>0</v>
      </c>
      <c r="T203" s="224">
        <f>S203*H203</f>
        <v>0</v>
      </c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R203" s="225" t="s">
        <v>97</v>
      </c>
      <c r="AT203" s="225" t="s">
        <v>179</v>
      </c>
      <c r="AU203" s="225" t="s">
        <v>95</v>
      </c>
      <c r="AY203" s="20" t="s">
        <v>178</v>
      </c>
      <c r="BE203" s="226">
        <f>IF(N203="základní",J203,0)</f>
        <v>0</v>
      </c>
      <c r="BF203" s="226">
        <f>IF(N203="snížená",J203,0)</f>
        <v>0</v>
      </c>
      <c r="BG203" s="226">
        <f>IF(N203="zákl. přenesená",J203,0)</f>
        <v>0</v>
      </c>
      <c r="BH203" s="226">
        <f>IF(N203="sníž. přenesená",J203,0)</f>
        <v>0</v>
      </c>
      <c r="BI203" s="226">
        <f>IF(N203="nulová",J203,0)</f>
        <v>0</v>
      </c>
      <c r="BJ203" s="20" t="s">
        <v>79</v>
      </c>
      <c r="BK203" s="226">
        <f>ROUND(I203*H203,2)</f>
        <v>0</v>
      </c>
      <c r="BL203" s="20" t="s">
        <v>97</v>
      </c>
      <c r="BM203" s="225" t="s">
        <v>3455</v>
      </c>
    </row>
    <row r="204" s="2" customFormat="1" ht="78" customHeight="1">
      <c r="A204" s="41"/>
      <c r="B204" s="42"/>
      <c r="C204" s="214" t="s">
        <v>907</v>
      </c>
      <c r="D204" s="214" t="s">
        <v>179</v>
      </c>
      <c r="E204" s="215" t="s">
        <v>95</v>
      </c>
      <c r="F204" s="216" t="s">
        <v>3456</v>
      </c>
      <c r="G204" s="217" t="s">
        <v>182</v>
      </c>
      <c r="H204" s="218">
        <v>1</v>
      </c>
      <c r="I204" s="219"/>
      <c r="J204" s="220">
        <f>ROUND(I204*H204,2)</f>
        <v>0</v>
      </c>
      <c r="K204" s="216" t="s">
        <v>3218</v>
      </c>
      <c r="L204" s="47"/>
      <c r="M204" s="221" t="s">
        <v>21</v>
      </c>
      <c r="N204" s="222" t="s">
        <v>43</v>
      </c>
      <c r="O204" s="87"/>
      <c r="P204" s="223">
        <f>O204*H204</f>
        <v>0</v>
      </c>
      <c r="Q204" s="223">
        <v>0</v>
      </c>
      <c r="R204" s="223">
        <f>Q204*H204</f>
        <v>0</v>
      </c>
      <c r="S204" s="223">
        <v>0</v>
      </c>
      <c r="T204" s="224">
        <f>S204*H204</f>
        <v>0</v>
      </c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R204" s="225" t="s">
        <v>97</v>
      </c>
      <c r="AT204" s="225" t="s">
        <v>179</v>
      </c>
      <c r="AU204" s="225" t="s">
        <v>95</v>
      </c>
      <c r="AY204" s="20" t="s">
        <v>178</v>
      </c>
      <c r="BE204" s="226">
        <f>IF(N204="základní",J204,0)</f>
        <v>0</v>
      </c>
      <c r="BF204" s="226">
        <f>IF(N204="snížená",J204,0)</f>
        <v>0</v>
      </c>
      <c r="BG204" s="226">
        <f>IF(N204="zákl. přenesená",J204,0)</f>
        <v>0</v>
      </c>
      <c r="BH204" s="226">
        <f>IF(N204="sníž. přenesená",J204,0)</f>
        <v>0</v>
      </c>
      <c r="BI204" s="226">
        <f>IF(N204="nulová",J204,0)</f>
        <v>0</v>
      </c>
      <c r="BJ204" s="20" t="s">
        <v>79</v>
      </c>
      <c r="BK204" s="226">
        <f>ROUND(I204*H204,2)</f>
        <v>0</v>
      </c>
      <c r="BL204" s="20" t="s">
        <v>97</v>
      </c>
      <c r="BM204" s="225" t="s">
        <v>3457</v>
      </c>
    </row>
    <row r="205" s="2" customFormat="1" ht="24.15" customHeight="1">
      <c r="A205" s="41"/>
      <c r="B205" s="42"/>
      <c r="C205" s="214" t="s">
        <v>912</v>
      </c>
      <c r="D205" s="214" t="s">
        <v>179</v>
      </c>
      <c r="E205" s="215" t="s">
        <v>97</v>
      </c>
      <c r="F205" s="216" t="s">
        <v>3458</v>
      </c>
      <c r="G205" s="217" t="s">
        <v>182</v>
      </c>
      <c r="H205" s="218">
        <v>1</v>
      </c>
      <c r="I205" s="219"/>
      <c r="J205" s="220">
        <f>ROUND(I205*H205,2)</f>
        <v>0</v>
      </c>
      <c r="K205" s="216" t="s">
        <v>3218</v>
      </c>
      <c r="L205" s="47"/>
      <c r="M205" s="221" t="s">
        <v>21</v>
      </c>
      <c r="N205" s="222" t="s">
        <v>43</v>
      </c>
      <c r="O205" s="87"/>
      <c r="P205" s="223">
        <f>O205*H205</f>
        <v>0</v>
      </c>
      <c r="Q205" s="223">
        <v>0</v>
      </c>
      <c r="R205" s="223">
        <f>Q205*H205</f>
        <v>0</v>
      </c>
      <c r="S205" s="223">
        <v>0</v>
      </c>
      <c r="T205" s="224">
        <f>S205*H205</f>
        <v>0</v>
      </c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R205" s="225" t="s">
        <v>97</v>
      </c>
      <c r="AT205" s="225" t="s">
        <v>179</v>
      </c>
      <c r="AU205" s="225" t="s">
        <v>95</v>
      </c>
      <c r="AY205" s="20" t="s">
        <v>178</v>
      </c>
      <c r="BE205" s="226">
        <f>IF(N205="základní",J205,0)</f>
        <v>0</v>
      </c>
      <c r="BF205" s="226">
        <f>IF(N205="snížená",J205,0)</f>
        <v>0</v>
      </c>
      <c r="BG205" s="226">
        <f>IF(N205="zákl. přenesená",J205,0)</f>
        <v>0</v>
      </c>
      <c r="BH205" s="226">
        <f>IF(N205="sníž. přenesená",J205,0)</f>
        <v>0</v>
      </c>
      <c r="BI205" s="226">
        <f>IF(N205="nulová",J205,0)</f>
        <v>0</v>
      </c>
      <c r="BJ205" s="20" t="s">
        <v>79</v>
      </c>
      <c r="BK205" s="226">
        <f>ROUND(I205*H205,2)</f>
        <v>0</v>
      </c>
      <c r="BL205" s="20" t="s">
        <v>97</v>
      </c>
      <c r="BM205" s="225" t="s">
        <v>3459</v>
      </c>
    </row>
    <row r="206" s="2" customFormat="1" ht="24.15" customHeight="1">
      <c r="A206" s="41"/>
      <c r="B206" s="42"/>
      <c r="C206" s="214" t="s">
        <v>917</v>
      </c>
      <c r="D206" s="214" t="s">
        <v>179</v>
      </c>
      <c r="E206" s="215" t="s">
        <v>206</v>
      </c>
      <c r="F206" s="216" t="s">
        <v>3460</v>
      </c>
      <c r="G206" s="217" t="s">
        <v>182</v>
      </c>
      <c r="H206" s="218">
        <v>1</v>
      </c>
      <c r="I206" s="219"/>
      <c r="J206" s="220">
        <f>ROUND(I206*H206,2)</f>
        <v>0</v>
      </c>
      <c r="K206" s="216" t="s">
        <v>3218</v>
      </c>
      <c r="L206" s="47"/>
      <c r="M206" s="229" t="s">
        <v>21</v>
      </c>
      <c r="N206" s="230" t="s">
        <v>43</v>
      </c>
      <c r="O206" s="231"/>
      <c r="P206" s="232">
        <f>O206*H206</f>
        <v>0</v>
      </c>
      <c r="Q206" s="232">
        <v>0</v>
      </c>
      <c r="R206" s="232">
        <f>Q206*H206</f>
        <v>0</v>
      </c>
      <c r="S206" s="232">
        <v>0</v>
      </c>
      <c r="T206" s="233">
        <f>S206*H206</f>
        <v>0</v>
      </c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R206" s="225" t="s">
        <v>97</v>
      </c>
      <c r="AT206" s="225" t="s">
        <v>179</v>
      </c>
      <c r="AU206" s="225" t="s">
        <v>95</v>
      </c>
      <c r="AY206" s="20" t="s">
        <v>178</v>
      </c>
      <c r="BE206" s="226">
        <f>IF(N206="základní",J206,0)</f>
        <v>0</v>
      </c>
      <c r="BF206" s="226">
        <f>IF(N206="snížená",J206,0)</f>
        <v>0</v>
      </c>
      <c r="BG206" s="226">
        <f>IF(N206="zákl. přenesená",J206,0)</f>
        <v>0</v>
      </c>
      <c r="BH206" s="226">
        <f>IF(N206="sníž. přenesená",J206,0)</f>
        <v>0</v>
      </c>
      <c r="BI206" s="226">
        <f>IF(N206="nulová",J206,0)</f>
        <v>0</v>
      </c>
      <c r="BJ206" s="20" t="s">
        <v>79</v>
      </c>
      <c r="BK206" s="226">
        <f>ROUND(I206*H206,2)</f>
        <v>0</v>
      </c>
      <c r="BL206" s="20" t="s">
        <v>97</v>
      </c>
      <c r="BM206" s="225" t="s">
        <v>3461</v>
      </c>
    </row>
    <row r="207" s="2" customFormat="1" ht="6.96" customHeight="1">
      <c r="A207" s="41"/>
      <c r="B207" s="62"/>
      <c r="C207" s="63"/>
      <c r="D207" s="63"/>
      <c r="E207" s="63"/>
      <c r="F207" s="63"/>
      <c r="G207" s="63"/>
      <c r="H207" s="63"/>
      <c r="I207" s="63"/>
      <c r="J207" s="63"/>
      <c r="K207" s="63"/>
      <c r="L207" s="47"/>
      <c r="M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</row>
  </sheetData>
  <sheetProtection sheet="1" autoFilter="0" formatColumns="0" formatRows="0" objects="1" scenarios="1" spinCount="100000" saltValue="oozhXY7TP6h+TvvJliL9uF8utX3BEkCIfWht8rDyRp4cIq7SD470Sly7LqZ5kOMvYF25AiceDM508bOeNzx43A==" hashValue="SrZH2ffOJv1iuE93n81AAowSpj4B62kpvZ7LLnz9Uh2Qmobobg3fMS2tV4uEMfdWj+qdEEWb4QQg0sYmNcdUNQ==" algorithmName="SHA-512" password="CCE5"/>
  <autoFilter ref="C93:K206"/>
  <mergeCells count="15">
    <mergeCell ref="E7:H7"/>
    <mergeCell ref="E11:H11"/>
    <mergeCell ref="E9:H9"/>
    <mergeCell ref="E13:H13"/>
    <mergeCell ref="E22:H22"/>
    <mergeCell ref="E31:H31"/>
    <mergeCell ref="E52:H52"/>
    <mergeCell ref="E56:H56"/>
    <mergeCell ref="E54:H54"/>
    <mergeCell ref="E58:H58"/>
    <mergeCell ref="E80:H80"/>
    <mergeCell ref="E84:H84"/>
    <mergeCell ref="E82:H82"/>
    <mergeCell ref="E86:H8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107</v>
      </c>
    </row>
    <row r="3" s="1" customFormat="1" ht="6.96" customHeight="1">
      <c r="B3" s="142"/>
      <c r="C3" s="143"/>
      <c r="D3" s="143"/>
      <c r="E3" s="143"/>
      <c r="F3" s="143"/>
      <c r="G3" s="143"/>
      <c r="H3" s="143"/>
      <c r="I3" s="143"/>
      <c r="J3" s="143"/>
      <c r="K3" s="143"/>
      <c r="L3" s="23"/>
      <c r="AT3" s="20" t="s">
        <v>81</v>
      </c>
    </row>
    <row r="4" s="1" customFormat="1" ht="24.96" customHeight="1">
      <c r="B4" s="23"/>
      <c r="D4" s="144" t="s">
        <v>150</v>
      </c>
      <c r="L4" s="23"/>
      <c r="M4" s="145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6" t="s">
        <v>16</v>
      </c>
      <c r="L6" s="23"/>
    </row>
    <row r="7" s="1" customFormat="1" ht="26.25" customHeight="1">
      <c r="B7" s="23"/>
      <c r="E7" s="147" t="str">
        <f>'Rekapitulace stavby'!K6</f>
        <v>PŘÍSTAVBA SAUNOVÉ ZÓNY K WELLNESS CENTRU BRUNTÁL I.ETAPA</v>
      </c>
      <c r="F7" s="146"/>
      <c r="G7" s="146"/>
      <c r="H7" s="146"/>
      <c r="L7" s="23"/>
    </row>
    <row r="8">
      <c r="B8" s="23"/>
      <c r="D8" s="146" t="s">
        <v>151</v>
      </c>
      <c r="L8" s="23"/>
    </row>
    <row r="9" s="1" customFormat="1" ht="16.5" customHeight="1">
      <c r="B9" s="23"/>
      <c r="E9" s="147" t="s">
        <v>328</v>
      </c>
      <c r="F9" s="1"/>
      <c r="G9" s="1"/>
      <c r="H9" s="1"/>
      <c r="L9" s="23"/>
    </row>
    <row r="10" s="1" customFormat="1" ht="12" customHeight="1">
      <c r="B10" s="23"/>
      <c r="D10" s="146" t="s">
        <v>153</v>
      </c>
      <c r="L10" s="23"/>
    </row>
    <row r="11" s="2" customFormat="1" ht="16.5" customHeight="1">
      <c r="A11" s="41"/>
      <c r="B11" s="47"/>
      <c r="C11" s="41"/>
      <c r="D11" s="41"/>
      <c r="E11" s="159" t="s">
        <v>329</v>
      </c>
      <c r="F11" s="41"/>
      <c r="G11" s="41"/>
      <c r="H11" s="41"/>
      <c r="I11" s="41"/>
      <c r="J11" s="41"/>
      <c r="K11" s="41"/>
      <c r="L11" s="148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46" t="s">
        <v>2875</v>
      </c>
      <c r="E12" s="41"/>
      <c r="F12" s="41"/>
      <c r="G12" s="41"/>
      <c r="H12" s="41"/>
      <c r="I12" s="41"/>
      <c r="J12" s="41"/>
      <c r="K12" s="41"/>
      <c r="L12" s="148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6.5" customHeight="1">
      <c r="A13" s="41"/>
      <c r="B13" s="47"/>
      <c r="C13" s="41"/>
      <c r="D13" s="41"/>
      <c r="E13" s="149" t="s">
        <v>3462</v>
      </c>
      <c r="F13" s="41"/>
      <c r="G13" s="41"/>
      <c r="H13" s="41"/>
      <c r="I13" s="41"/>
      <c r="J13" s="41"/>
      <c r="K13" s="41"/>
      <c r="L13" s="148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>
      <c r="A14" s="41"/>
      <c r="B14" s="47"/>
      <c r="C14" s="41"/>
      <c r="D14" s="41"/>
      <c r="E14" s="41"/>
      <c r="F14" s="41"/>
      <c r="G14" s="41"/>
      <c r="H14" s="41"/>
      <c r="I14" s="41"/>
      <c r="J14" s="41"/>
      <c r="K14" s="41"/>
      <c r="L14" s="148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2" customHeight="1">
      <c r="A15" s="41"/>
      <c r="B15" s="47"/>
      <c r="C15" s="41"/>
      <c r="D15" s="146" t="s">
        <v>18</v>
      </c>
      <c r="E15" s="41"/>
      <c r="F15" s="136" t="s">
        <v>19</v>
      </c>
      <c r="G15" s="41"/>
      <c r="H15" s="41"/>
      <c r="I15" s="146" t="s">
        <v>20</v>
      </c>
      <c r="J15" s="136" t="s">
        <v>21</v>
      </c>
      <c r="K15" s="41"/>
      <c r="L15" s="148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6" t="s">
        <v>22</v>
      </c>
      <c r="E16" s="41"/>
      <c r="F16" s="136" t="s">
        <v>332</v>
      </c>
      <c r="G16" s="41"/>
      <c r="H16" s="41"/>
      <c r="I16" s="146" t="s">
        <v>24</v>
      </c>
      <c r="J16" s="150" t="str">
        <f>'Rekapitulace stavby'!AN8</f>
        <v>13. 7. 2026</v>
      </c>
      <c r="K16" s="41"/>
      <c r="L16" s="148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0.8" customHeight="1">
      <c r="A17" s="41"/>
      <c r="B17" s="47"/>
      <c r="C17" s="41"/>
      <c r="D17" s="41"/>
      <c r="E17" s="41"/>
      <c r="F17" s="41"/>
      <c r="G17" s="41"/>
      <c r="H17" s="41"/>
      <c r="I17" s="41"/>
      <c r="J17" s="41"/>
      <c r="K17" s="41"/>
      <c r="L17" s="148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2" customHeight="1">
      <c r="A18" s="41"/>
      <c r="B18" s="47"/>
      <c r="C18" s="41"/>
      <c r="D18" s="146" t="s">
        <v>26</v>
      </c>
      <c r="E18" s="41"/>
      <c r="F18" s="41"/>
      <c r="G18" s="41"/>
      <c r="H18" s="41"/>
      <c r="I18" s="146" t="s">
        <v>27</v>
      </c>
      <c r="J18" s="136" t="s">
        <v>21</v>
      </c>
      <c r="K18" s="41"/>
      <c r="L18" s="148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8" customHeight="1">
      <c r="A19" s="41"/>
      <c r="B19" s="47"/>
      <c r="C19" s="41"/>
      <c r="D19" s="41"/>
      <c r="E19" s="136" t="s">
        <v>28</v>
      </c>
      <c r="F19" s="41"/>
      <c r="G19" s="41"/>
      <c r="H19" s="41"/>
      <c r="I19" s="146" t="s">
        <v>29</v>
      </c>
      <c r="J19" s="136" t="s">
        <v>21</v>
      </c>
      <c r="K19" s="41"/>
      <c r="L19" s="148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6.96" customHeight="1">
      <c r="A20" s="41"/>
      <c r="B20" s="47"/>
      <c r="C20" s="41"/>
      <c r="D20" s="41"/>
      <c r="E20" s="41"/>
      <c r="F20" s="41"/>
      <c r="G20" s="41"/>
      <c r="H20" s="41"/>
      <c r="I20" s="41"/>
      <c r="J20" s="41"/>
      <c r="K20" s="41"/>
      <c r="L20" s="148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2" customHeight="1">
      <c r="A21" s="41"/>
      <c r="B21" s="47"/>
      <c r="C21" s="41"/>
      <c r="D21" s="146" t="s">
        <v>30</v>
      </c>
      <c r="E21" s="41"/>
      <c r="F21" s="41"/>
      <c r="G21" s="41"/>
      <c r="H21" s="41"/>
      <c r="I21" s="146" t="s">
        <v>27</v>
      </c>
      <c r="J21" s="36" t="str">
        <f>'Rekapitulace stavby'!AN13</f>
        <v>Vyplň údaj</v>
      </c>
      <c r="K21" s="41"/>
      <c r="L21" s="148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8" customHeight="1">
      <c r="A22" s="41"/>
      <c r="B22" s="47"/>
      <c r="C22" s="41"/>
      <c r="D22" s="41"/>
      <c r="E22" s="36" t="str">
        <f>'Rekapitulace stavby'!E14</f>
        <v>Vyplň údaj</v>
      </c>
      <c r="F22" s="136"/>
      <c r="G22" s="136"/>
      <c r="H22" s="136"/>
      <c r="I22" s="146" t="s">
        <v>29</v>
      </c>
      <c r="J22" s="36" t="str">
        <f>'Rekapitulace stavby'!AN14</f>
        <v>Vyplň údaj</v>
      </c>
      <c r="K22" s="41"/>
      <c r="L22" s="148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6.96" customHeight="1">
      <c r="A23" s="41"/>
      <c r="B23" s="47"/>
      <c r="C23" s="41"/>
      <c r="D23" s="41"/>
      <c r="E23" s="41"/>
      <c r="F23" s="41"/>
      <c r="G23" s="41"/>
      <c r="H23" s="41"/>
      <c r="I23" s="41"/>
      <c r="J23" s="41"/>
      <c r="K23" s="41"/>
      <c r="L23" s="148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2" customHeight="1">
      <c r="A24" s="41"/>
      <c r="B24" s="47"/>
      <c r="C24" s="41"/>
      <c r="D24" s="146" t="s">
        <v>32</v>
      </c>
      <c r="E24" s="41"/>
      <c r="F24" s="41"/>
      <c r="G24" s="41"/>
      <c r="H24" s="41"/>
      <c r="I24" s="146" t="s">
        <v>27</v>
      </c>
      <c r="J24" s="136" t="s">
        <v>21</v>
      </c>
      <c r="K24" s="41"/>
      <c r="L24" s="148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8" customHeight="1">
      <c r="A25" s="41"/>
      <c r="B25" s="47"/>
      <c r="C25" s="41"/>
      <c r="D25" s="41"/>
      <c r="E25" s="136" t="s">
        <v>33</v>
      </c>
      <c r="F25" s="41"/>
      <c r="G25" s="41"/>
      <c r="H25" s="41"/>
      <c r="I25" s="146" t="s">
        <v>29</v>
      </c>
      <c r="J25" s="136" t="s">
        <v>21</v>
      </c>
      <c r="K25" s="41"/>
      <c r="L25" s="148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6.96" customHeight="1">
      <c r="A26" s="41"/>
      <c r="B26" s="47"/>
      <c r="C26" s="41"/>
      <c r="D26" s="41"/>
      <c r="E26" s="41"/>
      <c r="F26" s="41"/>
      <c r="G26" s="41"/>
      <c r="H26" s="41"/>
      <c r="I26" s="41"/>
      <c r="J26" s="41"/>
      <c r="K26" s="41"/>
      <c r="L26" s="148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12" customHeight="1">
      <c r="A27" s="41"/>
      <c r="B27" s="47"/>
      <c r="C27" s="41"/>
      <c r="D27" s="146" t="s">
        <v>35</v>
      </c>
      <c r="E27" s="41"/>
      <c r="F27" s="41"/>
      <c r="G27" s="41"/>
      <c r="H27" s="41"/>
      <c r="I27" s="146" t="s">
        <v>27</v>
      </c>
      <c r="J27" s="136" t="s">
        <v>21</v>
      </c>
      <c r="K27" s="41"/>
      <c r="L27" s="148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8" customHeight="1">
      <c r="A28" s="41"/>
      <c r="B28" s="47"/>
      <c r="C28" s="41"/>
      <c r="D28" s="41"/>
      <c r="E28" s="136" t="s">
        <v>33</v>
      </c>
      <c r="F28" s="41"/>
      <c r="G28" s="41"/>
      <c r="H28" s="41"/>
      <c r="I28" s="146" t="s">
        <v>29</v>
      </c>
      <c r="J28" s="136" t="s">
        <v>21</v>
      </c>
      <c r="K28" s="41"/>
      <c r="L28" s="148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41"/>
      <c r="E29" s="41"/>
      <c r="F29" s="41"/>
      <c r="G29" s="41"/>
      <c r="H29" s="41"/>
      <c r="I29" s="41"/>
      <c r="J29" s="41"/>
      <c r="K29" s="41"/>
      <c r="L29" s="148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12" customHeight="1">
      <c r="A30" s="41"/>
      <c r="B30" s="47"/>
      <c r="C30" s="41"/>
      <c r="D30" s="146" t="s">
        <v>36</v>
      </c>
      <c r="E30" s="41"/>
      <c r="F30" s="41"/>
      <c r="G30" s="41"/>
      <c r="H30" s="41"/>
      <c r="I30" s="41"/>
      <c r="J30" s="41"/>
      <c r="K30" s="41"/>
      <c r="L30" s="148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8" customFormat="1" ht="16.5" customHeight="1">
      <c r="A31" s="151"/>
      <c r="B31" s="152"/>
      <c r="C31" s="151"/>
      <c r="D31" s="151"/>
      <c r="E31" s="153" t="s">
        <v>21</v>
      </c>
      <c r="F31" s="153"/>
      <c r="G31" s="153"/>
      <c r="H31" s="153"/>
      <c r="I31" s="151"/>
      <c r="J31" s="151"/>
      <c r="K31" s="151"/>
      <c r="L31" s="154"/>
      <c r="S31" s="151"/>
      <c r="T31" s="151"/>
      <c r="U31" s="151"/>
      <c r="V31" s="151"/>
      <c r="W31" s="151"/>
      <c r="X31" s="151"/>
      <c r="Y31" s="151"/>
      <c r="Z31" s="151"/>
      <c r="AA31" s="151"/>
      <c r="AB31" s="151"/>
      <c r="AC31" s="151"/>
      <c r="AD31" s="151"/>
      <c r="AE31" s="151"/>
    </row>
    <row r="32" s="2" customFormat="1" ht="6.96" customHeight="1">
      <c r="A32" s="41"/>
      <c r="B32" s="47"/>
      <c r="C32" s="41"/>
      <c r="D32" s="41"/>
      <c r="E32" s="41"/>
      <c r="F32" s="41"/>
      <c r="G32" s="41"/>
      <c r="H32" s="41"/>
      <c r="I32" s="41"/>
      <c r="J32" s="41"/>
      <c r="K32" s="41"/>
      <c r="L32" s="148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5"/>
      <c r="E33" s="155"/>
      <c r="F33" s="155"/>
      <c r="G33" s="155"/>
      <c r="H33" s="155"/>
      <c r="I33" s="155"/>
      <c r="J33" s="155"/>
      <c r="K33" s="155"/>
      <c r="L33" s="148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25.44" customHeight="1">
      <c r="A34" s="41"/>
      <c r="B34" s="47"/>
      <c r="C34" s="41"/>
      <c r="D34" s="156" t="s">
        <v>38</v>
      </c>
      <c r="E34" s="41"/>
      <c r="F34" s="41"/>
      <c r="G34" s="41"/>
      <c r="H34" s="41"/>
      <c r="I34" s="41"/>
      <c r="J34" s="157">
        <f>ROUND(J95, 2)</f>
        <v>0</v>
      </c>
      <c r="K34" s="41"/>
      <c r="L34" s="148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6.96" customHeight="1">
      <c r="A35" s="41"/>
      <c r="B35" s="47"/>
      <c r="C35" s="41"/>
      <c r="D35" s="155"/>
      <c r="E35" s="155"/>
      <c r="F35" s="155"/>
      <c r="G35" s="155"/>
      <c r="H35" s="155"/>
      <c r="I35" s="155"/>
      <c r="J35" s="155"/>
      <c r="K35" s="155"/>
      <c r="L35" s="148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41"/>
      <c r="F36" s="158" t="s">
        <v>40</v>
      </c>
      <c r="G36" s="41"/>
      <c r="H36" s="41"/>
      <c r="I36" s="158" t="s">
        <v>39</v>
      </c>
      <c r="J36" s="158" t="s">
        <v>41</v>
      </c>
      <c r="K36" s="41"/>
      <c r="L36" s="148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s="2" customFormat="1" ht="14.4" customHeight="1">
      <c r="A37" s="41"/>
      <c r="B37" s="47"/>
      <c r="C37" s="41"/>
      <c r="D37" s="159" t="s">
        <v>42</v>
      </c>
      <c r="E37" s="146" t="s">
        <v>43</v>
      </c>
      <c r="F37" s="160">
        <f>ROUND((SUM(BE95:BE164)),  2)</f>
        <v>0</v>
      </c>
      <c r="G37" s="41"/>
      <c r="H37" s="41"/>
      <c r="I37" s="161">
        <v>0.20999999999999999</v>
      </c>
      <c r="J37" s="160">
        <f>ROUND(((SUM(BE95:BE164))*I37),  2)</f>
        <v>0</v>
      </c>
      <c r="K37" s="41"/>
      <c r="L37" s="148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14.4" customHeight="1">
      <c r="A38" s="41"/>
      <c r="B38" s="47"/>
      <c r="C38" s="41"/>
      <c r="D38" s="41"/>
      <c r="E38" s="146" t="s">
        <v>44</v>
      </c>
      <c r="F38" s="160">
        <f>ROUND((SUM(BF95:BF164)),  2)</f>
        <v>0</v>
      </c>
      <c r="G38" s="41"/>
      <c r="H38" s="41"/>
      <c r="I38" s="161">
        <v>0.14999999999999999</v>
      </c>
      <c r="J38" s="160">
        <f>ROUND(((SUM(BF95:BF164))*I38),  2)</f>
        <v>0</v>
      </c>
      <c r="K38" s="41"/>
      <c r="L38" s="148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6" t="s">
        <v>45</v>
      </c>
      <c r="F39" s="160">
        <f>ROUND((SUM(BG95:BG164)),  2)</f>
        <v>0</v>
      </c>
      <c r="G39" s="41"/>
      <c r="H39" s="41"/>
      <c r="I39" s="161">
        <v>0.20999999999999999</v>
      </c>
      <c r="J39" s="160">
        <f>0</f>
        <v>0</v>
      </c>
      <c r="K39" s="41"/>
      <c r="L39" s="148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hidden="1" s="2" customFormat="1" ht="14.4" customHeight="1">
      <c r="A40" s="41"/>
      <c r="B40" s="47"/>
      <c r="C40" s="41"/>
      <c r="D40" s="41"/>
      <c r="E40" s="146" t="s">
        <v>46</v>
      </c>
      <c r="F40" s="160">
        <f>ROUND((SUM(BH95:BH164)),  2)</f>
        <v>0</v>
      </c>
      <c r="G40" s="41"/>
      <c r="H40" s="41"/>
      <c r="I40" s="161">
        <v>0.14999999999999999</v>
      </c>
      <c r="J40" s="160">
        <f>0</f>
        <v>0</v>
      </c>
      <c r="K40" s="41"/>
      <c r="L40" s="148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hidden="1" s="2" customFormat="1" ht="14.4" customHeight="1">
      <c r="A41" s="41"/>
      <c r="B41" s="47"/>
      <c r="C41" s="41"/>
      <c r="D41" s="41"/>
      <c r="E41" s="146" t="s">
        <v>47</v>
      </c>
      <c r="F41" s="160">
        <f>ROUND((SUM(BI95:BI164)),  2)</f>
        <v>0</v>
      </c>
      <c r="G41" s="41"/>
      <c r="H41" s="41"/>
      <c r="I41" s="161">
        <v>0</v>
      </c>
      <c r="J41" s="160">
        <f>0</f>
        <v>0</v>
      </c>
      <c r="K41" s="41"/>
      <c r="L41" s="148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6.96" customHeight="1">
      <c r="A42" s="41"/>
      <c r="B42" s="47"/>
      <c r="C42" s="41"/>
      <c r="D42" s="41"/>
      <c r="E42" s="41"/>
      <c r="F42" s="41"/>
      <c r="G42" s="41"/>
      <c r="H42" s="41"/>
      <c r="I42" s="41"/>
      <c r="J42" s="41"/>
      <c r="K42" s="41"/>
      <c r="L42" s="148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="2" customFormat="1" ht="25.44" customHeight="1">
      <c r="A43" s="41"/>
      <c r="B43" s="47"/>
      <c r="C43" s="162"/>
      <c r="D43" s="163" t="s">
        <v>48</v>
      </c>
      <c r="E43" s="164"/>
      <c r="F43" s="164"/>
      <c r="G43" s="165" t="s">
        <v>49</v>
      </c>
      <c r="H43" s="166" t="s">
        <v>50</v>
      </c>
      <c r="I43" s="164"/>
      <c r="J43" s="167">
        <f>SUM(J34:J41)</f>
        <v>0</v>
      </c>
      <c r="K43" s="168"/>
      <c r="L43" s="148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</row>
    <row r="44" s="2" customFormat="1" ht="14.4" customHeight="1">
      <c r="A44" s="41"/>
      <c r="B44" s="169"/>
      <c r="C44" s="170"/>
      <c r="D44" s="170"/>
      <c r="E44" s="170"/>
      <c r="F44" s="170"/>
      <c r="G44" s="170"/>
      <c r="H44" s="170"/>
      <c r="I44" s="170"/>
      <c r="J44" s="170"/>
      <c r="K44" s="170"/>
      <c r="L44" s="148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8" s="2" customFormat="1" ht="6.96" customHeight="1">
      <c r="A48" s="41"/>
      <c r="B48" s="171"/>
      <c r="C48" s="172"/>
      <c r="D48" s="172"/>
      <c r="E48" s="172"/>
      <c r="F48" s="172"/>
      <c r="G48" s="172"/>
      <c r="H48" s="172"/>
      <c r="I48" s="172"/>
      <c r="J48" s="172"/>
      <c r="K48" s="172"/>
      <c r="L48" s="148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24.96" customHeight="1">
      <c r="A49" s="41"/>
      <c r="B49" s="42"/>
      <c r="C49" s="26" t="s">
        <v>156</v>
      </c>
      <c r="D49" s="43"/>
      <c r="E49" s="43"/>
      <c r="F49" s="43"/>
      <c r="G49" s="43"/>
      <c r="H49" s="43"/>
      <c r="I49" s="43"/>
      <c r="J49" s="43"/>
      <c r="K49" s="43"/>
      <c r="L49" s="148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6.96" customHeight="1">
      <c r="A50" s="41"/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148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12" customHeight="1">
      <c r="A51" s="41"/>
      <c r="B51" s="42"/>
      <c r="C51" s="35" t="s">
        <v>16</v>
      </c>
      <c r="D51" s="43"/>
      <c r="E51" s="43"/>
      <c r="F51" s="43"/>
      <c r="G51" s="43"/>
      <c r="H51" s="43"/>
      <c r="I51" s="43"/>
      <c r="J51" s="43"/>
      <c r="K51" s="43"/>
      <c r="L51" s="148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26.25" customHeight="1">
      <c r="A52" s="41"/>
      <c r="B52" s="42"/>
      <c r="C52" s="43"/>
      <c r="D52" s="43"/>
      <c r="E52" s="173" t="str">
        <f>E7</f>
        <v>PŘÍSTAVBA SAUNOVÉ ZÓNY K WELLNESS CENTRU BRUNTÁL I.ETAPA</v>
      </c>
      <c r="F52" s="35"/>
      <c r="G52" s="35"/>
      <c r="H52" s="35"/>
      <c r="I52" s="43"/>
      <c r="J52" s="43"/>
      <c r="K52" s="43"/>
      <c r="L52" s="148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1" customFormat="1" ht="12" customHeight="1">
      <c r="B53" s="24"/>
      <c r="C53" s="35" t="s">
        <v>151</v>
      </c>
      <c r="D53" s="25"/>
      <c r="E53" s="25"/>
      <c r="F53" s="25"/>
      <c r="G53" s="25"/>
      <c r="H53" s="25"/>
      <c r="I53" s="25"/>
      <c r="J53" s="25"/>
      <c r="K53" s="25"/>
      <c r="L53" s="23"/>
    </row>
    <row r="54" s="1" customFormat="1" ht="16.5" customHeight="1">
      <c r="B54" s="24"/>
      <c r="C54" s="25"/>
      <c r="D54" s="25"/>
      <c r="E54" s="173" t="s">
        <v>328</v>
      </c>
      <c r="F54" s="25"/>
      <c r="G54" s="25"/>
      <c r="H54" s="25"/>
      <c r="I54" s="25"/>
      <c r="J54" s="25"/>
      <c r="K54" s="25"/>
      <c r="L54" s="23"/>
    </row>
    <row r="55" s="1" customFormat="1" ht="12" customHeight="1">
      <c r="B55" s="24"/>
      <c r="C55" s="35" t="s">
        <v>153</v>
      </c>
      <c r="D55" s="25"/>
      <c r="E55" s="25"/>
      <c r="F55" s="25"/>
      <c r="G55" s="25"/>
      <c r="H55" s="25"/>
      <c r="I55" s="25"/>
      <c r="J55" s="25"/>
      <c r="K55" s="25"/>
      <c r="L55" s="23"/>
    </row>
    <row r="56" s="2" customFormat="1" ht="16.5" customHeight="1">
      <c r="A56" s="41"/>
      <c r="B56" s="42"/>
      <c r="C56" s="43"/>
      <c r="D56" s="43"/>
      <c r="E56" s="234" t="s">
        <v>329</v>
      </c>
      <c r="F56" s="43"/>
      <c r="G56" s="43"/>
      <c r="H56" s="43"/>
      <c r="I56" s="43"/>
      <c r="J56" s="43"/>
      <c r="K56" s="43"/>
      <c r="L56" s="148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12" customHeight="1">
      <c r="A57" s="41"/>
      <c r="B57" s="42"/>
      <c r="C57" s="35" t="s">
        <v>2875</v>
      </c>
      <c r="D57" s="43"/>
      <c r="E57" s="43"/>
      <c r="F57" s="43"/>
      <c r="G57" s="43"/>
      <c r="H57" s="43"/>
      <c r="I57" s="43"/>
      <c r="J57" s="43"/>
      <c r="K57" s="43"/>
      <c r="L57" s="148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6.5" customHeight="1">
      <c r="A58" s="41"/>
      <c r="B58" s="42"/>
      <c r="C58" s="43"/>
      <c r="D58" s="43"/>
      <c r="E58" s="72" t="str">
        <f>E13</f>
        <v>SO 1.4.03 - TZB - Vytápění</v>
      </c>
      <c r="F58" s="43"/>
      <c r="G58" s="43"/>
      <c r="H58" s="43"/>
      <c r="I58" s="43"/>
      <c r="J58" s="43"/>
      <c r="K58" s="43"/>
      <c r="L58" s="148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6.96" customHeight="1">
      <c r="A59" s="41"/>
      <c r="B59" s="42"/>
      <c r="C59" s="43"/>
      <c r="D59" s="43"/>
      <c r="E59" s="43"/>
      <c r="F59" s="43"/>
      <c r="G59" s="43"/>
      <c r="H59" s="43"/>
      <c r="I59" s="43"/>
      <c r="J59" s="43"/>
      <c r="K59" s="43"/>
      <c r="L59" s="148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2" customHeight="1">
      <c r="A60" s="41"/>
      <c r="B60" s="42"/>
      <c r="C60" s="35" t="s">
        <v>22</v>
      </c>
      <c r="D60" s="43"/>
      <c r="E60" s="43"/>
      <c r="F60" s="30" t="str">
        <f>F16</f>
        <v>Bruntál</v>
      </c>
      <c r="G60" s="43"/>
      <c r="H60" s="43"/>
      <c r="I60" s="35" t="s">
        <v>24</v>
      </c>
      <c r="J60" s="75" t="str">
        <f>IF(J16="","",J16)</f>
        <v>13. 7. 2026</v>
      </c>
      <c r="K60" s="43"/>
      <c r="L60" s="148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6.96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148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5.15" customHeight="1">
      <c r="A62" s="41"/>
      <c r="B62" s="42"/>
      <c r="C62" s="35" t="s">
        <v>26</v>
      </c>
      <c r="D62" s="43"/>
      <c r="E62" s="43"/>
      <c r="F62" s="30" t="str">
        <f>E19</f>
        <v>Město Bruntál, Nádražní 944/20, 79201</v>
      </c>
      <c r="G62" s="43"/>
      <c r="H62" s="43"/>
      <c r="I62" s="35" t="s">
        <v>32</v>
      </c>
      <c r="J62" s="39" t="str">
        <f>E25</f>
        <v>Ateliér EMMET s.r.o.</v>
      </c>
      <c r="K62" s="43"/>
      <c r="L62" s="148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15.15" customHeight="1">
      <c r="A63" s="41"/>
      <c r="B63" s="42"/>
      <c r="C63" s="35" t="s">
        <v>30</v>
      </c>
      <c r="D63" s="43"/>
      <c r="E63" s="43"/>
      <c r="F63" s="30" t="str">
        <f>IF(E22="","",E22)</f>
        <v>Vyplň údaj</v>
      </c>
      <c r="G63" s="43"/>
      <c r="H63" s="43"/>
      <c r="I63" s="35" t="s">
        <v>35</v>
      </c>
      <c r="J63" s="39" t="str">
        <f>E28</f>
        <v>Ateliér EMMET s.r.o.</v>
      </c>
      <c r="K63" s="43"/>
      <c r="L63" s="148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</row>
    <row r="64" s="2" customFormat="1" ht="10.32" customHeight="1">
      <c r="A64" s="41"/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148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</row>
    <row r="65" s="2" customFormat="1" ht="29.28" customHeight="1">
      <c r="A65" s="41"/>
      <c r="B65" s="42"/>
      <c r="C65" s="174" t="s">
        <v>157</v>
      </c>
      <c r="D65" s="175"/>
      <c r="E65" s="175"/>
      <c r="F65" s="175"/>
      <c r="G65" s="175"/>
      <c r="H65" s="175"/>
      <c r="I65" s="175"/>
      <c r="J65" s="176" t="s">
        <v>158</v>
      </c>
      <c r="K65" s="175"/>
      <c r="L65" s="148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 s="2" customFormat="1" ht="10.32" customHeight="1">
      <c r="A66" s="41"/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148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22.8" customHeight="1">
      <c r="A67" s="41"/>
      <c r="B67" s="42"/>
      <c r="C67" s="177" t="s">
        <v>70</v>
      </c>
      <c r="D67" s="43"/>
      <c r="E67" s="43"/>
      <c r="F67" s="43"/>
      <c r="G67" s="43"/>
      <c r="H67" s="43"/>
      <c r="I67" s="43"/>
      <c r="J67" s="105">
        <f>J95</f>
        <v>0</v>
      </c>
      <c r="K67" s="43"/>
      <c r="L67" s="148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U67" s="20" t="s">
        <v>159</v>
      </c>
    </row>
    <row r="68" s="9" customFormat="1" ht="24.96" customHeight="1">
      <c r="A68" s="9"/>
      <c r="B68" s="178"/>
      <c r="C68" s="179"/>
      <c r="D68" s="180" t="s">
        <v>347</v>
      </c>
      <c r="E68" s="181"/>
      <c r="F68" s="181"/>
      <c r="G68" s="181"/>
      <c r="H68" s="181"/>
      <c r="I68" s="181"/>
      <c r="J68" s="182">
        <f>J96</f>
        <v>0</v>
      </c>
      <c r="K68" s="179"/>
      <c r="L68" s="183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10" customFormat="1" ht="19.92" customHeight="1">
      <c r="A69" s="10"/>
      <c r="B69" s="184"/>
      <c r="C69" s="128"/>
      <c r="D69" s="185" t="s">
        <v>3463</v>
      </c>
      <c r="E69" s="186"/>
      <c r="F69" s="186"/>
      <c r="G69" s="186"/>
      <c r="H69" s="186"/>
      <c r="I69" s="186"/>
      <c r="J69" s="187">
        <f>J97</f>
        <v>0</v>
      </c>
      <c r="K69" s="128"/>
      <c r="L69" s="188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4"/>
      <c r="C70" s="128"/>
      <c r="D70" s="185" t="s">
        <v>3464</v>
      </c>
      <c r="E70" s="186"/>
      <c r="F70" s="186"/>
      <c r="G70" s="186"/>
      <c r="H70" s="186"/>
      <c r="I70" s="186"/>
      <c r="J70" s="187">
        <f>J130</f>
        <v>0</v>
      </c>
      <c r="K70" s="128"/>
      <c r="L70" s="188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84"/>
      <c r="C71" s="128"/>
      <c r="D71" s="185" t="s">
        <v>3465</v>
      </c>
      <c r="E71" s="186"/>
      <c r="F71" s="186"/>
      <c r="G71" s="186"/>
      <c r="H71" s="186"/>
      <c r="I71" s="186"/>
      <c r="J71" s="187">
        <f>J149</f>
        <v>0</v>
      </c>
      <c r="K71" s="128"/>
      <c r="L71" s="188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2" customFormat="1" ht="21.84" customHeight="1">
      <c r="A72" s="41"/>
      <c r="B72" s="42"/>
      <c r="C72" s="43"/>
      <c r="D72" s="43"/>
      <c r="E72" s="43"/>
      <c r="F72" s="43"/>
      <c r="G72" s="43"/>
      <c r="H72" s="43"/>
      <c r="I72" s="43"/>
      <c r="J72" s="43"/>
      <c r="K72" s="43"/>
      <c r="L72" s="148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6.96" customHeight="1">
      <c r="A73" s="41"/>
      <c r="B73" s="62"/>
      <c r="C73" s="63"/>
      <c r="D73" s="63"/>
      <c r="E73" s="63"/>
      <c r="F73" s="63"/>
      <c r="G73" s="63"/>
      <c r="H73" s="63"/>
      <c r="I73" s="63"/>
      <c r="J73" s="63"/>
      <c r="K73" s="63"/>
      <c r="L73" s="148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7" s="2" customFormat="1" ht="6.96" customHeight="1">
      <c r="A77" s="41"/>
      <c r="B77" s="64"/>
      <c r="C77" s="65"/>
      <c r="D77" s="65"/>
      <c r="E77" s="65"/>
      <c r="F77" s="65"/>
      <c r="G77" s="65"/>
      <c r="H77" s="65"/>
      <c r="I77" s="65"/>
      <c r="J77" s="65"/>
      <c r="K77" s="65"/>
      <c r="L77" s="148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24.96" customHeight="1">
      <c r="A78" s="41"/>
      <c r="B78" s="42"/>
      <c r="C78" s="26" t="s">
        <v>163</v>
      </c>
      <c r="D78" s="43"/>
      <c r="E78" s="43"/>
      <c r="F78" s="43"/>
      <c r="G78" s="43"/>
      <c r="H78" s="43"/>
      <c r="I78" s="43"/>
      <c r="J78" s="43"/>
      <c r="K78" s="43"/>
      <c r="L78" s="148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6.96" customHeight="1">
      <c r="A79" s="41"/>
      <c r="B79" s="42"/>
      <c r="C79" s="43"/>
      <c r="D79" s="43"/>
      <c r="E79" s="43"/>
      <c r="F79" s="43"/>
      <c r="G79" s="43"/>
      <c r="H79" s="43"/>
      <c r="I79" s="43"/>
      <c r="J79" s="43"/>
      <c r="K79" s="43"/>
      <c r="L79" s="148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2" customHeight="1">
      <c r="A80" s="41"/>
      <c r="B80" s="42"/>
      <c r="C80" s="35" t="s">
        <v>16</v>
      </c>
      <c r="D80" s="43"/>
      <c r="E80" s="43"/>
      <c r="F80" s="43"/>
      <c r="G80" s="43"/>
      <c r="H80" s="43"/>
      <c r="I80" s="43"/>
      <c r="J80" s="43"/>
      <c r="K80" s="43"/>
      <c r="L80" s="148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26.25" customHeight="1">
      <c r="A81" s="41"/>
      <c r="B81" s="42"/>
      <c r="C81" s="43"/>
      <c r="D81" s="43"/>
      <c r="E81" s="173" t="str">
        <f>E7</f>
        <v>PŘÍSTAVBA SAUNOVÉ ZÓNY K WELLNESS CENTRU BRUNTÁL I.ETAPA</v>
      </c>
      <c r="F81" s="35"/>
      <c r="G81" s="35"/>
      <c r="H81" s="35"/>
      <c r="I81" s="43"/>
      <c r="J81" s="43"/>
      <c r="K81" s="43"/>
      <c r="L81" s="148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1" customFormat="1" ht="12" customHeight="1">
      <c r="B82" s="24"/>
      <c r="C82" s="35" t="s">
        <v>151</v>
      </c>
      <c r="D82" s="25"/>
      <c r="E82" s="25"/>
      <c r="F82" s="25"/>
      <c r="G82" s="25"/>
      <c r="H82" s="25"/>
      <c r="I82" s="25"/>
      <c r="J82" s="25"/>
      <c r="K82" s="25"/>
      <c r="L82" s="23"/>
    </row>
    <row r="83" s="1" customFormat="1" ht="16.5" customHeight="1">
      <c r="B83" s="24"/>
      <c r="C83" s="25"/>
      <c r="D83" s="25"/>
      <c r="E83" s="173" t="s">
        <v>328</v>
      </c>
      <c r="F83" s="25"/>
      <c r="G83" s="25"/>
      <c r="H83" s="25"/>
      <c r="I83" s="25"/>
      <c r="J83" s="25"/>
      <c r="K83" s="25"/>
      <c r="L83" s="23"/>
    </row>
    <row r="84" s="1" customFormat="1" ht="12" customHeight="1">
      <c r="B84" s="24"/>
      <c r="C84" s="35" t="s">
        <v>153</v>
      </c>
      <c r="D84" s="25"/>
      <c r="E84" s="25"/>
      <c r="F84" s="25"/>
      <c r="G84" s="25"/>
      <c r="H84" s="25"/>
      <c r="I84" s="25"/>
      <c r="J84" s="25"/>
      <c r="K84" s="25"/>
      <c r="L84" s="23"/>
    </row>
    <row r="85" s="2" customFormat="1" ht="16.5" customHeight="1">
      <c r="A85" s="41"/>
      <c r="B85" s="42"/>
      <c r="C85" s="43"/>
      <c r="D85" s="43"/>
      <c r="E85" s="234" t="s">
        <v>329</v>
      </c>
      <c r="F85" s="43"/>
      <c r="G85" s="43"/>
      <c r="H85" s="43"/>
      <c r="I85" s="43"/>
      <c r="J85" s="43"/>
      <c r="K85" s="43"/>
      <c r="L85" s="148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5" t="s">
        <v>2875</v>
      </c>
      <c r="D86" s="43"/>
      <c r="E86" s="43"/>
      <c r="F86" s="43"/>
      <c r="G86" s="43"/>
      <c r="H86" s="43"/>
      <c r="I86" s="43"/>
      <c r="J86" s="43"/>
      <c r="K86" s="43"/>
      <c r="L86" s="148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6.5" customHeight="1">
      <c r="A87" s="41"/>
      <c r="B87" s="42"/>
      <c r="C87" s="43"/>
      <c r="D87" s="43"/>
      <c r="E87" s="72" t="str">
        <f>E13</f>
        <v>SO 1.4.03 - TZB - Vytápění</v>
      </c>
      <c r="F87" s="43"/>
      <c r="G87" s="43"/>
      <c r="H87" s="43"/>
      <c r="I87" s="43"/>
      <c r="J87" s="43"/>
      <c r="K87" s="43"/>
      <c r="L87" s="148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6.96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148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2" customHeight="1">
      <c r="A89" s="41"/>
      <c r="B89" s="42"/>
      <c r="C89" s="35" t="s">
        <v>22</v>
      </c>
      <c r="D89" s="43"/>
      <c r="E89" s="43"/>
      <c r="F89" s="30" t="str">
        <f>F16</f>
        <v>Bruntál</v>
      </c>
      <c r="G89" s="43"/>
      <c r="H89" s="43"/>
      <c r="I89" s="35" t="s">
        <v>24</v>
      </c>
      <c r="J89" s="75" t="str">
        <f>IF(J16="","",J16)</f>
        <v>13. 7. 2026</v>
      </c>
      <c r="K89" s="43"/>
      <c r="L89" s="148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6.96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148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5.15" customHeight="1">
      <c r="A91" s="41"/>
      <c r="B91" s="42"/>
      <c r="C91" s="35" t="s">
        <v>26</v>
      </c>
      <c r="D91" s="43"/>
      <c r="E91" s="43"/>
      <c r="F91" s="30" t="str">
        <f>E19</f>
        <v>Město Bruntál, Nádražní 944/20, 79201</v>
      </c>
      <c r="G91" s="43"/>
      <c r="H91" s="43"/>
      <c r="I91" s="35" t="s">
        <v>32</v>
      </c>
      <c r="J91" s="39" t="str">
        <f>E25</f>
        <v>Ateliér EMMET s.r.o.</v>
      </c>
      <c r="K91" s="43"/>
      <c r="L91" s="148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15.15" customHeight="1">
      <c r="A92" s="41"/>
      <c r="B92" s="42"/>
      <c r="C92" s="35" t="s">
        <v>30</v>
      </c>
      <c r="D92" s="43"/>
      <c r="E92" s="43"/>
      <c r="F92" s="30" t="str">
        <f>IF(E22="","",E22)</f>
        <v>Vyplň údaj</v>
      </c>
      <c r="G92" s="43"/>
      <c r="H92" s="43"/>
      <c r="I92" s="35" t="s">
        <v>35</v>
      </c>
      <c r="J92" s="39" t="str">
        <f>E28</f>
        <v>Ateliér EMMET s.r.o.</v>
      </c>
      <c r="K92" s="43"/>
      <c r="L92" s="148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10.32" customHeight="1">
      <c r="A93" s="41"/>
      <c r="B93" s="42"/>
      <c r="C93" s="43"/>
      <c r="D93" s="43"/>
      <c r="E93" s="43"/>
      <c r="F93" s="43"/>
      <c r="G93" s="43"/>
      <c r="H93" s="43"/>
      <c r="I93" s="43"/>
      <c r="J93" s="43"/>
      <c r="K93" s="43"/>
      <c r="L93" s="148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11" customFormat="1" ht="29.28" customHeight="1">
      <c r="A94" s="189"/>
      <c r="B94" s="190"/>
      <c r="C94" s="191" t="s">
        <v>164</v>
      </c>
      <c r="D94" s="192" t="s">
        <v>57</v>
      </c>
      <c r="E94" s="192" t="s">
        <v>53</v>
      </c>
      <c r="F94" s="192" t="s">
        <v>54</v>
      </c>
      <c r="G94" s="192" t="s">
        <v>165</v>
      </c>
      <c r="H94" s="192" t="s">
        <v>166</v>
      </c>
      <c r="I94" s="192" t="s">
        <v>167</v>
      </c>
      <c r="J94" s="192" t="s">
        <v>158</v>
      </c>
      <c r="K94" s="193" t="s">
        <v>168</v>
      </c>
      <c r="L94" s="194"/>
      <c r="M94" s="95" t="s">
        <v>21</v>
      </c>
      <c r="N94" s="96" t="s">
        <v>42</v>
      </c>
      <c r="O94" s="96" t="s">
        <v>169</v>
      </c>
      <c r="P94" s="96" t="s">
        <v>170</v>
      </c>
      <c r="Q94" s="96" t="s">
        <v>171</v>
      </c>
      <c r="R94" s="96" t="s">
        <v>172</v>
      </c>
      <c r="S94" s="96" t="s">
        <v>173</v>
      </c>
      <c r="T94" s="97" t="s">
        <v>174</v>
      </c>
      <c r="U94" s="189"/>
      <c r="V94" s="189"/>
      <c r="W94" s="189"/>
      <c r="X94" s="189"/>
      <c r="Y94" s="189"/>
      <c r="Z94" s="189"/>
      <c r="AA94" s="189"/>
      <c r="AB94" s="189"/>
      <c r="AC94" s="189"/>
      <c r="AD94" s="189"/>
      <c r="AE94" s="189"/>
    </row>
    <row r="95" s="2" customFormat="1" ht="22.8" customHeight="1">
      <c r="A95" s="41"/>
      <c r="B95" s="42"/>
      <c r="C95" s="102" t="s">
        <v>175</v>
      </c>
      <c r="D95" s="43"/>
      <c r="E95" s="43"/>
      <c r="F95" s="43"/>
      <c r="G95" s="43"/>
      <c r="H95" s="43"/>
      <c r="I95" s="43"/>
      <c r="J95" s="195">
        <f>BK95</f>
        <v>0</v>
      </c>
      <c r="K95" s="43"/>
      <c r="L95" s="47"/>
      <c r="M95" s="98"/>
      <c r="N95" s="196"/>
      <c r="O95" s="99"/>
      <c r="P95" s="197">
        <f>P96</f>
        <v>0</v>
      </c>
      <c r="Q95" s="99"/>
      <c r="R95" s="197">
        <f>R96</f>
        <v>7.8647499999999999</v>
      </c>
      <c r="S95" s="99"/>
      <c r="T95" s="198">
        <f>T96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T95" s="20" t="s">
        <v>71</v>
      </c>
      <c r="AU95" s="20" t="s">
        <v>159</v>
      </c>
      <c r="BK95" s="199">
        <f>BK96</f>
        <v>0</v>
      </c>
    </row>
    <row r="96" s="12" customFormat="1" ht="25.92" customHeight="1">
      <c r="A96" s="12"/>
      <c r="B96" s="200"/>
      <c r="C96" s="201"/>
      <c r="D96" s="202" t="s">
        <v>71</v>
      </c>
      <c r="E96" s="203" t="s">
        <v>1618</v>
      </c>
      <c r="F96" s="203" t="s">
        <v>1619</v>
      </c>
      <c r="G96" s="201"/>
      <c r="H96" s="201"/>
      <c r="I96" s="204"/>
      <c r="J96" s="205">
        <f>BK96</f>
        <v>0</v>
      </c>
      <c r="K96" s="201"/>
      <c r="L96" s="206"/>
      <c r="M96" s="207"/>
      <c r="N96" s="208"/>
      <c r="O96" s="208"/>
      <c r="P96" s="209">
        <f>P97+P130+P149</f>
        <v>0</v>
      </c>
      <c r="Q96" s="208"/>
      <c r="R96" s="209">
        <f>R97+R130+R149</f>
        <v>7.8647499999999999</v>
      </c>
      <c r="S96" s="208"/>
      <c r="T96" s="210">
        <f>T97+T130+T149</f>
        <v>0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R96" s="211" t="s">
        <v>81</v>
      </c>
      <c r="AT96" s="212" t="s">
        <v>71</v>
      </c>
      <c r="AU96" s="212" t="s">
        <v>72</v>
      </c>
      <c r="AY96" s="211" t="s">
        <v>178</v>
      </c>
      <c r="BK96" s="213">
        <f>BK97+BK130+BK149</f>
        <v>0</v>
      </c>
    </row>
    <row r="97" s="12" customFormat="1" ht="22.8" customHeight="1">
      <c r="A97" s="12"/>
      <c r="B97" s="200"/>
      <c r="C97" s="201"/>
      <c r="D97" s="202" t="s">
        <v>71</v>
      </c>
      <c r="E97" s="227" t="s">
        <v>3466</v>
      </c>
      <c r="F97" s="227" t="s">
        <v>3467</v>
      </c>
      <c r="G97" s="201"/>
      <c r="H97" s="201"/>
      <c r="I97" s="204"/>
      <c r="J97" s="228">
        <f>BK97</f>
        <v>0</v>
      </c>
      <c r="K97" s="201"/>
      <c r="L97" s="206"/>
      <c r="M97" s="207"/>
      <c r="N97" s="208"/>
      <c r="O97" s="208"/>
      <c r="P97" s="209">
        <f>SUM(P98:P129)</f>
        <v>0</v>
      </c>
      <c r="Q97" s="208"/>
      <c r="R97" s="209">
        <f>SUM(R98:R129)</f>
        <v>1.1039999999999983</v>
      </c>
      <c r="S97" s="208"/>
      <c r="T97" s="210">
        <f>SUM(T98:T129)</f>
        <v>0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R97" s="211" t="s">
        <v>81</v>
      </c>
      <c r="AT97" s="212" t="s">
        <v>71</v>
      </c>
      <c r="AU97" s="212" t="s">
        <v>79</v>
      </c>
      <c r="AY97" s="211" t="s">
        <v>178</v>
      </c>
      <c r="BK97" s="213">
        <f>SUM(BK98:BK129)</f>
        <v>0</v>
      </c>
    </row>
    <row r="98" s="2" customFormat="1" ht="37.8" customHeight="1">
      <c r="A98" s="41"/>
      <c r="B98" s="42"/>
      <c r="C98" s="214" t="s">
        <v>81</v>
      </c>
      <c r="D98" s="214" t="s">
        <v>179</v>
      </c>
      <c r="E98" s="215" t="s">
        <v>3468</v>
      </c>
      <c r="F98" s="216" t="s">
        <v>3469</v>
      </c>
      <c r="G98" s="217" t="s">
        <v>3470</v>
      </c>
      <c r="H98" s="218">
        <v>1</v>
      </c>
      <c r="I98" s="219"/>
      <c r="J98" s="220">
        <f>ROUND(I98*H98,2)</f>
        <v>0</v>
      </c>
      <c r="K98" s="216" t="s">
        <v>3218</v>
      </c>
      <c r="L98" s="47"/>
      <c r="M98" s="221" t="s">
        <v>21</v>
      </c>
      <c r="N98" s="222" t="s">
        <v>43</v>
      </c>
      <c r="O98" s="87"/>
      <c r="P98" s="223">
        <f>O98*H98</f>
        <v>0</v>
      </c>
      <c r="Q98" s="223">
        <v>0</v>
      </c>
      <c r="R98" s="223">
        <f>Q98*H98</f>
        <v>0</v>
      </c>
      <c r="S98" s="223">
        <v>0</v>
      </c>
      <c r="T98" s="224">
        <f>S98*H98</f>
        <v>0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25" t="s">
        <v>97</v>
      </c>
      <c r="AT98" s="225" t="s">
        <v>179</v>
      </c>
      <c r="AU98" s="225" t="s">
        <v>81</v>
      </c>
      <c r="AY98" s="20" t="s">
        <v>178</v>
      </c>
      <c r="BE98" s="226">
        <f>IF(N98="základní",J98,0)</f>
        <v>0</v>
      </c>
      <c r="BF98" s="226">
        <f>IF(N98="snížená",J98,0)</f>
        <v>0</v>
      </c>
      <c r="BG98" s="226">
        <f>IF(N98="zákl. přenesená",J98,0)</f>
        <v>0</v>
      </c>
      <c r="BH98" s="226">
        <f>IF(N98="sníž. přenesená",J98,0)</f>
        <v>0</v>
      </c>
      <c r="BI98" s="226">
        <f>IF(N98="nulová",J98,0)</f>
        <v>0</v>
      </c>
      <c r="BJ98" s="20" t="s">
        <v>79</v>
      </c>
      <c r="BK98" s="226">
        <f>ROUND(I98*H98,2)</f>
        <v>0</v>
      </c>
      <c r="BL98" s="20" t="s">
        <v>97</v>
      </c>
      <c r="BM98" s="225" t="s">
        <v>3471</v>
      </c>
    </row>
    <row r="99" s="2" customFormat="1" ht="24.15" customHeight="1">
      <c r="A99" s="41"/>
      <c r="B99" s="42"/>
      <c r="C99" s="214" t="s">
        <v>95</v>
      </c>
      <c r="D99" s="214" t="s">
        <v>179</v>
      </c>
      <c r="E99" s="215" t="s">
        <v>3472</v>
      </c>
      <c r="F99" s="216" t="s">
        <v>3473</v>
      </c>
      <c r="G99" s="217" t="s">
        <v>3474</v>
      </c>
      <c r="H99" s="218">
        <v>1</v>
      </c>
      <c r="I99" s="219"/>
      <c r="J99" s="220">
        <f>ROUND(I99*H99,2)</f>
        <v>0</v>
      </c>
      <c r="K99" s="216" t="s">
        <v>3218</v>
      </c>
      <c r="L99" s="47"/>
      <c r="M99" s="221" t="s">
        <v>21</v>
      </c>
      <c r="N99" s="222" t="s">
        <v>43</v>
      </c>
      <c r="O99" s="87"/>
      <c r="P99" s="223">
        <f>O99*H99</f>
        <v>0</v>
      </c>
      <c r="Q99" s="223">
        <v>0.02</v>
      </c>
      <c r="R99" s="223">
        <f>Q99*H99</f>
        <v>0.02</v>
      </c>
      <c r="S99" s="223">
        <v>0</v>
      </c>
      <c r="T99" s="224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5" t="s">
        <v>97</v>
      </c>
      <c r="AT99" s="225" t="s">
        <v>179</v>
      </c>
      <c r="AU99" s="225" t="s">
        <v>81</v>
      </c>
      <c r="AY99" s="20" t="s">
        <v>178</v>
      </c>
      <c r="BE99" s="226">
        <f>IF(N99="základní",J99,0)</f>
        <v>0</v>
      </c>
      <c r="BF99" s="226">
        <f>IF(N99="snížená",J99,0)</f>
        <v>0</v>
      </c>
      <c r="BG99" s="226">
        <f>IF(N99="zákl. přenesená",J99,0)</f>
        <v>0</v>
      </c>
      <c r="BH99" s="226">
        <f>IF(N99="sníž. přenesená",J99,0)</f>
        <v>0</v>
      </c>
      <c r="BI99" s="226">
        <f>IF(N99="nulová",J99,0)</f>
        <v>0</v>
      </c>
      <c r="BJ99" s="20" t="s">
        <v>79</v>
      </c>
      <c r="BK99" s="226">
        <f>ROUND(I99*H99,2)</f>
        <v>0</v>
      </c>
      <c r="BL99" s="20" t="s">
        <v>97</v>
      </c>
      <c r="BM99" s="225" t="s">
        <v>3475</v>
      </c>
    </row>
    <row r="100" s="2" customFormat="1" ht="62.7" customHeight="1">
      <c r="A100" s="41"/>
      <c r="B100" s="42"/>
      <c r="C100" s="214" t="s">
        <v>97</v>
      </c>
      <c r="D100" s="214" t="s">
        <v>179</v>
      </c>
      <c r="E100" s="215" t="s">
        <v>3476</v>
      </c>
      <c r="F100" s="216" t="s">
        <v>3477</v>
      </c>
      <c r="G100" s="217" t="s">
        <v>3470</v>
      </c>
      <c r="H100" s="218">
        <v>1</v>
      </c>
      <c r="I100" s="219"/>
      <c r="J100" s="220">
        <f>ROUND(I100*H100,2)</f>
        <v>0</v>
      </c>
      <c r="K100" s="216" t="s">
        <v>3218</v>
      </c>
      <c r="L100" s="47"/>
      <c r="M100" s="221" t="s">
        <v>21</v>
      </c>
      <c r="N100" s="222" t="s">
        <v>43</v>
      </c>
      <c r="O100" s="87"/>
      <c r="P100" s="223">
        <f>O100*H100</f>
        <v>0</v>
      </c>
      <c r="Q100" s="223">
        <v>0.085000000000000006</v>
      </c>
      <c r="R100" s="223">
        <f>Q100*H100</f>
        <v>0.085000000000000006</v>
      </c>
      <c r="S100" s="223">
        <v>0</v>
      </c>
      <c r="T100" s="224">
        <f>S100*H100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25" t="s">
        <v>97</v>
      </c>
      <c r="AT100" s="225" t="s">
        <v>179</v>
      </c>
      <c r="AU100" s="225" t="s">
        <v>81</v>
      </c>
      <c r="AY100" s="20" t="s">
        <v>178</v>
      </c>
      <c r="BE100" s="226">
        <f>IF(N100="základní",J100,0)</f>
        <v>0</v>
      </c>
      <c r="BF100" s="226">
        <f>IF(N100="snížená",J100,0)</f>
        <v>0</v>
      </c>
      <c r="BG100" s="226">
        <f>IF(N100="zákl. přenesená",J100,0)</f>
        <v>0</v>
      </c>
      <c r="BH100" s="226">
        <f>IF(N100="sníž. přenesená",J100,0)</f>
        <v>0</v>
      </c>
      <c r="BI100" s="226">
        <f>IF(N100="nulová",J100,0)</f>
        <v>0</v>
      </c>
      <c r="BJ100" s="20" t="s">
        <v>79</v>
      </c>
      <c r="BK100" s="226">
        <f>ROUND(I100*H100,2)</f>
        <v>0</v>
      </c>
      <c r="BL100" s="20" t="s">
        <v>97</v>
      </c>
      <c r="BM100" s="225" t="s">
        <v>3478</v>
      </c>
    </row>
    <row r="101" s="2" customFormat="1" ht="33" customHeight="1">
      <c r="A101" s="41"/>
      <c r="B101" s="42"/>
      <c r="C101" s="214" t="s">
        <v>206</v>
      </c>
      <c r="D101" s="214" t="s">
        <v>179</v>
      </c>
      <c r="E101" s="215" t="s">
        <v>3479</v>
      </c>
      <c r="F101" s="216" t="s">
        <v>3480</v>
      </c>
      <c r="G101" s="217" t="s">
        <v>3474</v>
      </c>
      <c r="H101" s="218">
        <v>2</v>
      </c>
      <c r="I101" s="219"/>
      <c r="J101" s="220">
        <f>ROUND(I101*H101,2)</f>
        <v>0</v>
      </c>
      <c r="K101" s="216" t="s">
        <v>3218</v>
      </c>
      <c r="L101" s="47"/>
      <c r="M101" s="221" t="s">
        <v>21</v>
      </c>
      <c r="N101" s="222" t="s">
        <v>43</v>
      </c>
      <c r="O101" s="87"/>
      <c r="P101" s="223">
        <f>O101*H101</f>
        <v>0</v>
      </c>
      <c r="Q101" s="223">
        <v>0.010999999999999999</v>
      </c>
      <c r="R101" s="223">
        <f>Q101*H101</f>
        <v>0.021999999999999999</v>
      </c>
      <c r="S101" s="223">
        <v>0</v>
      </c>
      <c r="T101" s="224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25" t="s">
        <v>97</v>
      </c>
      <c r="AT101" s="225" t="s">
        <v>179</v>
      </c>
      <c r="AU101" s="225" t="s">
        <v>81</v>
      </c>
      <c r="AY101" s="20" t="s">
        <v>178</v>
      </c>
      <c r="BE101" s="226">
        <f>IF(N101="základní",J101,0)</f>
        <v>0</v>
      </c>
      <c r="BF101" s="226">
        <f>IF(N101="snížená",J101,0)</f>
        <v>0</v>
      </c>
      <c r="BG101" s="226">
        <f>IF(N101="zákl. přenesená",J101,0)</f>
        <v>0</v>
      </c>
      <c r="BH101" s="226">
        <f>IF(N101="sníž. přenesená",J101,0)</f>
        <v>0</v>
      </c>
      <c r="BI101" s="226">
        <f>IF(N101="nulová",J101,0)</f>
        <v>0</v>
      </c>
      <c r="BJ101" s="20" t="s">
        <v>79</v>
      </c>
      <c r="BK101" s="226">
        <f>ROUND(I101*H101,2)</f>
        <v>0</v>
      </c>
      <c r="BL101" s="20" t="s">
        <v>97</v>
      </c>
      <c r="BM101" s="225" t="s">
        <v>3481</v>
      </c>
    </row>
    <row r="102" s="2" customFormat="1" ht="33" customHeight="1">
      <c r="A102" s="41"/>
      <c r="B102" s="42"/>
      <c r="C102" s="214" t="s">
        <v>211</v>
      </c>
      <c r="D102" s="214" t="s">
        <v>179</v>
      </c>
      <c r="E102" s="215" t="s">
        <v>3482</v>
      </c>
      <c r="F102" s="216" t="s">
        <v>3483</v>
      </c>
      <c r="G102" s="217" t="s">
        <v>3474</v>
      </c>
      <c r="H102" s="218">
        <v>2</v>
      </c>
      <c r="I102" s="219"/>
      <c r="J102" s="220">
        <f>ROUND(I102*H102,2)</f>
        <v>0</v>
      </c>
      <c r="K102" s="216" t="s">
        <v>3218</v>
      </c>
      <c r="L102" s="47"/>
      <c r="M102" s="221" t="s">
        <v>21</v>
      </c>
      <c r="N102" s="222" t="s">
        <v>43</v>
      </c>
      <c r="O102" s="87"/>
      <c r="P102" s="223">
        <f>O102*H102</f>
        <v>0</v>
      </c>
      <c r="Q102" s="223">
        <v>0.029999999999999999</v>
      </c>
      <c r="R102" s="223">
        <f>Q102*H102</f>
        <v>0.059999999999999998</v>
      </c>
      <c r="S102" s="223">
        <v>0</v>
      </c>
      <c r="T102" s="224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25" t="s">
        <v>97</v>
      </c>
      <c r="AT102" s="225" t="s">
        <v>179</v>
      </c>
      <c r="AU102" s="225" t="s">
        <v>81</v>
      </c>
      <c r="AY102" s="20" t="s">
        <v>178</v>
      </c>
      <c r="BE102" s="226">
        <f>IF(N102="základní",J102,0)</f>
        <v>0</v>
      </c>
      <c r="BF102" s="226">
        <f>IF(N102="snížená",J102,0)</f>
        <v>0</v>
      </c>
      <c r="BG102" s="226">
        <f>IF(N102="zákl. přenesená",J102,0)</f>
        <v>0</v>
      </c>
      <c r="BH102" s="226">
        <f>IF(N102="sníž. přenesená",J102,0)</f>
        <v>0</v>
      </c>
      <c r="BI102" s="226">
        <f>IF(N102="nulová",J102,0)</f>
        <v>0</v>
      </c>
      <c r="BJ102" s="20" t="s">
        <v>79</v>
      </c>
      <c r="BK102" s="226">
        <f>ROUND(I102*H102,2)</f>
        <v>0</v>
      </c>
      <c r="BL102" s="20" t="s">
        <v>97</v>
      </c>
      <c r="BM102" s="225" t="s">
        <v>3484</v>
      </c>
    </row>
    <row r="103" s="2" customFormat="1" ht="24.15" customHeight="1">
      <c r="A103" s="41"/>
      <c r="B103" s="42"/>
      <c r="C103" s="214" t="s">
        <v>215</v>
      </c>
      <c r="D103" s="214" t="s">
        <v>179</v>
      </c>
      <c r="E103" s="215" t="s">
        <v>3485</v>
      </c>
      <c r="F103" s="216" t="s">
        <v>3486</v>
      </c>
      <c r="G103" s="217" t="s">
        <v>3474</v>
      </c>
      <c r="H103" s="218">
        <v>2</v>
      </c>
      <c r="I103" s="219"/>
      <c r="J103" s="220">
        <f>ROUND(I103*H103,2)</f>
        <v>0</v>
      </c>
      <c r="K103" s="216" t="s">
        <v>3218</v>
      </c>
      <c r="L103" s="47"/>
      <c r="M103" s="221" t="s">
        <v>21</v>
      </c>
      <c r="N103" s="222" t="s">
        <v>43</v>
      </c>
      <c r="O103" s="87"/>
      <c r="P103" s="223">
        <f>O103*H103</f>
        <v>0</v>
      </c>
      <c r="Q103" s="223">
        <v>0.001</v>
      </c>
      <c r="R103" s="223">
        <f>Q103*H103</f>
        <v>0.002</v>
      </c>
      <c r="S103" s="223">
        <v>0</v>
      </c>
      <c r="T103" s="224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5" t="s">
        <v>97</v>
      </c>
      <c r="AT103" s="225" t="s">
        <v>179</v>
      </c>
      <c r="AU103" s="225" t="s">
        <v>81</v>
      </c>
      <c r="AY103" s="20" t="s">
        <v>178</v>
      </c>
      <c r="BE103" s="226">
        <f>IF(N103="základní",J103,0)</f>
        <v>0</v>
      </c>
      <c r="BF103" s="226">
        <f>IF(N103="snížená",J103,0)</f>
        <v>0</v>
      </c>
      <c r="BG103" s="226">
        <f>IF(N103="zákl. přenesená",J103,0)</f>
        <v>0</v>
      </c>
      <c r="BH103" s="226">
        <f>IF(N103="sníž. přenesená",J103,0)</f>
        <v>0</v>
      </c>
      <c r="BI103" s="226">
        <f>IF(N103="nulová",J103,0)</f>
        <v>0</v>
      </c>
      <c r="BJ103" s="20" t="s">
        <v>79</v>
      </c>
      <c r="BK103" s="226">
        <f>ROUND(I103*H103,2)</f>
        <v>0</v>
      </c>
      <c r="BL103" s="20" t="s">
        <v>97</v>
      </c>
      <c r="BM103" s="225" t="s">
        <v>3487</v>
      </c>
    </row>
    <row r="104" s="2" customFormat="1" ht="24.15" customHeight="1">
      <c r="A104" s="41"/>
      <c r="B104" s="42"/>
      <c r="C104" s="214" t="s">
        <v>219</v>
      </c>
      <c r="D104" s="214" t="s">
        <v>179</v>
      </c>
      <c r="E104" s="215" t="s">
        <v>3488</v>
      </c>
      <c r="F104" s="216" t="s">
        <v>3489</v>
      </c>
      <c r="G104" s="217" t="s">
        <v>3474</v>
      </c>
      <c r="H104" s="218">
        <v>1</v>
      </c>
      <c r="I104" s="219"/>
      <c r="J104" s="220">
        <f>ROUND(I104*H104,2)</f>
        <v>0</v>
      </c>
      <c r="K104" s="216" t="s">
        <v>3218</v>
      </c>
      <c r="L104" s="47"/>
      <c r="M104" s="221" t="s">
        <v>21</v>
      </c>
      <c r="N104" s="222" t="s">
        <v>43</v>
      </c>
      <c r="O104" s="87"/>
      <c r="P104" s="223">
        <f>O104*H104</f>
        <v>0</v>
      </c>
      <c r="Q104" s="223">
        <v>0.001</v>
      </c>
      <c r="R104" s="223">
        <f>Q104*H104</f>
        <v>0.001</v>
      </c>
      <c r="S104" s="223">
        <v>0</v>
      </c>
      <c r="T104" s="224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25" t="s">
        <v>97</v>
      </c>
      <c r="AT104" s="225" t="s">
        <v>179</v>
      </c>
      <c r="AU104" s="225" t="s">
        <v>81</v>
      </c>
      <c r="AY104" s="20" t="s">
        <v>178</v>
      </c>
      <c r="BE104" s="226">
        <f>IF(N104="základní",J104,0)</f>
        <v>0</v>
      </c>
      <c r="BF104" s="226">
        <f>IF(N104="snížená",J104,0)</f>
        <v>0</v>
      </c>
      <c r="BG104" s="226">
        <f>IF(N104="zákl. přenesená",J104,0)</f>
        <v>0</v>
      </c>
      <c r="BH104" s="226">
        <f>IF(N104="sníž. přenesená",J104,0)</f>
        <v>0</v>
      </c>
      <c r="BI104" s="226">
        <f>IF(N104="nulová",J104,0)</f>
        <v>0</v>
      </c>
      <c r="BJ104" s="20" t="s">
        <v>79</v>
      </c>
      <c r="BK104" s="226">
        <f>ROUND(I104*H104,2)</f>
        <v>0</v>
      </c>
      <c r="BL104" s="20" t="s">
        <v>97</v>
      </c>
      <c r="BM104" s="225" t="s">
        <v>3490</v>
      </c>
    </row>
    <row r="105" s="2" customFormat="1" ht="49.05" customHeight="1">
      <c r="A105" s="41"/>
      <c r="B105" s="42"/>
      <c r="C105" s="214" t="s">
        <v>223</v>
      </c>
      <c r="D105" s="214" t="s">
        <v>179</v>
      </c>
      <c r="E105" s="215" t="s">
        <v>3491</v>
      </c>
      <c r="F105" s="216" t="s">
        <v>3492</v>
      </c>
      <c r="G105" s="217" t="s">
        <v>3470</v>
      </c>
      <c r="H105" s="218">
        <v>1</v>
      </c>
      <c r="I105" s="219"/>
      <c r="J105" s="220">
        <f>ROUND(I105*H105,2)</f>
        <v>0</v>
      </c>
      <c r="K105" s="216" t="s">
        <v>3218</v>
      </c>
      <c r="L105" s="47"/>
      <c r="M105" s="221" t="s">
        <v>21</v>
      </c>
      <c r="N105" s="222" t="s">
        <v>43</v>
      </c>
      <c r="O105" s="87"/>
      <c r="P105" s="223">
        <f>O105*H105</f>
        <v>0</v>
      </c>
      <c r="Q105" s="223">
        <v>0.014999999999999999</v>
      </c>
      <c r="R105" s="223">
        <f>Q105*H105</f>
        <v>0.014999999999999999</v>
      </c>
      <c r="S105" s="223">
        <v>0</v>
      </c>
      <c r="T105" s="224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5" t="s">
        <v>97</v>
      </c>
      <c r="AT105" s="225" t="s">
        <v>179</v>
      </c>
      <c r="AU105" s="225" t="s">
        <v>81</v>
      </c>
      <c r="AY105" s="20" t="s">
        <v>178</v>
      </c>
      <c r="BE105" s="226">
        <f>IF(N105="základní",J105,0)</f>
        <v>0</v>
      </c>
      <c r="BF105" s="226">
        <f>IF(N105="snížená",J105,0)</f>
        <v>0</v>
      </c>
      <c r="BG105" s="226">
        <f>IF(N105="zákl. přenesená",J105,0)</f>
        <v>0</v>
      </c>
      <c r="BH105" s="226">
        <f>IF(N105="sníž. přenesená",J105,0)</f>
        <v>0</v>
      </c>
      <c r="BI105" s="226">
        <f>IF(N105="nulová",J105,0)</f>
        <v>0</v>
      </c>
      <c r="BJ105" s="20" t="s">
        <v>79</v>
      </c>
      <c r="BK105" s="226">
        <f>ROUND(I105*H105,2)</f>
        <v>0</v>
      </c>
      <c r="BL105" s="20" t="s">
        <v>97</v>
      </c>
      <c r="BM105" s="225" t="s">
        <v>3493</v>
      </c>
    </row>
    <row r="106" s="2" customFormat="1" ht="24.15" customHeight="1">
      <c r="A106" s="41"/>
      <c r="B106" s="42"/>
      <c r="C106" s="214" t="s">
        <v>185</v>
      </c>
      <c r="D106" s="214" t="s">
        <v>179</v>
      </c>
      <c r="E106" s="215" t="s">
        <v>3494</v>
      </c>
      <c r="F106" s="216" t="s">
        <v>3495</v>
      </c>
      <c r="G106" s="217" t="s">
        <v>3474</v>
      </c>
      <c r="H106" s="218">
        <v>3</v>
      </c>
      <c r="I106" s="219"/>
      <c r="J106" s="220">
        <f>ROUND(I106*H106,2)</f>
        <v>0</v>
      </c>
      <c r="K106" s="216" t="s">
        <v>3218</v>
      </c>
      <c r="L106" s="47"/>
      <c r="M106" s="221" t="s">
        <v>21</v>
      </c>
      <c r="N106" s="222" t="s">
        <v>43</v>
      </c>
      <c r="O106" s="87"/>
      <c r="P106" s="223">
        <f>O106*H106</f>
        <v>0</v>
      </c>
      <c r="Q106" s="223">
        <v>0.001</v>
      </c>
      <c r="R106" s="223">
        <f>Q106*H106</f>
        <v>0.0030000000000000001</v>
      </c>
      <c r="S106" s="223">
        <v>0</v>
      </c>
      <c r="T106" s="224">
        <f>S106*H106</f>
        <v>0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R106" s="225" t="s">
        <v>97</v>
      </c>
      <c r="AT106" s="225" t="s">
        <v>179</v>
      </c>
      <c r="AU106" s="225" t="s">
        <v>81</v>
      </c>
      <c r="AY106" s="20" t="s">
        <v>178</v>
      </c>
      <c r="BE106" s="226">
        <f>IF(N106="základní",J106,0)</f>
        <v>0</v>
      </c>
      <c r="BF106" s="226">
        <f>IF(N106="snížená",J106,0)</f>
        <v>0</v>
      </c>
      <c r="BG106" s="226">
        <f>IF(N106="zákl. přenesená",J106,0)</f>
        <v>0</v>
      </c>
      <c r="BH106" s="226">
        <f>IF(N106="sníž. přenesená",J106,0)</f>
        <v>0</v>
      </c>
      <c r="BI106" s="226">
        <f>IF(N106="nulová",J106,0)</f>
        <v>0</v>
      </c>
      <c r="BJ106" s="20" t="s">
        <v>79</v>
      </c>
      <c r="BK106" s="226">
        <f>ROUND(I106*H106,2)</f>
        <v>0</v>
      </c>
      <c r="BL106" s="20" t="s">
        <v>97</v>
      </c>
      <c r="BM106" s="225" t="s">
        <v>3496</v>
      </c>
    </row>
    <row r="107" s="2" customFormat="1" ht="24.15" customHeight="1">
      <c r="A107" s="41"/>
      <c r="B107" s="42"/>
      <c r="C107" s="214" t="s">
        <v>189</v>
      </c>
      <c r="D107" s="214" t="s">
        <v>179</v>
      </c>
      <c r="E107" s="215" t="s">
        <v>3497</v>
      </c>
      <c r="F107" s="216" t="s">
        <v>3498</v>
      </c>
      <c r="G107" s="217" t="s">
        <v>3474</v>
      </c>
      <c r="H107" s="218">
        <v>4</v>
      </c>
      <c r="I107" s="219"/>
      <c r="J107" s="220">
        <f>ROUND(I107*H107,2)</f>
        <v>0</v>
      </c>
      <c r="K107" s="216" t="s">
        <v>3218</v>
      </c>
      <c r="L107" s="47"/>
      <c r="M107" s="221" t="s">
        <v>21</v>
      </c>
      <c r="N107" s="222" t="s">
        <v>43</v>
      </c>
      <c r="O107" s="87"/>
      <c r="P107" s="223">
        <f>O107*H107</f>
        <v>0</v>
      </c>
      <c r="Q107" s="223">
        <v>0.001</v>
      </c>
      <c r="R107" s="223">
        <f>Q107*H107</f>
        <v>0.0040000000000000001</v>
      </c>
      <c r="S107" s="223">
        <v>0</v>
      </c>
      <c r="T107" s="224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5" t="s">
        <v>97</v>
      </c>
      <c r="AT107" s="225" t="s">
        <v>179</v>
      </c>
      <c r="AU107" s="225" t="s">
        <v>81</v>
      </c>
      <c r="AY107" s="20" t="s">
        <v>178</v>
      </c>
      <c r="BE107" s="226">
        <f>IF(N107="základní",J107,0)</f>
        <v>0</v>
      </c>
      <c r="BF107" s="226">
        <f>IF(N107="snížená",J107,0)</f>
        <v>0</v>
      </c>
      <c r="BG107" s="226">
        <f>IF(N107="zákl. přenesená",J107,0)</f>
        <v>0</v>
      </c>
      <c r="BH107" s="226">
        <f>IF(N107="sníž. přenesená",J107,0)</f>
        <v>0</v>
      </c>
      <c r="BI107" s="226">
        <f>IF(N107="nulová",J107,0)</f>
        <v>0</v>
      </c>
      <c r="BJ107" s="20" t="s">
        <v>79</v>
      </c>
      <c r="BK107" s="226">
        <f>ROUND(I107*H107,2)</f>
        <v>0</v>
      </c>
      <c r="BL107" s="20" t="s">
        <v>97</v>
      </c>
      <c r="BM107" s="225" t="s">
        <v>3499</v>
      </c>
    </row>
    <row r="108" s="2" customFormat="1" ht="24.15" customHeight="1">
      <c r="A108" s="41"/>
      <c r="B108" s="42"/>
      <c r="C108" s="214" t="s">
        <v>193</v>
      </c>
      <c r="D108" s="214" t="s">
        <v>179</v>
      </c>
      <c r="E108" s="215" t="s">
        <v>3500</v>
      </c>
      <c r="F108" s="216" t="s">
        <v>3501</v>
      </c>
      <c r="G108" s="217" t="s">
        <v>3474</v>
      </c>
      <c r="H108" s="218">
        <v>14</v>
      </c>
      <c r="I108" s="219"/>
      <c r="J108" s="220">
        <f>ROUND(I108*H108,2)</f>
        <v>0</v>
      </c>
      <c r="K108" s="216" t="s">
        <v>3218</v>
      </c>
      <c r="L108" s="47"/>
      <c r="M108" s="221" t="s">
        <v>21</v>
      </c>
      <c r="N108" s="222" t="s">
        <v>43</v>
      </c>
      <c r="O108" s="87"/>
      <c r="P108" s="223">
        <f>O108*H108</f>
        <v>0</v>
      </c>
      <c r="Q108" s="223">
        <v>0.001</v>
      </c>
      <c r="R108" s="223">
        <f>Q108*H108</f>
        <v>0.014</v>
      </c>
      <c r="S108" s="223">
        <v>0</v>
      </c>
      <c r="T108" s="224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25" t="s">
        <v>97</v>
      </c>
      <c r="AT108" s="225" t="s">
        <v>179</v>
      </c>
      <c r="AU108" s="225" t="s">
        <v>81</v>
      </c>
      <c r="AY108" s="20" t="s">
        <v>178</v>
      </c>
      <c r="BE108" s="226">
        <f>IF(N108="základní",J108,0)</f>
        <v>0</v>
      </c>
      <c r="BF108" s="226">
        <f>IF(N108="snížená",J108,0)</f>
        <v>0</v>
      </c>
      <c r="BG108" s="226">
        <f>IF(N108="zákl. přenesená",J108,0)</f>
        <v>0</v>
      </c>
      <c r="BH108" s="226">
        <f>IF(N108="sníž. přenesená",J108,0)</f>
        <v>0</v>
      </c>
      <c r="BI108" s="226">
        <f>IF(N108="nulová",J108,0)</f>
        <v>0</v>
      </c>
      <c r="BJ108" s="20" t="s">
        <v>79</v>
      </c>
      <c r="BK108" s="226">
        <f>ROUND(I108*H108,2)</f>
        <v>0</v>
      </c>
      <c r="BL108" s="20" t="s">
        <v>97</v>
      </c>
      <c r="BM108" s="225" t="s">
        <v>3502</v>
      </c>
    </row>
    <row r="109" s="2" customFormat="1" ht="24.15" customHeight="1">
      <c r="A109" s="41"/>
      <c r="B109" s="42"/>
      <c r="C109" s="214" t="s">
        <v>230</v>
      </c>
      <c r="D109" s="214" t="s">
        <v>179</v>
      </c>
      <c r="E109" s="215" t="s">
        <v>3503</v>
      </c>
      <c r="F109" s="216" t="s">
        <v>3504</v>
      </c>
      <c r="G109" s="217" t="s">
        <v>3474</v>
      </c>
      <c r="H109" s="218">
        <v>14</v>
      </c>
      <c r="I109" s="219"/>
      <c r="J109" s="220">
        <f>ROUND(I109*H109,2)</f>
        <v>0</v>
      </c>
      <c r="K109" s="216" t="s">
        <v>3218</v>
      </c>
      <c r="L109" s="47"/>
      <c r="M109" s="221" t="s">
        <v>21</v>
      </c>
      <c r="N109" s="222" t="s">
        <v>43</v>
      </c>
      <c r="O109" s="87"/>
      <c r="P109" s="223">
        <f>O109*H109</f>
        <v>0</v>
      </c>
      <c r="Q109" s="223">
        <v>0.001</v>
      </c>
      <c r="R109" s="223">
        <f>Q109*H109</f>
        <v>0.014</v>
      </c>
      <c r="S109" s="223">
        <v>0</v>
      </c>
      <c r="T109" s="224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5" t="s">
        <v>97</v>
      </c>
      <c r="AT109" s="225" t="s">
        <v>179</v>
      </c>
      <c r="AU109" s="225" t="s">
        <v>81</v>
      </c>
      <c r="AY109" s="20" t="s">
        <v>178</v>
      </c>
      <c r="BE109" s="226">
        <f>IF(N109="základní",J109,0)</f>
        <v>0</v>
      </c>
      <c r="BF109" s="226">
        <f>IF(N109="snížená",J109,0)</f>
        <v>0</v>
      </c>
      <c r="BG109" s="226">
        <f>IF(N109="zákl. přenesená",J109,0)</f>
        <v>0</v>
      </c>
      <c r="BH109" s="226">
        <f>IF(N109="sníž. přenesená",J109,0)</f>
        <v>0</v>
      </c>
      <c r="BI109" s="226">
        <f>IF(N109="nulová",J109,0)</f>
        <v>0</v>
      </c>
      <c r="BJ109" s="20" t="s">
        <v>79</v>
      </c>
      <c r="BK109" s="226">
        <f>ROUND(I109*H109,2)</f>
        <v>0</v>
      </c>
      <c r="BL109" s="20" t="s">
        <v>97</v>
      </c>
      <c r="BM109" s="225" t="s">
        <v>3505</v>
      </c>
    </row>
    <row r="110" s="2" customFormat="1" ht="24.15" customHeight="1">
      <c r="A110" s="41"/>
      <c r="B110" s="42"/>
      <c r="C110" s="214" t="s">
        <v>235</v>
      </c>
      <c r="D110" s="214" t="s">
        <v>179</v>
      </c>
      <c r="E110" s="215" t="s">
        <v>3506</v>
      </c>
      <c r="F110" s="216" t="s">
        <v>3507</v>
      </c>
      <c r="G110" s="217" t="s">
        <v>3474</v>
      </c>
      <c r="H110" s="218">
        <v>28</v>
      </c>
      <c r="I110" s="219"/>
      <c r="J110" s="220">
        <f>ROUND(I110*H110,2)</f>
        <v>0</v>
      </c>
      <c r="K110" s="216" t="s">
        <v>3218</v>
      </c>
      <c r="L110" s="47"/>
      <c r="M110" s="221" t="s">
        <v>21</v>
      </c>
      <c r="N110" s="222" t="s">
        <v>43</v>
      </c>
      <c r="O110" s="87"/>
      <c r="P110" s="223">
        <f>O110*H110</f>
        <v>0</v>
      </c>
      <c r="Q110" s="223">
        <v>0.001</v>
      </c>
      <c r="R110" s="223">
        <f>Q110*H110</f>
        <v>0.028000000000000001</v>
      </c>
      <c r="S110" s="223">
        <v>0</v>
      </c>
      <c r="T110" s="224">
        <f>S110*H110</f>
        <v>0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25" t="s">
        <v>97</v>
      </c>
      <c r="AT110" s="225" t="s">
        <v>179</v>
      </c>
      <c r="AU110" s="225" t="s">
        <v>81</v>
      </c>
      <c r="AY110" s="20" t="s">
        <v>178</v>
      </c>
      <c r="BE110" s="226">
        <f>IF(N110="základní",J110,0)</f>
        <v>0</v>
      </c>
      <c r="BF110" s="226">
        <f>IF(N110="snížená",J110,0)</f>
        <v>0</v>
      </c>
      <c r="BG110" s="226">
        <f>IF(N110="zákl. přenesená",J110,0)</f>
        <v>0</v>
      </c>
      <c r="BH110" s="226">
        <f>IF(N110="sníž. přenesená",J110,0)</f>
        <v>0</v>
      </c>
      <c r="BI110" s="226">
        <f>IF(N110="nulová",J110,0)</f>
        <v>0</v>
      </c>
      <c r="BJ110" s="20" t="s">
        <v>79</v>
      </c>
      <c r="BK110" s="226">
        <f>ROUND(I110*H110,2)</f>
        <v>0</v>
      </c>
      <c r="BL110" s="20" t="s">
        <v>97</v>
      </c>
      <c r="BM110" s="225" t="s">
        <v>3508</v>
      </c>
    </row>
    <row r="111" s="2" customFormat="1" ht="24.15" customHeight="1">
      <c r="A111" s="41"/>
      <c r="B111" s="42"/>
      <c r="C111" s="214" t="s">
        <v>8</v>
      </c>
      <c r="D111" s="214" t="s">
        <v>179</v>
      </c>
      <c r="E111" s="215" t="s">
        <v>3509</v>
      </c>
      <c r="F111" s="216" t="s">
        <v>3510</v>
      </c>
      <c r="G111" s="217" t="s">
        <v>3474</v>
      </c>
      <c r="H111" s="218">
        <v>1</v>
      </c>
      <c r="I111" s="219"/>
      <c r="J111" s="220">
        <f>ROUND(I111*H111,2)</f>
        <v>0</v>
      </c>
      <c r="K111" s="216" t="s">
        <v>3218</v>
      </c>
      <c r="L111" s="47"/>
      <c r="M111" s="221" t="s">
        <v>21</v>
      </c>
      <c r="N111" s="222" t="s">
        <v>43</v>
      </c>
      <c r="O111" s="87"/>
      <c r="P111" s="223">
        <f>O111*H111</f>
        <v>0</v>
      </c>
      <c r="Q111" s="223">
        <v>0.001</v>
      </c>
      <c r="R111" s="223">
        <f>Q111*H111</f>
        <v>0.001</v>
      </c>
      <c r="S111" s="223">
        <v>0</v>
      </c>
      <c r="T111" s="224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25" t="s">
        <v>97</v>
      </c>
      <c r="AT111" s="225" t="s">
        <v>179</v>
      </c>
      <c r="AU111" s="225" t="s">
        <v>81</v>
      </c>
      <c r="AY111" s="20" t="s">
        <v>178</v>
      </c>
      <c r="BE111" s="226">
        <f>IF(N111="základní",J111,0)</f>
        <v>0</v>
      </c>
      <c r="BF111" s="226">
        <f>IF(N111="snížená",J111,0)</f>
        <v>0</v>
      </c>
      <c r="BG111" s="226">
        <f>IF(N111="zákl. přenesená",J111,0)</f>
        <v>0</v>
      </c>
      <c r="BH111" s="226">
        <f>IF(N111="sníž. přenesená",J111,0)</f>
        <v>0</v>
      </c>
      <c r="BI111" s="226">
        <f>IF(N111="nulová",J111,0)</f>
        <v>0</v>
      </c>
      <c r="BJ111" s="20" t="s">
        <v>79</v>
      </c>
      <c r="BK111" s="226">
        <f>ROUND(I111*H111,2)</f>
        <v>0</v>
      </c>
      <c r="BL111" s="20" t="s">
        <v>97</v>
      </c>
      <c r="BM111" s="225" t="s">
        <v>3511</v>
      </c>
    </row>
    <row r="112" s="2" customFormat="1" ht="24.15" customHeight="1">
      <c r="A112" s="41"/>
      <c r="B112" s="42"/>
      <c r="C112" s="214" t="s">
        <v>242</v>
      </c>
      <c r="D112" s="214" t="s">
        <v>179</v>
      </c>
      <c r="E112" s="215" t="s">
        <v>3512</v>
      </c>
      <c r="F112" s="216" t="s">
        <v>3513</v>
      </c>
      <c r="G112" s="217" t="s">
        <v>3474</v>
      </c>
      <c r="H112" s="218">
        <v>1</v>
      </c>
      <c r="I112" s="219"/>
      <c r="J112" s="220">
        <f>ROUND(I112*H112,2)</f>
        <v>0</v>
      </c>
      <c r="K112" s="216" t="s">
        <v>3218</v>
      </c>
      <c r="L112" s="47"/>
      <c r="M112" s="221" t="s">
        <v>21</v>
      </c>
      <c r="N112" s="222" t="s">
        <v>43</v>
      </c>
      <c r="O112" s="87"/>
      <c r="P112" s="223">
        <f>O112*H112</f>
        <v>0</v>
      </c>
      <c r="Q112" s="223">
        <v>0.001</v>
      </c>
      <c r="R112" s="223">
        <f>Q112*H112</f>
        <v>0.001</v>
      </c>
      <c r="S112" s="223">
        <v>0</v>
      </c>
      <c r="T112" s="224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25" t="s">
        <v>97</v>
      </c>
      <c r="AT112" s="225" t="s">
        <v>179</v>
      </c>
      <c r="AU112" s="225" t="s">
        <v>81</v>
      </c>
      <c r="AY112" s="20" t="s">
        <v>178</v>
      </c>
      <c r="BE112" s="226">
        <f>IF(N112="základní",J112,0)</f>
        <v>0</v>
      </c>
      <c r="BF112" s="226">
        <f>IF(N112="snížená",J112,0)</f>
        <v>0</v>
      </c>
      <c r="BG112" s="226">
        <f>IF(N112="zákl. přenesená",J112,0)</f>
        <v>0</v>
      </c>
      <c r="BH112" s="226">
        <f>IF(N112="sníž. přenesená",J112,0)</f>
        <v>0</v>
      </c>
      <c r="BI112" s="226">
        <f>IF(N112="nulová",J112,0)</f>
        <v>0</v>
      </c>
      <c r="BJ112" s="20" t="s">
        <v>79</v>
      </c>
      <c r="BK112" s="226">
        <f>ROUND(I112*H112,2)</f>
        <v>0</v>
      </c>
      <c r="BL112" s="20" t="s">
        <v>97</v>
      </c>
      <c r="BM112" s="225" t="s">
        <v>3514</v>
      </c>
    </row>
    <row r="113" s="2" customFormat="1" ht="37.8" customHeight="1">
      <c r="A113" s="41"/>
      <c r="B113" s="42"/>
      <c r="C113" s="214" t="s">
        <v>246</v>
      </c>
      <c r="D113" s="214" t="s">
        <v>179</v>
      </c>
      <c r="E113" s="215" t="s">
        <v>3515</v>
      </c>
      <c r="F113" s="216" t="s">
        <v>3516</v>
      </c>
      <c r="G113" s="217" t="s">
        <v>3474</v>
      </c>
      <c r="H113" s="218">
        <v>1</v>
      </c>
      <c r="I113" s="219"/>
      <c r="J113" s="220">
        <f>ROUND(I113*H113,2)</f>
        <v>0</v>
      </c>
      <c r="K113" s="216" t="s">
        <v>3218</v>
      </c>
      <c r="L113" s="47"/>
      <c r="M113" s="221" t="s">
        <v>21</v>
      </c>
      <c r="N113" s="222" t="s">
        <v>43</v>
      </c>
      <c r="O113" s="87"/>
      <c r="P113" s="223">
        <f>O113*H113</f>
        <v>0</v>
      </c>
      <c r="Q113" s="223">
        <v>0.002</v>
      </c>
      <c r="R113" s="223">
        <f>Q113*H113</f>
        <v>0.002</v>
      </c>
      <c r="S113" s="223">
        <v>0</v>
      </c>
      <c r="T113" s="224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5" t="s">
        <v>97</v>
      </c>
      <c r="AT113" s="225" t="s">
        <v>179</v>
      </c>
      <c r="AU113" s="225" t="s">
        <v>81</v>
      </c>
      <c r="AY113" s="20" t="s">
        <v>178</v>
      </c>
      <c r="BE113" s="226">
        <f>IF(N113="základní",J113,0)</f>
        <v>0</v>
      </c>
      <c r="BF113" s="226">
        <f>IF(N113="snížená",J113,0)</f>
        <v>0</v>
      </c>
      <c r="BG113" s="226">
        <f>IF(N113="zákl. přenesená",J113,0)</f>
        <v>0</v>
      </c>
      <c r="BH113" s="226">
        <f>IF(N113="sníž. přenesená",J113,0)</f>
        <v>0</v>
      </c>
      <c r="BI113" s="226">
        <f>IF(N113="nulová",J113,0)</f>
        <v>0</v>
      </c>
      <c r="BJ113" s="20" t="s">
        <v>79</v>
      </c>
      <c r="BK113" s="226">
        <f>ROUND(I113*H113,2)</f>
        <v>0</v>
      </c>
      <c r="BL113" s="20" t="s">
        <v>97</v>
      </c>
      <c r="BM113" s="225" t="s">
        <v>3517</v>
      </c>
    </row>
    <row r="114" s="2" customFormat="1" ht="44.25" customHeight="1">
      <c r="A114" s="41"/>
      <c r="B114" s="42"/>
      <c r="C114" s="214" t="s">
        <v>250</v>
      </c>
      <c r="D114" s="214" t="s">
        <v>179</v>
      </c>
      <c r="E114" s="215" t="s">
        <v>3518</v>
      </c>
      <c r="F114" s="216" t="s">
        <v>3519</v>
      </c>
      <c r="G114" s="217" t="s">
        <v>3470</v>
      </c>
      <c r="H114" s="218">
        <v>1</v>
      </c>
      <c r="I114" s="219"/>
      <c r="J114" s="220">
        <f>ROUND(I114*H114,2)</f>
        <v>0</v>
      </c>
      <c r="K114" s="216" t="s">
        <v>3218</v>
      </c>
      <c r="L114" s="47"/>
      <c r="M114" s="221" t="s">
        <v>21</v>
      </c>
      <c r="N114" s="222" t="s">
        <v>43</v>
      </c>
      <c r="O114" s="87"/>
      <c r="P114" s="223">
        <f>O114*H114</f>
        <v>0</v>
      </c>
      <c r="Q114" s="223">
        <v>0.029999999999999999</v>
      </c>
      <c r="R114" s="223">
        <f>Q114*H114</f>
        <v>0.029999999999999999</v>
      </c>
      <c r="S114" s="223">
        <v>0</v>
      </c>
      <c r="T114" s="224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25" t="s">
        <v>97</v>
      </c>
      <c r="AT114" s="225" t="s">
        <v>179</v>
      </c>
      <c r="AU114" s="225" t="s">
        <v>81</v>
      </c>
      <c r="AY114" s="20" t="s">
        <v>178</v>
      </c>
      <c r="BE114" s="226">
        <f>IF(N114="základní",J114,0)</f>
        <v>0</v>
      </c>
      <c r="BF114" s="226">
        <f>IF(N114="snížená",J114,0)</f>
        <v>0</v>
      </c>
      <c r="BG114" s="226">
        <f>IF(N114="zákl. přenesená",J114,0)</f>
        <v>0</v>
      </c>
      <c r="BH114" s="226">
        <f>IF(N114="sníž. přenesená",J114,0)</f>
        <v>0</v>
      </c>
      <c r="BI114" s="226">
        <f>IF(N114="nulová",J114,0)</f>
        <v>0</v>
      </c>
      <c r="BJ114" s="20" t="s">
        <v>79</v>
      </c>
      <c r="BK114" s="226">
        <f>ROUND(I114*H114,2)</f>
        <v>0</v>
      </c>
      <c r="BL114" s="20" t="s">
        <v>97</v>
      </c>
      <c r="BM114" s="225" t="s">
        <v>3520</v>
      </c>
    </row>
    <row r="115" s="2" customFormat="1" ht="24.15" customHeight="1">
      <c r="A115" s="41"/>
      <c r="B115" s="42"/>
      <c r="C115" s="214" t="s">
        <v>254</v>
      </c>
      <c r="D115" s="214" t="s">
        <v>179</v>
      </c>
      <c r="E115" s="215" t="s">
        <v>3521</v>
      </c>
      <c r="F115" s="216" t="s">
        <v>3522</v>
      </c>
      <c r="G115" s="217" t="s">
        <v>3474</v>
      </c>
      <c r="H115" s="218">
        <v>1</v>
      </c>
      <c r="I115" s="219"/>
      <c r="J115" s="220">
        <f>ROUND(I115*H115,2)</f>
        <v>0</v>
      </c>
      <c r="K115" s="216" t="s">
        <v>3218</v>
      </c>
      <c r="L115" s="47"/>
      <c r="M115" s="221" t="s">
        <v>21</v>
      </c>
      <c r="N115" s="222" t="s">
        <v>43</v>
      </c>
      <c r="O115" s="87"/>
      <c r="P115" s="223">
        <f>O115*H115</f>
        <v>0</v>
      </c>
      <c r="Q115" s="223">
        <v>0.029999999999999999</v>
      </c>
      <c r="R115" s="223">
        <f>Q115*H115</f>
        <v>0.029999999999999999</v>
      </c>
      <c r="S115" s="223">
        <v>0</v>
      </c>
      <c r="T115" s="224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25" t="s">
        <v>97</v>
      </c>
      <c r="AT115" s="225" t="s">
        <v>179</v>
      </c>
      <c r="AU115" s="225" t="s">
        <v>81</v>
      </c>
      <c r="AY115" s="20" t="s">
        <v>178</v>
      </c>
      <c r="BE115" s="226">
        <f>IF(N115="základní",J115,0)</f>
        <v>0</v>
      </c>
      <c r="BF115" s="226">
        <f>IF(N115="snížená",J115,0)</f>
        <v>0</v>
      </c>
      <c r="BG115" s="226">
        <f>IF(N115="zákl. přenesená",J115,0)</f>
        <v>0</v>
      </c>
      <c r="BH115" s="226">
        <f>IF(N115="sníž. přenesená",J115,0)</f>
        <v>0</v>
      </c>
      <c r="BI115" s="226">
        <f>IF(N115="nulová",J115,0)</f>
        <v>0</v>
      </c>
      <c r="BJ115" s="20" t="s">
        <v>79</v>
      </c>
      <c r="BK115" s="226">
        <f>ROUND(I115*H115,2)</f>
        <v>0</v>
      </c>
      <c r="BL115" s="20" t="s">
        <v>97</v>
      </c>
      <c r="BM115" s="225" t="s">
        <v>3523</v>
      </c>
    </row>
    <row r="116" s="2" customFormat="1" ht="123" customHeight="1">
      <c r="A116" s="41"/>
      <c r="B116" s="42"/>
      <c r="C116" s="214" t="s">
        <v>258</v>
      </c>
      <c r="D116" s="214" t="s">
        <v>179</v>
      </c>
      <c r="E116" s="215" t="s">
        <v>3524</v>
      </c>
      <c r="F116" s="216" t="s">
        <v>3525</v>
      </c>
      <c r="G116" s="217" t="s">
        <v>3474</v>
      </c>
      <c r="H116" s="218">
        <v>1</v>
      </c>
      <c r="I116" s="219"/>
      <c r="J116" s="220">
        <f>ROUND(I116*H116,2)</f>
        <v>0</v>
      </c>
      <c r="K116" s="216" t="s">
        <v>3218</v>
      </c>
      <c r="L116" s="47"/>
      <c r="M116" s="221" t="s">
        <v>21</v>
      </c>
      <c r="N116" s="222" t="s">
        <v>43</v>
      </c>
      <c r="O116" s="87"/>
      <c r="P116" s="223">
        <f>O116*H116</f>
        <v>0</v>
      </c>
      <c r="Q116" s="223">
        <v>0.0050000000000000001</v>
      </c>
      <c r="R116" s="223">
        <f>Q116*H116</f>
        <v>0.0050000000000000001</v>
      </c>
      <c r="S116" s="223">
        <v>0</v>
      </c>
      <c r="T116" s="224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25" t="s">
        <v>97</v>
      </c>
      <c r="AT116" s="225" t="s">
        <v>179</v>
      </c>
      <c r="AU116" s="225" t="s">
        <v>81</v>
      </c>
      <c r="AY116" s="20" t="s">
        <v>178</v>
      </c>
      <c r="BE116" s="226">
        <f>IF(N116="základní",J116,0)</f>
        <v>0</v>
      </c>
      <c r="BF116" s="226">
        <f>IF(N116="snížená",J116,0)</f>
        <v>0</v>
      </c>
      <c r="BG116" s="226">
        <f>IF(N116="zákl. přenesená",J116,0)</f>
        <v>0</v>
      </c>
      <c r="BH116" s="226">
        <f>IF(N116="sníž. přenesená",J116,0)</f>
        <v>0</v>
      </c>
      <c r="BI116" s="226">
        <f>IF(N116="nulová",J116,0)</f>
        <v>0</v>
      </c>
      <c r="BJ116" s="20" t="s">
        <v>79</v>
      </c>
      <c r="BK116" s="226">
        <f>ROUND(I116*H116,2)</f>
        <v>0</v>
      </c>
      <c r="BL116" s="20" t="s">
        <v>97</v>
      </c>
      <c r="BM116" s="225" t="s">
        <v>3526</v>
      </c>
    </row>
    <row r="117" s="2" customFormat="1" ht="114.9" customHeight="1">
      <c r="A117" s="41"/>
      <c r="B117" s="42"/>
      <c r="C117" s="214" t="s">
        <v>7</v>
      </c>
      <c r="D117" s="214" t="s">
        <v>179</v>
      </c>
      <c r="E117" s="215" t="s">
        <v>3527</v>
      </c>
      <c r="F117" s="216" t="s">
        <v>3528</v>
      </c>
      <c r="G117" s="217" t="s">
        <v>3474</v>
      </c>
      <c r="H117" s="218">
        <v>1</v>
      </c>
      <c r="I117" s="219"/>
      <c r="J117" s="220">
        <f>ROUND(I117*H117,2)</f>
        <v>0</v>
      </c>
      <c r="K117" s="216" t="s">
        <v>3218</v>
      </c>
      <c r="L117" s="47"/>
      <c r="M117" s="221" t="s">
        <v>21</v>
      </c>
      <c r="N117" s="222" t="s">
        <v>43</v>
      </c>
      <c r="O117" s="87"/>
      <c r="P117" s="223">
        <f>O117*H117</f>
        <v>0</v>
      </c>
      <c r="Q117" s="223">
        <v>0.0050000000000000001</v>
      </c>
      <c r="R117" s="223">
        <f>Q117*H117</f>
        <v>0.0050000000000000001</v>
      </c>
      <c r="S117" s="223">
        <v>0</v>
      </c>
      <c r="T117" s="224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5" t="s">
        <v>97</v>
      </c>
      <c r="AT117" s="225" t="s">
        <v>179</v>
      </c>
      <c r="AU117" s="225" t="s">
        <v>81</v>
      </c>
      <c r="AY117" s="20" t="s">
        <v>178</v>
      </c>
      <c r="BE117" s="226">
        <f>IF(N117="základní",J117,0)</f>
        <v>0</v>
      </c>
      <c r="BF117" s="226">
        <f>IF(N117="snížená",J117,0)</f>
        <v>0</v>
      </c>
      <c r="BG117" s="226">
        <f>IF(N117="zákl. přenesená",J117,0)</f>
        <v>0</v>
      </c>
      <c r="BH117" s="226">
        <f>IF(N117="sníž. přenesená",J117,0)</f>
        <v>0</v>
      </c>
      <c r="BI117" s="226">
        <f>IF(N117="nulová",J117,0)</f>
        <v>0</v>
      </c>
      <c r="BJ117" s="20" t="s">
        <v>79</v>
      </c>
      <c r="BK117" s="226">
        <f>ROUND(I117*H117,2)</f>
        <v>0</v>
      </c>
      <c r="BL117" s="20" t="s">
        <v>97</v>
      </c>
      <c r="BM117" s="225" t="s">
        <v>3529</v>
      </c>
    </row>
    <row r="118" s="2" customFormat="1" ht="24.15" customHeight="1">
      <c r="A118" s="41"/>
      <c r="B118" s="42"/>
      <c r="C118" s="214" t="s">
        <v>266</v>
      </c>
      <c r="D118" s="214" t="s">
        <v>179</v>
      </c>
      <c r="E118" s="215" t="s">
        <v>3530</v>
      </c>
      <c r="F118" s="216" t="s">
        <v>3531</v>
      </c>
      <c r="G118" s="217" t="s">
        <v>3474</v>
      </c>
      <c r="H118" s="218">
        <v>22</v>
      </c>
      <c r="I118" s="219"/>
      <c r="J118" s="220">
        <f>ROUND(I118*H118,2)</f>
        <v>0</v>
      </c>
      <c r="K118" s="216" t="s">
        <v>3218</v>
      </c>
      <c r="L118" s="47"/>
      <c r="M118" s="221" t="s">
        <v>21</v>
      </c>
      <c r="N118" s="222" t="s">
        <v>43</v>
      </c>
      <c r="O118" s="87"/>
      <c r="P118" s="223">
        <f>O118*H118</f>
        <v>0</v>
      </c>
      <c r="Q118" s="223">
        <v>0</v>
      </c>
      <c r="R118" s="223">
        <f>Q118*H118</f>
        <v>0</v>
      </c>
      <c r="S118" s="223">
        <v>0</v>
      </c>
      <c r="T118" s="224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25" t="s">
        <v>97</v>
      </c>
      <c r="AT118" s="225" t="s">
        <v>179</v>
      </c>
      <c r="AU118" s="225" t="s">
        <v>81</v>
      </c>
      <c r="AY118" s="20" t="s">
        <v>178</v>
      </c>
      <c r="BE118" s="226">
        <f>IF(N118="základní",J118,0)</f>
        <v>0</v>
      </c>
      <c r="BF118" s="226">
        <f>IF(N118="snížená",J118,0)</f>
        <v>0</v>
      </c>
      <c r="BG118" s="226">
        <f>IF(N118="zákl. přenesená",J118,0)</f>
        <v>0</v>
      </c>
      <c r="BH118" s="226">
        <f>IF(N118="sníž. přenesená",J118,0)</f>
        <v>0</v>
      </c>
      <c r="BI118" s="226">
        <f>IF(N118="nulová",J118,0)</f>
        <v>0</v>
      </c>
      <c r="BJ118" s="20" t="s">
        <v>79</v>
      </c>
      <c r="BK118" s="226">
        <f>ROUND(I118*H118,2)</f>
        <v>0</v>
      </c>
      <c r="BL118" s="20" t="s">
        <v>97</v>
      </c>
      <c r="BM118" s="225" t="s">
        <v>3532</v>
      </c>
    </row>
    <row r="119" s="2" customFormat="1" ht="24.15" customHeight="1">
      <c r="A119" s="41"/>
      <c r="B119" s="42"/>
      <c r="C119" s="214" t="s">
        <v>270</v>
      </c>
      <c r="D119" s="214" t="s">
        <v>179</v>
      </c>
      <c r="E119" s="215" t="s">
        <v>3533</v>
      </c>
      <c r="F119" s="216" t="s">
        <v>3534</v>
      </c>
      <c r="G119" s="217" t="s">
        <v>3470</v>
      </c>
      <c r="H119" s="218">
        <v>4</v>
      </c>
      <c r="I119" s="219"/>
      <c r="J119" s="220">
        <f>ROUND(I119*H119,2)</f>
        <v>0</v>
      </c>
      <c r="K119" s="216" t="s">
        <v>3218</v>
      </c>
      <c r="L119" s="47"/>
      <c r="M119" s="221" t="s">
        <v>21</v>
      </c>
      <c r="N119" s="222" t="s">
        <v>43</v>
      </c>
      <c r="O119" s="87"/>
      <c r="P119" s="223">
        <f>O119*H119</f>
        <v>0</v>
      </c>
      <c r="Q119" s="223">
        <v>0.02</v>
      </c>
      <c r="R119" s="223">
        <f>Q119*H119</f>
        <v>0.080000000000000002</v>
      </c>
      <c r="S119" s="223">
        <v>0</v>
      </c>
      <c r="T119" s="224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25" t="s">
        <v>97</v>
      </c>
      <c r="AT119" s="225" t="s">
        <v>179</v>
      </c>
      <c r="AU119" s="225" t="s">
        <v>81</v>
      </c>
      <c r="AY119" s="20" t="s">
        <v>178</v>
      </c>
      <c r="BE119" s="226">
        <f>IF(N119="základní",J119,0)</f>
        <v>0</v>
      </c>
      <c r="BF119" s="226">
        <f>IF(N119="snížená",J119,0)</f>
        <v>0</v>
      </c>
      <c r="BG119" s="226">
        <f>IF(N119="zákl. přenesená",J119,0)</f>
        <v>0</v>
      </c>
      <c r="BH119" s="226">
        <f>IF(N119="sníž. přenesená",J119,0)</f>
        <v>0</v>
      </c>
      <c r="BI119" s="226">
        <f>IF(N119="nulová",J119,0)</f>
        <v>0</v>
      </c>
      <c r="BJ119" s="20" t="s">
        <v>79</v>
      </c>
      <c r="BK119" s="226">
        <f>ROUND(I119*H119,2)</f>
        <v>0</v>
      </c>
      <c r="BL119" s="20" t="s">
        <v>97</v>
      </c>
      <c r="BM119" s="225" t="s">
        <v>3535</v>
      </c>
    </row>
    <row r="120" s="2" customFormat="1" ht="24.15" customHeight="1">
      <c r="A120" s="41"/>
      <c r="B120" s="42"/>
      <c r="C120" s="214" t="s">
        <v>274</v>
      </c>
      <c r="D120" s="214" t="s">
        <v>179</v>
      </c>
      <c r="E120" s="215" t="s">
        <v>3536</v>
      </c>
      <c r="F120" s="216" t="s">
        <v>3537</v>
      </c>
      <c r="G120" s="217" t="s">
        <v>3474</v>
      </c>
      <c r="H120" s="218">
        <v>1</v>
      </c>
      <c r="I120" s="219"/>
      <c r="J120" s="220">
        <f>ROUND(I120*H120,2)</f>
        <v>0</v>
      </c>
      <c r="K120" s="216" t="s">
        <v>3218</v>
      </c>
      <c r="L120" s="47"/>
      <c r="M120" s="221" t="s">
        <v>21</v>
      </c>
      <c r="N120" s="222" t="s">
        <v>43</v>
      </c>
      <c r="O120" s="87"/>
      <c r="P120" s="223">
        <f>O120*H120</f>
        <v>0</v>
      </c>
      <c r="Q120" s="223">
        <v>0.001</v>
      </c>
      <c r="R120" s="223">
        <f>Q120*H120</f>
        <v>0.001</v>
      </c>
      <c r="S120" s="223">
        <v>0</v>
      </c>
      <c r="T120" s="224">
        <f>S120*H120</f>
        <v>0</v>
      </c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R120" s="225" t="s">
        <v>97</v>
      </c>
      <c r="AT120" s="225" t="s">
        <v>179</v>
      </c>
      <c r="AU120" s="225" t="s">
        <v>81</v>
      </c>
      <c r="AY120" s="20" t="s">
        <v>178</v>
      </c>
      <c r="BE120" s="226">
        <f>IF(N120="základní",J120,0)</f>
        <v>0</v>
      </c>
      <c r="BF120" s="226">
        <f>IF(N120="snížená",J120,0)</f>
        <v>0</v>
      </c>
      <c r="BG120" s="226">
        <f>IF(N120="zákl. přenesená",J120,0)</f>
        <v>0</v>
      </c>
      <c r="BH120" s="226">
        <f>IF(N120="sníž. přenesená",J120,0)</f>
        <v>0</v>
      </c>
      <c r="BI120" s="226">
        <f>IF(N120="nulová",J120,0)</f>
        <v>0</v>
      </c>
      <c r="BJ120" s="20" t="s">
        <v>79</v>
      </c>
      <c r="BK120" s="226">
        <f>ROUND(I120*H120,2)</f>
        <v>0</v>
      </c>
      <c r="BL120" s="20" t="s">
        <v>97</v>
      </c>
      <c r="BM120" s="225" t="s">
        <v>3538</v>
      </c>
    </row>
    <row r="121" s="2" customFormat="1" ht="24.15" customHeight="1">
      <c r="A121" s="41"/>
      <c r="B121" s="42"/>
      <c r="C121" s="214" t="s">
        <v>278</v>
      </c>
      <c r="D121" s="214" t="s">
        <v>179</v>
      </c>
      <c r="E121" s="215" t="s">
        <v>3539</v>
      </c>
      <c r="F121" s="216" t="s">
        <v>3540</v>
      </c>
      <c r="G121" s="217" t="s">
        <v>3474</v>
      </c>
      <c r="H121" s="218">
        <v>1</v>
      </c>
      <c r="I121" s="219"/>
      <c r="J121" s="220">
        <f>ROUND(I121*H121,2)</f>
        <v>0</v>
      </c>
      <c r="K121" s="216" t="s">
        <v>3218</v>
      </c>
      <c r="L121" s="47"/>
      <c r="M121" s="221" t="s">
        <v>21</v>
      </c>
      <c r="N121" s="222" t="s">
        <v>43</v>
      </c>
      <c r="O121" s="87"/>
      <c r="P121" s="223">
        <f>O121*H121</f>
        <v>0</v>
      </c>
      <c r="Q121" s="223">
        <v>0.001</v>
      </c>
      <c r="R121" s="223">
        <f>Q121*H121</f>
        <v>0.001</v>
      </c>
      <c r="S121" s="223">
        <v>0</v>
      </c>
      <c r="T121" s="224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25" t="s">
        <v>97</v>
      </c>
      <c r="AT121" s="225" t="s">
        <v>179</v>
      </c>
      <c r="AU121" s="225" t="s">
        <v>81</v>
      </c>
      <c r="AY121" s="20" t="s">
        <v>178</v>
      </c>
      <c r="BE121" s="226">
        <f>IF(N121="základní",J121,0)</f>
        <v>0</v>
      </c>
      <c r="BF121" s="226">
        <f>IF(N121="snížená",J121,0)</f>
        <v>0</v>
      </c>
      <c r="BG121" s="226">
        <f>IF(N121="zákl. přenesená",J121,0)</f>
        <v>0</v>
      </c>
      <c r="BH121" s="226">
        <f>IF(N121="sníž. přenesená",J121,0)</f>
        <v>0</v>
      </c>
      <c r="BI121" s="226">
        <f>IF(N121="nulová",J121,0)</f>
        <v>0</v>
      </c>
      <c r="BJ121" s="20" t="s">
        <v>79</v>
      </c>
      <c r="BK121" s="226">
        <f>ROUND(I121*H121,2)</f>
        <v>0</v>
      </c>
      <c r="BL121" s="20" t="s">
        <v>97</v>
      </c>
      <c r="BM121" s="225" t="s">
        <v>3541</v>
      </c>
    </row>
    <row r="122" s="2" customFormat="1" ht="24.15" customHeight="1">
      <c r="A122" s="41"/>
      <c r="B122" s="42"/>
      <c r="C122" s="214" t="s">
        <v>282</v>
      </c>
      <c r="D122" s="214" t="s">
        <v>179</v>
      </c>
      <c r="E122" s="215" t="s">
        <v>3542</v>
      </c>
      <c r="F122" s="216" t="s">
        <v>3543</v>
      </c>
      <c r="G122" s="217" t="s">
        <v>3474</v>
      </c>
      <c r="H122" s="218">
        <v>2</v>
      </c>
      <c r="I122" s="219"/>
      <c r="J122" s="220">
        <f>ROUND(I122*H122,2)</f>
        <v>0</v>
      </c>
      <c r="K122" s="216" t="s">
        <v>3218</v>
      </c>
      <c r="L122" s="47"/>
      <c r="M122" s="221" t="s">
        <v>21</v>
      </c>
      <c r="N122" s="222" t="s">
        <v>43</v>
      </c>
      <c r="O122" s="87"/>
      <c r="P122" s="223">
        <f>O122*H122</f>
        <v>0</v>
      </c>
      <c r="Q122" s="223">
        <v>0.001</v>
      </c>
      <c r="R122" s="223">
        <f>Q122*H122</f>
        <v>0.002</v>
      </c>
      <c r="S122" s="223">
        <v>0</v>
      </c>
      <c r="T122" s="224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25" t="s">
        <v>97</v>
      </c>
      <c r="AT122" s="225" t="s">
        <v>179</v>
      </c>
      <c r="AU122" s="225" t="s">
        <v>81</v>
      </c>
      <c r="AY122" s="20" t="s">
        <v>178</v>
      </c>
      <c r="BE122" s="226">
        <f>IF(N122="základní",J122,0)</f>
        <v>0</v>
      </c>
      <c r="BF122" s="226">
        <f>IF(N122="snížená",J122,0)</f>
        <v>0</v>
      </c>
      <c r="BG122" s="226">
        <f>IF(N122="zákl. přenesená",J122,0)</f>
        <v>0</v>
      </c>
      <c r="BH122" s="226">
        <f>IF(N122="sníž. přenesená",J122,0)</f>
        <v>0</v>
      </c>
      <c r="BI122" s="226">
        <f>IF(N122="nulová",J122,0)</f>
        <v>0</v>
      </c>
      <c r="BJ122" s="20" t="s">
        <v>79</v>
      </c>
      <c r="BK122" s="226">
        <f>ROUND(I122*H122,2)</f>
        <v>0</v>
      </c>
      <c r="BL122" s="20" t="s">
        <v>97</v>
      </c>
      <c r="BM122" s="225" t="s">
        <v>3544</v>
      </c>
    </row>
    <row r="123" s="2" customFormat="1" ht="24.15" customHeight="1">
      <c r="A123" s="41"/>
      <c r="B123" s="42"/>
      <c r="C123" s="214" t="s">
        <v>286</v>
      </c>
      <c r="D123" s="214" t="s">
        <v>179</v>
      </c>
      <c r="E123" s="215" t="s">
        <v>3545</v>
      </c>
      <c r="F123" s="216" t="s">
        <v>3546</v>
      </c>
      <c r="G123" s="217" t="s">
        <v>3474</v>
      </c>
      <c r="H123" s="218">
        <v>1</v>
      </c>
      <c r="I123" s="219"/>
      <c r="J123" s="220">
        <f>ROUND(I123*H123,2)</f>
        <v>0</v>
      </c>
      <c r="K123" s="216" t="s">
        <v>3218</v>
      </c>
      <c r="L123" s="47"/>
      <c r="M123" s="221" t="s">
        <v>21</v>
      </c>
      <c r="N123" s="222" t="s">
        <v>43</v>
      </c>
      <c r="O123" s="87"/>
      <c r="P123" s="223">
        <f>O123*H123</f>
        <v>0</v>
      </c>
      <c r="Q123" s="223">
        <v>0.001</v>
      </c>
      <c r="R123" s="223">
        <f>Q123*H123</f>
        <v>0.001</v>
      </c>
      <c r="S123" s="223">
        <v>0</v>
      </c>
      <c r="T123" s="224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5" t="s">
        <v>97</v>
      </c>
      <c r="AT123" s="225" t="s">
        <v>179</v>
      </c>
      <c r="AU123" s="225" t="s">
        <v>81</v>
      </c>
      <c r="AY123" s="20" t="s">
        <v>178</v>
      </c>
      <c r="BE123" s="226">
        <f>IF(N123="základní",J123,0)</f>
        <v>0</v>
      </c>
      <c r="BF123" s="226">
        <f>IF(N123="snížená",J123,0)</f>
        <v>0</v>
      </c>
      <c r="BG123" s="226">
        <f>IF(N123="zákl. přenesená",J123,0)</f>
        <v>0</v>
      </c>
      <c r="BH123" s="226">
        <f>IF(N123="sníž. přenesená",J123,0)</f>
        <v>0</v>
      </c>
      <c r="BI123" s="226">
        <f>IF(N123="nulová",J123,0)</f>
        <v>0</v>
      </c>
      <c r="BJ123" s="20" t="s">
        <v>79</v>
      </c>
      <c r="BK123" s="226">
        <f>ROUND(I123*H123,2)</f>
        <v>0</v>
      </c>
      <c r="BL123" s="20" t="s">
        <v>97</v>
      </c>
      <c r="BM123" s="225" t="s">
        <v>3547</v>
      </c>
    </row>
    <row r="124" s="2" customFormat="1" ht="24.15" customHeight="1">
      <c r="A124" s="41"/>
      <c r="B124" s="42"/>
      <c r="C124" s="214" t="s">
        <v>290</v>
      </c>
      <c r="D124" s="214" t="s">
        <v>179</v>
      </c>
      <c r="E124" s="215" t="s">
        <v>3548</v>
      </c>
      <c r="F124" s="216" t="s">
        <v>3549</v>
      </c>
      <c r="G124" s="217" t="s">
        <v>3474</v>
      </c>
      <c r="H124" s="218">
        <v>4</v>
      </c>
      <c r="I124" s="219"/>
      <c r="J124" s="220">
        <f>ROUND(I124*H124,2)</f>
        <v>0</v>
      </c>
      <c r="K124" s="216" t="s">
        <v>3218</v>
      </c>
      <c r="L124" s="47"/>
      <c r="M124" s="221" t="s">
        <v>21</v>
      </c>
      <c r="N124" s="222" t="s">
        <v>43</v>
      </c>
      <c r="O124" s="87"/>
      <c r="P124" s="223">
        <f>O124*H124</f>
        <v>0</v>
      </c>
      <c r="Q124" s="223">
        <v>0.001</v>
      </c>
      <c r="R124" s="223">
        <f>Q124*H124</f>
        <v>0.0040000000000000001</v>
      </c>
      <c r="S124" s="223">
        <v>0</v>
      </c>
      <c r="T124" s="224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25" t="s">
        <v>97</v>
      </c>
      <c r="AT124" s="225" t="s">
        <v>179</v>
      </c>
      <c r="AU124" s="225" t="s">
        <v>81</v>
      </c>
      <c r="AY124" s="20" t="s">
        <v>178</v>
      </c>
      <c r="BE124" s="226">
        <f>IF(N124="základní",J124,0)</f>
        <v>0</v>
      </c>
      <c r="BF124" s="226">
        <f>IF(N124="snížená",J124,0)</f>
        <v>0</v>
      </c>
      <c r="BG124" s="226">
        <f>IF(N124="zákl. přenesená",J124,0)</f>
        <v>0</v>
      </c>
      <c r="BH124" s="226">
        <f>IF(N124="sníž. přenesená",J124,0)</f>
        <v>0</v>
      </c>
      <c r="BI124" s="226">
        <f>IF(N124="nulová",J124,0)</f>
        <v>0</v>
      </c>
      <c r="BJ124" s="20" t="s">
        <v>79</v>
      </c>
      <c r="BK124" s="226">
        <f>ROUND(I124*H124,2)</f>
        <v>0</v>
      </c>
      <c r="BL124" s="20" t="s">
        <v>97</v>
      </c>
      <c r="BM124" s="225" t="s">
        <v>3550</v>
      </c>
    </row>
    <row r="125" s="2" customFormat="1" ht="24.15" customHeight="1">
      <c r="A125" s="41"/>
      <c r="B125" s="42"/>
      <c r="C125" s="214" t="s">
        <v>294</v>
      </c>
      <c r="D125" s="214" t="s">
        <v>179</v>
      </c>
      <c r="E125" s="215" t="s">
        <v>3551</v>
      </c>
      <c r="F125" s="216" t="s">
        <v>3552</v>
      </c>
      <c r="G125" s="217" t="s">
        <v>3474</v>
      </c>
      <c r="H125" s="218">
        <v>2</v>
      </c>
      <c r="I125" s="219"/>
      <c r="J125" s="220">
        <f>ROUND(I125*H125,2)</f>
        <v>0</v>
      </c>
      <c r="K125" s="216" t="s">
        <v>3218</v>
      </c>
      <c r="L125" s="47"/>
      <c r="M125" s="221" t="s">
        <v>21</v>
      </c>
      <c r="N125" s="222" t="s">
        <v>43</v>
      </c>
      <c r="O125" s="87"/>
      <c r="P125" s="223">
        <f>O125*H125</f>
        <v>0</v>
      </c>
      <c r="Q125" s="223">
        <v>0.040000000000000001</v>
      </c>
      <c r="R125" s="223">
        <f>Q125*H125</f>
        <v>0.080000000000000002</v>
      </c>
      <c r="S125" s="223">
        <v>0</v>
      </c>
      <c r="T125" s="224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5" t="s">
        <v>97</v>
      </c>
      <c r="AT125" s="225" t="s">
        <v>179</v>
      </c>
      <c r="AU125" s="225" t="s">
        <v>81</v>
      </c>
      <c r="AY125" s="20" t="s">
        <v>178</v>
      </c>
      <c r="BE125" s="226">
        <f>IF(N125="základní",J125,0)</f>
        <v>0</v>
      </c>
      <c r="BF125" s="226">
        <f>IF(N125="snížená",J125,0)</f>
        <v>0</v>
      </c>
      <c r="BG125" s="226">
        <f>IF(N125="zákl. přenesená",J125,0)</f>
        <v>0</v>
      </c>
      <c r="BH125" s="226">
        <f>IF(N125="sníž. přenesená",J125,0)</f>
        <v>0</v>
      </c>
      <c r="BI125" s="226">
        <f>IF(N125="nulová",J125,0)</f>
        <v>0</v>
      </c>
      <c r="BJ125" s="20" t="s">
        <v>79</v>
      </c>
      <c r="BK125" s="226">
        <f>ROUND(I125*H125,2)</f>
        <v>0</v>
      </c>
      <c r="BL125" s="20" t="s">
        <v>97</v>
      </c>
      <c r="BM125" s="225" t="s">
        <v>3553</v>
      </c>
    </row>
    <row r="126" s="2" customFormat="1" ht="62.7" customHeight="1">
      <c r="A126" s="41"/>
      <c r="B126" s="42"/>
      <c r="C126" s="214" t="s">
        <v>298</v>
      </c>
      <c r="D126" s="214" t="s">
        <v>179</v>
      </c>
      <c r="E126" s="215" t="s">
        <v>3554</v>
      </c>
      <c r="F126" s="216" t="s">
        <v>3555</v>
      </c>
      <c r="G126" s="217" t="s">
        <v>3470</v>
      </c>
      <c r="H126" s="218">
        <v>1</v>
      </c>
      <c r="I126" s="219"/>
      <c r="J126" s="220">
        <f>ROUND(I126*H126,2)</f>
        <v>0</v>
      </c>
      <c r="K126" s="216" t="s">
        <v>3218</v>
      </c>
      <c r="L126" s="47"/>
      <c r="M126" s="221" t="s">
        <v>21</v>
      </c>
      <c r="N126" s="222" t="s">
        <v>43</v>
      </c>
      <c r="O126" s="87"/>
      <c r="P126" s="223">
        <f>O126*H126</f>
        <v>0</v>
      </c>
      <c r="Q126" s="223">
        <v>0.02</v>
      </c>
      <c r="R126" s="223">
        <f>Q126*H126</f>
        <v>0.02</v>
      </c>
      <c r="S126" s="223">
        <v>0</v>
      </c>
      <c r="T126" s="224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25" t="s">
        <v>97</v>
      </c>
      <c r="AT126" s="225" t="s">
        <v>179</v>
      </c>
      <c r="AU126" s="225" t="s">
        <v>81</v>
      </c>
      <c r="AY126" s="20" t="s">
        <v>178</v>
      </c>
      <c r="BE126" s="226">
        <f>IF(N126="základní",J126,0)</f>
        <v>0</v>
      </c>
      <c r="BF126" s="226">
        <f>IF(N126="snížená",J126,0)</f>
        <v>0</v>
      </c>
      <c r="BG126" s="226">
        <f>IF(N126="zákl. přenesená",J126,0)</f>
        <v>0</v>
      </c>
      <c r="BH126" s="226">
        <f>IF(N126="sníž. přenesená",J126,0)</f>
        <v>0</v>
      </c>
      <c r="BI126" s="226">
        <f>IF(N126="nulová",J126,0)</f>
        <v>0</v>
      </c>
      <c r="BJ126" s="20" t="s">
        <v>79</v>
      </c>
      <c r="BK126" s="226">
        <f>ROUND(I126*H126,2)</f>
        <v>0</v>
      </c>
      <c r="BL126" s="20" t="s">
        <v>97</v>
      </c>
      <c r="BM126" s="225" t="s">
        <v>3556</v>
      </c>
    </row>
    <row r="127" s="2" customFormat="1" ht="24.15" customHeight="1">
      <c r="A127" s="41"/>
      <c r="B127" s="42"/>
      <c r="C127" s="214" t="s">
        <v>302</v>
      </c>
      <c r="D127" s="214" t="s">
        <v>179</v>
      </c>
      <c r="E127" s="215" t="s">
        <v>3557</v>
      </c>
      <c r="F127" s="216" t="s">
        <v>3558</v>
      </c>
      <c r="G127" s="217" t="s">
        <v>3470</v>
      </c>
      <c r="H127" s="218">
        <v>1</v>
      </c>
      <c r="I127" s="219"/>
      <c r="J127" s="220">
        <f>ROUND(I127*H127,2)</f>
        <v>0</v>
      </c>
      <c r="K127" s="216" t="s">
        <v>3218</v>
      </c>
      <c r="L127" s="47"/>
      <c r="M127" s="221" t="s">
        <v>21</v>
      </c>
      <c r="N127" s="222" t="s">
        <v>43</v>
      </c>
      <c r="O127" s="87"/>
      <c r="P127" s="223">
        <f>O127*H127</f>
        <v>0</v>
      </c>
      <c r="Q127" s="223">
        <v>0.02</v>
      </c>
      <c r="R127" s="223">
        <f>Q127*H127</f>
        <v>0.02</v>
      </c>
      <c r="S127" s="223">
        <v>0</v>
      </c>
      <c r="T127" s="224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5" t="s">
        <v>97</v>
      </c>
      <c r="AT127" s="225" t="s">
        <v>179</v>
      </c>
      <c r="AU127" s="225" t="s">
        <v>81</v>
      </c>
      <c r="AY127" s="20" t="s">
        <v>178</v>
      </c>
      <c r="BE127" s="226">
        <f>IF(N127="základní",J127,0)</f>
        <v>0</v>
      </c>
      <c r="BF127" s="226">
        <f>IF(N127="snížená",J127,0)</f>
        <v>0</v>
      </c>
      <c r="BG127" s="226">
        <f>IF(N127="zákl. přenesená",J127,0)</f>
        <v>0</v>
      </c>
      <c r="BH127" s="226">
        <f>IF(N127="sníž. přenesená",J127,0)</f>
        <v>0</v>
      </c>
      <c r="BI127" s="226">
        <f>IF(N127="nulová",J127,0)</f>
        <v>0</v>
      </c>
      <c r="BJ127" s="20" t="s">
        <v>79</v>
      </c>
      <c r="BK127" s="226">
        <f>ROUND(I127*H127,2)</f>
        <v>0</v>
      </c>
      <c r="BL127" s="20" t="s">
        <v>97</v>
      </c>
      <c r="BM127" s="225" t="s">
        <v>3559</v>
      </c>
    </row>
    <row r="128" s="2" customFormat="1" ht="37.8" customHeight="1">
      <c r="A128" s="41"/>
      <c r="B128" s="42"/>
      <c r="C128" s="214" t="s">
        <v>306</v>
      </c>
      <c r="D128" s="214" t="s">
        <v>179</v>
      </c>
      <c r="E128" s="215" t="s">
        <v>3560</v>
      </c>
      <c r="F128" s="216" t="s">
        <v>3561</v>
      </c>
      <c r="G128" s="217" t="s">
        <v>3470</v>
      </c>
      <c r="H128" s="218">
        <v>1</v>
      </c>
      <c r="I128" s="219"/>
      <c r="J128" s="220">
        <f>ROUND(I128*H128,2)</f>
        <v>0</v>
      </c>
      <c r="K128" s="216" t="s">
        <v>3218</v>
      </c>
      <c r="L128" s="47"/>
      <c r="M128" s="221" t="s">
        <v>21</v>
      </c>
      <c r="N128" s="222" t="s">
        <v>43</v>
      </c>
      <c r="O128" s="87"/>
      <c r="P128" s="223">
        <f>O128*H128</f>
        <v>0</v>
      </c>
      <c r="Q128" s="223">
        <v>0.001</v>
      </c>
      <c r="R128" s="223">
        <f>Q128*H128</f>
        <v>0.001</v>
      </c>
      <c r="S128" s="223">
        <v>0</v>
      </c>
      <c r="T128" s="224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25" t="s">
        <v>97</v>
      </c>
      <c r="AT128" s="225" t="s">
        <v>179</v>
      </c>
      <c r="AU128" s="225" t="s">
        <v>81</v>
      </c>
      <c r="AY128" s="20" t="s">
        <v>178</v>
      </c>
      <c r="BE128" s="226">
        <f>IF(N128="základní",J128,0)</f>
        <v>0</v>
      </c>
      <c r="BF128" s="226">
        <f>IF(N128="snížená",J128,0)</f>
        <v>0</v>
      </c>
      <c r="BG128" s="226">
        <f>IF(N128="zákl. přenesená",J128,0)</f>
        <v>0</v>
      </c>
      <c r="BH128" s="226">
        <f>IF(N128="sníž. přenesená",J128,0)</f>
        <v>0</v>
      </c>
      <c r="BI128" s="226">
        <f>IF(N128="nulová",J128,0)</f>
        <v>0</v>
      </c>
      <c r="BJ128" s="20" t="s">
        <v>79</v>
      </c>
      <c r="BK128" s="226">
        <f>ROUND(I128*H128,2)</f>
        <v>0</v>
      </c>
      <c r="BL128" s="20" t="s">
        <v>97</v>
      </c>
      <c r="BM128" s="225" t="s">
        <v>3562</v>
      </c>
    </row>
    <row r="129" s="2" customFormat="1" ht="24.15" customHeight="1">
      <c r="A129" s="41"/>
      <c r="B129" s="42"/>
      <c r="C129" s="214" t="s">
        <v>310</v>
      </c>
      <c r="D129" s="214" t="s">
        <v>179</v>
      </c>
      <c r="E129" s="215" t="s">
        <v>3563</v>
      </c>
      <c r="F129" s="216" t="s">
        <v>3564</v>
      </c>
      <c r="G129" s="217" t="s">
        <v>3565</v>
      </c>
      <c r="H129" s="218">
        <v>0.55000000000000004</v>
      </c>
      <c r="I129" s="219"/>
      <c r="J129" s="220">
        <f>ROUND(I129*H129,2)</f>
        <v>0</v>
      </c>
      <c r="K129" s="216" t="s">
        <v>3218</v>
      </c>
      <c r="L129" s="47"/>
      <c r="M129" s="221" t="s">
        <v>21</v>
      </c>
      <c r="N129" s="222" t="s">
        <v>43</v>
      </c>
      <c r="O129" s="87"/>
      <c r="P129" s="223">
        <f>O129*H129</f>
        <v>0</v>
      </c>
      <c r="Q129" s="223">
        <v>1.0036363636363601</v>
      </c>
      <c r="R129" s="223">
        <f>Q129*H129</f>
        <v>0.55199999999999816</v>
      </c>
      <c r="S129" s="223">
        <v>0</v>
      </c>
      <c r="T129" s="224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25" t="s">
        <v>97</v>
      </c>
      <c r="AT129" s="225" t="s">
        <v>179</v>
      </c>
      <c r="AU129" s="225" t="s">
        <v>81</v>
      </c>
      <c r="AY129" s="20" t="s">
        <v>178</v>
      </c>
      <c r="BE129" s="226">
        <f>IF(N129="základní",J129,0)</f>
        <v>0</v>
      </c>
      <c r="BF129" s="226">
        <f>IF(N129="snížená",J129,0)</f>
        <v>0</v>
      </c>
      <c r="BG129" s="226">
        <f>IF(N129="zákl. přenesená",J129,0)</f>
        <v>0</v>
      </c>
      <c r="BH129" s="226">
        <f>IF(N129="sníž. přenesená",J129,0)</f>
        <v>0</v>
      </c>
      <c r="BI129" s="226">
        <f>IF(N129="nulová",J129,0)</f>
        <v>0</v>
      </c>
      <c r="BJ129" s="20" t="s">
        <v>79</v>
      </c>
      <c r="BK129" s="226">
        <f>ROUND(I129*H129,2)</f>
        <v>0</v>
      </c>
      <c r="BL129" s="20" t="s">
        <v>97</v>
      </c>
      <c r="BM129" s="225" t="s">
        <v>3566</v>
      </c>
    </row>
    <row r="130" s="12" customFormat="1" ht="22.8" customHeight="1">
      <c r="A130" s="12"/>
      <c r="B130" s="200"/>
      <c r="C130" s="201"/>
      <c r="D130" s="202" t="s">
        <v>71</v>
      </c>
      <c r="E130" s="227" t="s">
        <v>3567</v>
      </c>
      <c r="F130" s="227" t="s">
        <v>3568</v>
      </c>
      <c r="G130" s="201"/>
      <c r="H130" s="201"/>
      <c r="I130" s="204"/>
      <c r="J130" s="228">
        <f>BK130</f>
        <v>0</v>
      </c>
      <c r="K130" s="201"/>
      <c r="L130" s="206"/>
      <c r="M130" s="207"/>
      <c r="N130" s="208"/>
      <c r="O130" s="208"/>
      <c r="P130" s="209">
        <f>SUM(P131:P148)</f>
        <v>0</v>
      </c>
      <c r="Q130" s="208"/>
      <c r="R130" s="209">
        <f>SUM(R131:R148)</f>
        <v>5.1680000000000019</v>
      </c>
      <c r="S130" s="208"/>
      <c r="T130" s="210">
        <f>SUM(T131:T148)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11" t="s">
        <v>81</v>
      </c>
      <c r="AT130" s="212" t="s">
        <v>71</v>
      </c>
      <c r="AU130" s="212" t="s">
        <v>79</v>
      </c>
      <c r="AY130" s="211" t="s">
        <v>178</v>
      </c>
      <c r="BK130" s="213">
        <f>SUM(BK131:BK148)</f>
        <v>0</v>
      </c>
    </row>
    <row r="131" s="2" customFormat="1" ht="37.8" customHeight="1">
      <c r="A131" s="41"/>
      <c r="B131" s="42"/>
      <c r="C131" s="214" t="s">
        <v>316</v>
      </c>
      <c r="D131" s="214" t="s">
        <v>179</v>
      </c>
      <c r="E131" s="215" t="s">
        <v>3569</v>
      </c>
      <c r="F131" s="216" t="s">
        <v>3570</v>
      </c>
      <c r="G131" s="217" t="s">
        <v>3474</v>
      </c>
      <c r="H131" s="218">
        <v>12</v>
      </c>
      <c r="I131" s="219"/>
      <c r="J131" s="220">
        <f>ROUND(I131*H131,2)</f>
        <v>0</v>
      </c>
      <c r="K131" s="216" t="s">
        <v>3218</v>
      </c>
      <c r="L131" s="47"/>
      <c r="M131" s="221" t="s">
        <v>21</v>
      </c>
      <c r="N131" s="222" t="s">
        <v>43</v>
      </c>
      <c r="O131" s="87"/>
      <c r="P131" s="223">
        <f>O131*H131</f>
        <v>0</v>
      </c>
      <c r="Q131" s="223">
        <v>0.001</v>
      </c>
      <c r="R131" s="223">
        <f>Q131*H131</f>
        <v>0.012</v>
      </c>
      <c r="S131" s="223">
        <v>0</v>
      </c>
      <c r="T131" s="224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25" t="s">
        <v>97</v>
      </c>
      <c r="AT131" s="225" t="s">
        <v>179</v>
      </c>
      <c r="AU131" s="225" t="s">
        <v>81</v>
      </c>
      <c r="AY131" s="20" t="s">
        <v>178</v>
      </c>
      <c r="BE131" s="226">
        <f>IF(N131="základní",J131,0)</f>
        <v>0</v>
      </c>
      <c r="BF131" s="226">
        <f>IF(N131="snížená",J131,0)</f>
        <v>0</v>
      </c>
      <c r="BG131" s="226">
        <f>IF(N131="zákl. přenesená",J131,0)</f>
        <v>0</v>
      </c>
      <c r="BH131" s="226">
        <f>IF(N131="sníž. přenesená",J131,0)</f>
        <v>0</v>
      </c>
      <c r="BI131" s="226">
        <f>IF(N131="nulová",J131,0)</f>
        <v>0</v>
      </c>
      <c r="BJ131" s="20" t="s">
        <v>79</v>
      </c>
      <c r="BK131" s="226">
        <f>ROUND(I131*H131,2)</f>
        <v>0</v>
      </c>
      <c r="BL131" s="20" t="s">
        <v>97</v>
      </c>
      <c r="BM131" s="225" t="s">
        <v>3571</v>
      </c>
    </row>
    <row r="132" s="2" customFormat="1" ht="37.8" customHeight="1">
      <c r="A132" s="41"/>
      <c r="B132" s="42"/>
      <c r="C132" s="214" t="s">
        <v>320</v>
      </c>
      <c r="D132" s="214" t="s">
        <v>179</v>
      </c>
      <c r="E132" s="215" t="s">
        <v>3572</v>
      </c>
      <c r="F132" s="216" t="s">
        <v>3573</v>
      </c>
      <c r="G132" s="217" t="s">
        <v>3474</v>
      </c>
      <c r="H132" s="218">
        <v>4</v>
      </c>
      <c r="I132" s="219"/>
      <c r="J132" s="220">
        <f>ROUND(I132*H132,2)</f>
        <v>0</v>
      </c>
      <c r="K132" s="216" t="s">
        <v>3218</v>
      </c>
      <c r="L132" s="47"/>
      <c r="M132" s="221" t="s">
        <v>21</v>
      </c>
      <c r="N132" s="222" t="s">
        <v>43</v>
      </c>
      <c r="O132" s="87"/>
      <c r="P132" s="223">
        <f>O132*H132</f>
        <v>0</v>
      </c>
      <c r="Q132" s="223">
        <v>0.002</v>
      </c>
      <c r="R132" s="223">
        <f>Q132*H132</f>
        <v>0.0080000000000000002</v>
      </c>
      <c r="S132" s="223">
        <v>0</v>
      </c>
      <c r="T132" s="224">
        <f>S132*H132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R132" s="225" t="s">
        <v>97</v>
      </c>
      <c r="AT132" s="225" t="s">
        <v>179</v>
      </c>
      <c r="AU132" s="225" t="s">
        <v>81</v>
      </c>
      <c r="AY132" s="20" t="s">
        <v>178</v>
      </c>
      <c r="BE132" s="226">
        <f>IF(N132="základní",J132,0)</f>
        <v>0</v>
      </c>
      <c r="BF132" s="226">
        <f>IF(N132="snížená",J132,0)</f>
        <v>0</v>
      </c>
      <c r="BG132" s="226">
        <f>IF(N132="zákl. přenesená",J132,0)</f>
        <v>0</v>
      </c>
      <c r="BH132" s="226">
        <f>IF(N132="sníž. přenesená",J132,0)</f>
        <v>0</v>
      </c>
      <c r="BI132" s="226">
        <f>IF(N132="nulová",J132,0)</f>
        <v>0</v>
      </c>
      <c r="BJ132" s="20" t="s">
        <v>79</v>
      </c>
      <c r="BK132" s="226">
        <f>ROUND(I132*H132,2)</f>
        <v>0</v>
      </c>
      <c r="BL132" s="20" t="s">
        <v>97</v>
      </c>
      <c r="BM132" s="225" t="s">
        <v>3574</v>
      </c>
    </row>
    <row r="133" s="2" customFormat="1" ht="128.55" customHeight="1">
      <c r="A133" s="41"/>
      <c r="B133" s="42"/>
      <c r="C133" s="214" t="s">
        <v>324</v>
      </c>
      <c r="D133" s="214" t="s">
        <v>179</v>
      </c>
      <c r="E133" s="215" t="s">
        <v>3575</v>
      </c>
      <c r="F133" s="216" t="s">
        <v>3576</v>
      </c>
      <c r="G133" s="217" t="s">
        <v>3474</v>
      </c>
      <c r="H133" s="218">
        <v>6</v>
      </c>
      <c r="I133" s="219"/>
      <c r="J133" s="220">
        <f>ROUND(I133*H133,2)</f>
        <v>0</v>
      </c>
      <c r="K133" s="216" t="s">
        <v>3218</v>
      </c>
      <c r="L133" s="47"/>
      <c r="M133" s="221" t="s">
        <v>21</v>
      </c>
      <c r="N133" s="222" t="s">
        <v>43</v>
      </c>
      <c r="O133" s="87"/>
      <c r="P133" s="223">
        <f>O133*H133</f>
        <v>0</v>
      </c>
      <c r="Q133" s="223">
        <v>0.001</v>
      </c>
      <c r="R133" s="223">
        <f>Q133*H133</f>
        <v>0.0060000000000000001</v>
      </c>
      <c r="S133" s="223">
        <v>0</v>
      </c>
      <c r="T133" s="224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25" t="s">
        <v>97</v>
      </c>
      <c r="AT133" s="225" t="s">
        <v>179</v>
      </c>
      <c r="AU133" s="225" t="s">
        <v>81</v>
      </c>
      <c r="AY133" s="20" t="s">
        <v>178</v>
      </c>
      <c r="BE133" s="226">
        <f>IF(N133="základní",J133,0)</f>
        <v>0</v>
      </c>
      <c r="BF133" s="226">
        <f>IF(N133="snížená",J133,0)</f>
        <v>0</v>
      </c>
      <c r="BG133" s="226">
        <f>IF(N133="zákl. přenesená",J133,0)</f>
        <v>0</v>
      </c>
      <c r="BH133" s="226">
        <f>IF(N133="sníž. přenesená",J133,0)</f>
        <v>0</v>
      </c>
      <c r="BI133" s="226">
        <f>IF(N133="nulová",J133,0)</f>
        <v>0</v>
      </c>
      <c r="BJ133" s="20" t="s">
        <v>79</v>
      </c>
      <c r="BK133" s="226">
        <f>ROUND(I133*H133,2)</f>
        <v>0</v>
      </c>
      <c r="BL133" s="20" t="s">
        <v>97</v>
      </c>
      <c r="BM133" s="225" t="s">
        <v>3577</v>
      </c>
    </row>
    <row r="134" s="2" customFormat="1" ht="24.15" customHeight="1">
      <c r="A134" s="41"/>
      <c r="B134" s="42"/>
      <c r="C134" s="214" t="s">
        <v>645</v>
      </c>
      <c r="D134" s="214" t="s">
        <v>179</v>
      </c>
      <c r="E134" s="215" t="s">
        <v>3578</v>
      </c>
      <c r="F134" s="216" t="s">
        <v>3579</v>
      </c>
      <c r="G134" s="217" t="s">
        <v>543</v>
      </c>
      <c r="H134" s="218">
        <v>146</v>
      </c>
      <c r="I134" s="219"/>
      <c r="J134" s="220">
        <f>ROUND(I134*H134,2)</f>
        <v>0</v>
      </c>
      <c r="K134" s="216" t="s">
        <v>3218</v>
      </c>
      <c r="L134" s="47"/>
      <c r="M134" s="221" t="s">
        <v>21</v>
      </c>
      <c r="N134" s="222" t="s">
        <v>43</v>
      </c>
      <c r="O134" s="87"/>
      <c r="P134" s="223">
        <f>O134*H134</f>
        <v>0</v>
      </c>
      <c r="Q134" s="223">
        <v>0.0050000000000000001</v>
      </c>
      <c r="R134" s="223">
        <f>Q134*H134</f>
        <v>0.72999999999999998</v>
      </c>
      <c r="S134" s="223">
        <v>0</v>
      </c>
      <c r="T134" s="224">
        <f>S134*H134</f>
        <v>0</v>
      </c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R134" s="225" t="s">
        <v>97</v>
      </c>
      <c r="AT134" s="225" t="s">
        <v>179</v>
      </c>
      <c r="AU134" s="225" t="s">
        <v>81</v>
      </c>
      <c r="AY134" s="20" t="s">
        <v>178</v>
      </c>
      <c r="BE134" s="226">
        <f>IF(N134="základní",J134,0)</f>
        <v>0</v>
      </c>
      <c r="BF134" s="226">
        <f>IF(N134="snížená",J134,0)</f>
        <v>0</v>
      </c>
      <c r="BG134" s="226">
        <f>IF(N134="zákl. přenesená",J134,0)</f>
        <v>0</v>
      </c>
      <c r="BH134" s="226">
        <f>IF(N134="sníž. přenesená",J134,0)</f>
        <v>0</v>
      </c>
      <c r="BI134" s="226">
        <f>IF(N134="nulová",J134,0)</f>
        <v>0</v>
      </c>
      <c r="BJ134" s="20" t="s">
        <v>79</v>
      </c>
      <c r="BK134" s="226">
        <f>ROUND(I134*H134,2)</f>
        <v>0</v>
      </c>
      <c r="BL134" s="20" t="s">
        <v>97</v>
      </c>
      <c r="BM134" s="225" t="s">
        <v>3580</v>
      </c>
    </row>
    <row r="135" s="2" customFormat="1" ht="24.15" customHeight="1">
      <c r="A135" s="41"/>
      <c r="B135" s="42"/>
      <c r="C135" s="214" t="s">
        <v>651</v>
      </c>
      <c r="D135" s="214" t="s">
        <v>179</v>
      </c>
      <c r="E135" s="215" t="s">
        <v>3581</v>
      </c>
      <c r="F135" s="216" t="s">
        <v>3582</v>
      </c>
      <c r="G135" s="217" t="s">
        <v>543</v>
      </c>
      <c r="H135" s="218">
        <v>184</v>
      </c>
      <c r="I135" s="219"/>
      <c r="J135" s="220">
        <f>ROUND(I135*H135,2)</f>
        <v>0</v>
      </c>
      <c r="K135" s="216" t="s">
        <v>3218</v>
      </c>
      <c r="L135" s="47"/>
      <c r="M135" s="221" t="s">
        <v>21</v>
      </c>
      <c r="N135" s="222" t="s">
        <v>43</v>
      </c>
      <c r="O135" s="87"/>
      <c r="P135" s="223">
        <f>O135*H135</f>
        <v>0</v>
      </c>
      <c r="Q135" s="223">
        <v>0.0050000000000000001</v>
      </c>
      <c r="R135" s="223">
        <f>Q135*H135</f>
        <v>0.92000000000000004</v>
      </c>
      <c r="S135" s="223">
        <v>0</v>
      </c>
      <c r="T135" s="224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5" t="s">
        <v>97</v>
      </c>
      <c r="AT135" s="225" t="s">
        <v>179</v>
      </c>
      <c r="AU135" s="225" t="s">
        <v>81</v>
      </c>
      <c r="AY135" s="20" t="s">
        <v>178</v>
      </c>
      <c r="BE135" s="226">
        <f>IF(N135="základní",J135,0)</f>
        <v>0</v>
      </c>
      <c r="BF135" s="226">
        <f>IF(N135="snížená",J135,0)</f>
        <v>0</v>
      </c>
      <c r="BG135" s="226">
        <f>IF(N135="zákl. přenesená",J135,0)</f>
        <v>0</v>
      </c>
      <c r="BH135" s="226">
        <f>IF(N135="sníž. přenesená",J135,0)</f>
        <v>0</v>
      </c>
      <c r="BI135" s="226">
        <f>IF(N135="nulová",J135,0)</f>
        <v>0</v>
      </c>
      <c r="BJ135" s="20" t="s">
        <v>79</v>
      </c>
      <c r="BK135" s="226">
        <f>ROUND(I135*H135,2)</f>
        <v>0</v>
      </c>
      <c r="BL135" s="20" t="s">
        <v>97</v>
      </c>
      <c r="BM135" s="225" t="s">
        <v>3583</v>
      </c>
    </row>
    <row r="136" s="2" customFormat="1" ht="24.15" customHeight="1">
      <c r="A136" s="41"/>
      <c r="B136" s="42"/>
      <c r="C136" s="214" t="s">
        <v>657</v>
      </c>
      <c r="D136" s="214" t="s">
        <v>179</v>
      </c>
      <c r="E136" s="215" t="s">
        <v>3584</v>
      </c>
      <c r="F136" s="216" t="s">
        <v>3585</v>
      </c>
      <c r="G136" s="217" t="s">
        <v>543</v>
      </c>
      <c r="H136" s="218">
        <v>6</v>
      </c>
      <c r="I136" s="219"/>
      <c r="J136" s="220">
        <f>ROUND(I136*H136,2)</f>
        <v>0</v>
      </c>
      <c r="K136" s="216" t="s">
        <v>3218</v>
      </c>
      <c r="L136" s="47"/>
      <c r="M136" s="221" t="s">
        <v>21</v>
      </c>
      <c r="N136" s="222" t="s">
        <v>43</v>
      </c>
      <c r="O136" s="87"/>
      <c r="P136" s="223">
        <f>O136*H136</f>
        <v>0</v>
      </c>
      <c r="Q136" s="223">
        <v>0.0050000000000000001</v>
      </c>
      <c r="R136" s="223">
        <f>Q136*H136</f>
        <v>0.029999999999999999</v>
      </c>
      <c r="S136" s="223">
        <v>0</v>
      </c>
      <c r="T136" s="224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25" t="s">
        <v>97</v>
      </c>
      <c r="AT136" s="225" t="s">
        <v>179</v>
      </c>
      <c r="AU136" s="225" t="s">
        <v>81</v>
      </c>
      <c r="AY136" s="20" t="s">
        <v>178</v>
      </c>
      <c r="BE136" s="226">
        <f>IF(N136="základní",J136,0)</f>
        <v>0</v>
      </c>
      <c r="BF136" s="226">
        <f>IF(N136="snížená",J136,0)</f>
        <v>0</v>
      </c>
      <c r="BG136" s="226">
        <f>IF(N136="zákl. přenesená",J136,0)</f>
        <v>0</v>
      </c>
      <c r="BH136" s="226">
        <f>IF(N136="sníž. přenesená",J136,0)</f>
        <v>0</v>
      </c>
      <c r="BI136" s="226">
        <f>IF(N136="nulová",J136,0)</f>
        <v>0</v>
      </c>
      <c r="BJ136" s="20" t="s">
        <v>79</v>
      </c>
      <c r="BK136" s="226">
        <f>ROUND(I136*H136,2)</f>
        <v>0</v>
      </c>
      <c r="BL136" s="20" t="s">
        <v>97</v>
      </c>
      <c r="BM136" s="225" t="s">
        <v>3586</v>
      </c>
    </row>
    <row r="137" s="2" customFormat="1" ht="24.15" customHeight="1">
      <c r="A137" s="41"/>
      <c r="B137" s="42"/>
      <c r="C137" s="214" t="s">
        <v>663</v>
      </c>
      <c r="D137" s="214" t="s">
        <v>179</v>
      </c>
      <c r="E137" s="215" t="s">
        <v>3587</v>
      </c>
      <c r="F137" s="216" t="s">
        <v>3588</v>
      </c>
      <c r="G137" s="217" t="s">
        <v>3474</v>
      </c>
      <c r="H137" s="218">
        <v>2</v>
      </c>
      <c r="I137" s="219"/>
      <c r="J137" s="220">
        <f>ROUND(I137*H137,2)</f>
        <v>0</v>
      </c>
      <c r="K137" s="216" t="s">
        <v>3218</v>
      </c>
      <c r="L137" s="47"/>
      <c r="M137" s="221" t="s">
        <v>21</v>
      </c>
      <c r="N137" s="222" t="s">
        <v>43</v>
      </c>
      <c r="O137" s="87"/>
      <c r="P137" s="223">
        <f>O137*H137</f>
        <v>0</v>
      </c>
      <c r="Q137" s="223">
        <v>0.001</v>
      </c>
      <c r="R137" s="223">
        <f>Q137*H137</f>
        <v>0.002</v>
      </c>
      <c r="S137" s="223">
        <v>0</v>
      </c>
      <c r="T137" s="224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25" t="s">
        <v>97</v>
      </c>
      <c r="AT137" s="225" t="s">
        <v>179</v>
      </c>
      <c r="AU137" s="225" t="s">
        <v>81</v>
      </c>
      <c r="AY137" s="20" t="s">
        <v>178</v>
      </c>
      <c r="BE137" s="226">
        <f>IF(N137="základní",J137,0)</f>
        <v>0</v>
      </c>
      <c r="BF137" s="226">
        <f>IF(N137="snížená",J137,0)</f>
        <v>0</v>
      </c>
      <c r="BG137" s="226">
        <f>IF(N137="zákl. přenesená",J137,0)</f>
        <v>0</v>
      </c>
      <c r="BH137" s="226">
        <f>IF(N137="sníž. přenesená",J137,0)</f>
        <v>0</v>
      </c>
      <c r="BI137" s="226">
        <f>IF(N137="nulová",J137,0)</f>
        <v>0</v>
      </c>
      <c r="BJ137" s="20" t="s">
        <v>79</v>
      </c>
      <c r="BK137" s="226">
        <f>ROUND(I137*H137,2)</f>
        <v>0</v>
      </c>
      <c r="BL137" s="20" t="s">
        <v>97</v>
      </c>
      <c r="BM137" s="225" t="s">
        <v>3589</v>
      </c>
    </row>
    <row r="138" s="2" customFormat="1" ht="24.15" customHeight="1">
      <c r="A138" s="41"/>
      <c r="B138" s="42"/>
      <c r="C138" s="214" t="s">
        <v>669</v>
      </c>
      <c r="D138" s="214" t="s">
        <v>179</v>
      </c>
      <c r="E138" s="215" t="s">
        <v>3590</v>
      </c>
      <c r="F138" s="216" t="s">
        <v>3591</v>
      </c>
      <c r="G138" s="217" t="s">
        <v>3474</v>
      </c>
      <c r="H138" s="218">
        <v>4</v>
      </c>
      <c r="I138" s="219"/>
      <c r="J138" s="220">
        <f>ROUND(I138*H138,2)</f>
        <v>0</v>
      </c>
      <c r="K138" s="216" t="s">
        <v>3218</v>
      </c>
      <c r="L138" s="47"/>
      <c r="M138" s="221" t="s">
        <v>21</v>
      </c>
      <c r="N138" s="222" t="s">
        <v>43</v>
      </c>
      <c r="O138" s="87"/>
      <c r="P138" s="223">
        <f>O138*H138</f>
        <v>0</v>
      </c>
      <c r="Q138" s="223">
        <v>0.001</v>
      </c>
      <c r="R138" s="223">
        <f>Q138*H138</f>
        <v>0.0040000000000000001</v>
      </c>
      <c r="S138" s="223">
        <v>0</v>
      </c>
      <c r="T138" s="224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25" t="s">
        <v>97</v>
      </c>
      <c r="AT138" s="225" t="s">
        <v>179</v>
      </c>
      <c r="AU138" s="225" t="s">
        <v>81</v>
      </c>
      <c r="AY138" s="20" t="s">
        <v>178</v>
      </c>
      <c r="BE138" s="226">
        <f>IF(N138="základní",J138,0)</f>
        <v>0</v>
      </c>
      <c r="BF138" s="226">
        <f>IF(N138="snížená",J138,0)</f>
        <v>0</v>
      </c>
      <c r="BG138" s="226">
        <f>IF(N138="zákl. přenesená",J138,0)</f>
        <v>0</v>
      </c>
      <c r="BH138" s="226">
        <f>IF(N138="sníž. přenesená",J138,0)</f>
        <v>0</v>
      </c>
      <c r="BI138" s="226">
        <f>IF(N138="nulová",J138,0)</f>
        <v>0</v>
      </c>
      <c r="BJ138" s="20" t="s">
        <v>79</v>
      </c>
      <c r="BK138" s="226">
        <f>ROUND(I138*H138,2)</f>
        <v>0</v>
      </c>
      <c r="BL138" s="20" t="s">
        <v>97</v>
      </c>
      <c r="BM138" s="225" t="s">
        <v>3592</v>
      </c>
    </row>
    <row r="139" s="2" customFormat="1" ht="24.15" customHeight="1">
      <c r="A139" s="41"/>
      <c r="B139" s="42"/>
      <c r="C139" s="214" t="s">
        <v>689</v>
      </c>
      <c r="D139" s="214" t="s">
        <v>179</v>
      </c>
      <c r="E139" s="215" t="s">
        <v>3593</v>
      </c>
      <c r="F139" s="216" t="s">
        <v>3594</v>
      </c>
      <c r="G139" s="217" t="s">
        <v>543</v>
      </c>
      <c r="H139" s="218">
        <v>130</v>
      </c>
      <c r="I139" s="219"/>
      <c r="J139" s="220">
        <f>ROUND(I139*H139,2)</f>
        <v>0</v>
      </c>
      <c r="K139" s="216" t="s">
        <v>3218</v>
      </c>
      <c r="L139" s="47"/>
      <c r="M139" s="221" t="s">
        <v>21</v>
      </c>
      <c r="N139" s="222" t="s">
        <v>43</v>
      </c>
      <c r="O139" s="87"/>
      <c r="P139" s="223">
        <f>O139*H139</f>
        <v>0</v>
      </c>
      <c r="Q139" s="223">
        <v>0</v>
      </c>
      <c r="R139" s="223">
        <f>Q139*H139</f>
        <v>0</v>
      </c>
      <c r="S139" s="223">
        <v>0</v>
      </c>
      <c r="T139" s="224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25" t="s">
        <v>97</v>
      </c>
      <c r="AT139" s="225" t="s">
        <v>179</v>
      </c>
      <c r="AU139" s="225" t="s">
        <v>81</v>
      </c>
      <c r="AY139" s="20" t="s">
        <v>178</v>
      </c>
      <c r="BE139" s="226">
        <f>IF(N139="základní",J139,0)</f>
        <v>0</v>
      </c>
      <c r="BF139" s="226">
        <f>IF(N139="snížená",J139,0)</f>
        <v>0</v>
      </c>
      <c r="BG139" s="226">
        <f>IF(N139="zákl. přenesená",J139,0)</f>
        <v>0</v>
      </c>
      <c r="BH139" s="226">
        <f>IF(N139="sníž. přenesená",J139,0)</f>
        <v>0</v>
      </c>
      <c r="BI139" s="226">
        <f>IF(N139="nulová",J139,0)</f>
        <v>0</v>
      </c>
      <c r="BJ139" s="20" t="s">
        <v>79</v>
      </c>
      <c r="BK139" s="226">
        <f>ROUND(I139*H139,2)</f>
        <v>0</v>
      </c>
      <c r="BL139" s="20" t="s">
        <v>97</v>
      </c>
      <c r="BM139" s="225" t="s">
        <v>3595</v>
      </c>
    </row>
    <row r="140" s="2" customFormat="1" ht="24.15" customHeight="1">
      <c r="A140" s="41"/>
      <c r="B140" s="42"/>
      <c r="C140" s="214" t="s">
        <v>698</v>
      </c>
      <c r="D140" s="214" t="s">
        <v>179</v>
      </c>
      <c r="E140" s="215" t="s">
        <v>3596</v>
      </c>
      <c r="F140" s="216" t="s">
        <v>3597</v>
      </c>
      <c r="G140" s="217" t="s">
        <v>3598</v>
      </c>
      <c r="H140" s="218">
        <v>1</v>
      </c>
      <c r="I140" s="219"/>
      <c r="J140" s="220">
        <f>ROUND(I140*H140,2)</f>
        <v>0</v>
      </c>
      <c r="K140" s="216" t="s">
        <v>3218</v>
      </c>
      <c r="L140" s="47"/>
      <c r="M140" s="221" t="s">
        <v>21</v>
      </c>
      <c r="N140" s="222" t="s">
        <v>43</v>
      </c>
      <c r="O140" s="87"/>
      <c r="P140" s="223">
        <f>O140*H140</f>
        <v>0</v>
      </c>
      <c r="Q140" s="223">
        <v>0.001</v>
      </c>
      <c r="R140" s="223">
        <f>Q140*H140</f>
        <v>0.001</v>
      </c>
      <c r="S140" s="223">
        <v>0</v>
      </c>
      <c r="T140" s="224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25" t="s">
        <v>97</v>
      </c>
      <c r="AT140" s="225" t="s">
        <v>179</v>
      </c>
      <c r="AU140" s="225" t="s">
        <v>81</v>
      </c>
      <c r="AY140" s="20" t="s">
        <v>178</v>
      </c>
      <c r="BE140" s="226">
        <f>IF(N140="základní",J140,0)</f>
        <v>0</v>
      </c>
      <c r="BF140" s="226">
        <f>IF(N140="snížená",J140,0)</f>
        <v>0</v>
      </c>
      <c r="BG140" s="226">
        <f>IF(N140="zákl. přenesená",J140,0)</f>
        <v>0</v>
      </c>
      <c r="BH140" s="226">
        <f>IF(N140="sníž. přenesená",J140,0)</f>
        <v>0</v>
      </c>
      <c r="BI140" s="226">
        <f>IF(N140="nulová",J140,0)</f>
        <v>0</v>
      </c>
      <c r="BJ140" s="20" t="s">
        <v>79</v>
      </c>
      <c r="BK140" s="226">
        <f>ROUND(I140*H140,2)</f>
        <v>0</v>
      </c>
      <c r="BL140" s="20" t="s">
        <v>97</v>
      </c>
      <c r="BM140" s="225" t="s">
        <v>3599</v>
      </c>
    </row>
    <row r="141" s="2" customFormat="1" ht="24.15" customHeight="1">
      <c r="A141" s="41"/>
      <c r="B141" s="42"/>
      <c r="C141" s="214" t="s">
        <v>704</v>
      </c>
      <c r="D141" s="214" t="s">
        <v>179</v>
      </c>
      <c r="E141" s="215" t="s">
        <v>3600</v>
      </c>
      <c r="F141" s="216" t="s">
        <v>3601</v>
      </c>
      <c r="G141" s="217" t="s">
        <v>543</v>
      </c>
      <c r="H141" s="218">
        <v>336</v>
      </c>
      <c r="I141" s="219"/>
      <c r="J141" s="220">
        <f>ROUND(I141*H141,2)</f>
        <v>0</v>
      </c>
      <c r="K141" s="216" t="s">
        <v>3218</v>
      </c>
      <c r="L141" s="47"/>
      <c r="M141" s="221" t="s">
        <v>21</v>
      </c>
      <c r="N141" s="222" t="s">
        <v>43</v>
      </c>
      <c r="O141" s="87"/>
      <c r="P141" s="223">
        <f>O141*H141</f>
        <v>0</v>
      </c>
      <c r="Q141" s="223">
        <v>0.001</v>
      </c>
      <c r="R141" s="223">
        <f>Q141*H141</f>
        <v>0.33600000000000002</v>
      </c>
      <c r="S141" s="223">
        <v>0</v>
      </c>
      <c r="T141" s="224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25" t="s">
        <v>97</v>
      </c>
      <c r="AT141" s="225" t="s">
        <v>179</v>
      </c>
      <c r="AU141" s="225" t="s">
        <v>81</v>
      </c>
      <c r="AY141" s="20" t="s">
        <v>178</v>
      </c>
      <c r="BE141" s="226">
        <f>IF(N141="základní",J141,0)</f>
        <v>0</v>
      </c>
      <c r="BF141" s="226">
        <f>IF(N141="snížená",J141,0)</f>
        <v>0</v>
      </c>
      <c r="BG141" s="226">
        <f>IF(N141="zákl. přenesená",J141,0)</f>
        <v>0</v>
      </c>
      <c r="BH141" s="226">
        <f>IF(N141="sníž. přenesená",J141,0)</f>
        <v>0</v>
      </c>
      <c r="BI141" s="226">
        <f>IF(N141="nulová",J141,0)</f>
        <v>0</v>
      </c>
      <c r="BJ141" s="20" t="s">
        <v>79</v>
      </c>
      <c r="BK141" s="226">
        <f>ROUND(I141*H141,2)</f>
        <v>0</v>
      </c>
      <c r="BL141" s="20" t="s">
        <v>97</v>
      </c>
      <c r="BM141" s="225" t="s">
        <v>3602</v>
      </c>
    </row>
    <row r="142" s="2" customFormat="1" ht="24.15" customHeight="1">
      <c r="A142" s="41"/>
      <c r="B142" s="42"/>
      <c r="C142" s="214" t="s">
        <v>710</v>
      </c>
      <c r="D142" s="214" t="s">
        <v>179</v>
      </c>
      <c r="E142" s="215" t="s">
        <v>3603</v>
      </c>
      <c r="F142" s="216" t="s">
        <v>3604</v>
      </c>
      <c r="G142" s="217" t="s">
        <v>543</v>
      </c>
      <c r="H142" s="218">
        <v>146</v>
      </c>
      <c r="I142" s="219"/>
      <c r="J142" s="220">
        <f>ROUND(I142*H142,2)</f>
        <v>0</v>
      </c>
      <c r="K142" s="216" t="s">
        <v>3218</v>
      </c>
      <c r="L142" s="47"/>
      <c r="M142" s="221" t="s">
        <v>21</v>
      </c>
      <c r="N142" s="222" t="s">
        <v>43</v>
      </c>
      <c r="O142" s="87"/>
      <c r="P142" s="223">
        <f>O142*H142</f>
        <v>0</v>
      </c>
      <c r="Q142" s="223">
        <v>0.001</v>
      </c>
      <c r="R142" s="223">
        <f>Q142*H142</f>
        <v>0.14599999999999999</v>
      </c>
      <c r="S142" s="223">
        <v>0</v>
      </c>
      <c r="T142" s="224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25" t="s">
        <v>97</v>
      </c>
      <c r="AT142" s="225" t="s">
        <v>179</v>
      </c>
      <c r="AU142" s="225" t="s">
        <v>81</v>
      </c>
      <c r="AY142" s="20" t="s">
        <v>178</v>
      </c>
      <c r="BE142" s="226">
        <f>IF(N142="základní",J142,0)</f>
        <v>0</v>
      </c>
      <c r="BF142" s="226">
        <f>IF(N142="snížená",J142,0)</f>
        <v>0</v>
      </c>
      <c r="BG142" s="226">
        <f>IF(N142="zákl. přenesená",J142,0)</f>
        <v>0</v>
      </c>
      <c r="BH142" s="226">
        <f>IF(N142="sníž. přenesená",J142,0)</f>
        <v>0</v>
      </c>
      <c r="BI142" s="226">
        <f>IF(N142="nulová",J142,0)</f>
        <v>0</v>
      </c>
      <c r="BJ142" s="20" t="s">
        <v>79</v>
      </c>
      <c r="BK142" s="226">
        <f>ROUND(I142*H142,2)</f>
        <v>0</v>
      </c>
      <c r="BL142" s="20" t="s">
        <v>97</v>
      </c>
      <c r="BM142" s="225" t="s">
        <v>3605</v>
      </c>
    </row>
    <row r="143" s="2" customFormat="1" ht="24.15" customHeight="1">
      <c r="A143" s="41"/>
      <c r="B143" s="42"/>
      <c r="C143" s="214" t="s">
        <v>715</v>
      </c>
      <c r="D143" s="214" t="s">
        <v>179</v>
      </c>
      <c r="E143" s="215" t="s">
        <v>3606</v>
      </c>
      <c r="F143" s="216" t="s">
        <v>3607</v>
      </c>
      <c r="G143" s="217" t="s">
        <v>543</v>
      </c>
      <c r="H143" s="218">
        <v>184</v>
      </c>
      <c r="I143" s="219"/>
      <c r="J143" s="220">
        <f>ROUND(I143*H143,2)</f>
        <v>0</v>
      </c>
      <c r="K143" s="216" t="s">
        <v>3218</v>
      </c>
      <c r="L143" s="47"/>
      <c r="M143" s="221" t="s">
        <v>21</v>
      </c>
      <c r="N143" s="222" t="s">
        <v>43</v>
      </c>
      <c r="O143" s="87"/>
      <c r="P143" s="223">
        <f>O143*H143</f>
        <v>0</v>
      </c>
      <c r="Q143" s="223">
        <v>0.001</v>
      </c>
      <c r="R143" s="223">
        <f>Q143*H143</f>
        <v>0.184</v>
      </c>
      <c r="S143" s="223">
        <v>0</v>
      </c>
      <c r="T143" s="224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25" t="s">
        <v>97</v>
      </c>
      <c r="AT143" s="225" t="s">
        <v>179</v>
      </c>
      <c r="AU143" s="225" t="s">
        <v>81</v>
      </c>
      <c r="AY143" s="20" t="s">
        <v>178</v>
      </c>
      <c r="BE143" s="226">
        <f>IF(N143="základní",J143,0)</f>
        <v>0</v>
      </c>
      <c r="BF143" s="226">
        <f>IF(N143="snížená",J143,0)</f>
        <v>0</v>
      </c>
      <c r="BG143" s="226">
        <f>IF(N143="zákl. přenesená",J143,0)</f>
        <v>0</v>
      </c>
      <c r="BH143" s="226">
        <f>IF(N143="sníž. přenesená",J143,0)</f>
        <v>0</v>
      </c>
      <c r="BI143" s="226">
        <f>IF(N143="nulová",J143,0)</f>
        <v>0</v>
      </c>
      <c r="BJ143" s="20" t="s">
        <v>79</v>
      </c>
      <c r="BK143" s="226">
        <f>ROUND(I143*H143,2)</f>
        <v>0</v>
      </c>
      <c r="BL143" s="20" t="s">
        <v>97</v>
      </c>
      <c r="BM143" s="225" t="s">
        <v>3608</v>
      </c>
    </row>
    <row r="144" s="2" customFormat="1" ht="24.15" customHeight="1">
      <c r="A144" s="41"/>
      <c r="B144" s="42"/>
      <c r="C144" s="214" t="s">
        <v>724</v>
      </c>
      <c r="D144" s="214" t="s">
        <v>179</v>
      </c>
      <c r="E144" s="215" t="s">
        <v>3609</v>
      </c>
      <c r="F144" s="216" t="s">
        <v>3610</v>
      </c>
      <c r="G144" s="217" t="s">
        <v>543</v>
      </c>
      <c r="H144" s="218">
        <v>6</v>
      </c>
      <c r="I144" s="219"/>
      <c r="J144" s="220">
        <f>ROUND(I144*H144,2)</f>
        <v>0</v>
      </c>
      <c r="K144" s="216" t="s">
        <v>3218</v>
      </c>
      <c r="L144" s="47"/>
      <c r="M144" s="221" t="s">
        <v>21</v>
      </c>
      <c r="N144" s="222" t="s">
        <v>43</v>
      </c>
      <c r="O144" s="87"/>
      <c r="P144" s="223">
        <f>O144*H144</f>
        <v>0</v>
      </c>
      <c r="Q144" s="223">
        <v>0.001</v>
      </c>
      <c r="R144" s="223">
        <f>Q144*H144</f>
        <v>0.0060000000000000001</v>
      </c>
      <c r="S144" s="223">
        <v>0</v>
      </c>
      <c r="T144" s="224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25" t="s">
        <v>97</v>
      </c>
      <c r="AT144" s="225" t="s">
        <v>179</v>
      </c>
      <c r="AU144" s="225" t="s">
        <v>81</v>
      </c>
      <c r="AY144" s="20" t="s">
        <v>178</v>
      </c>
      <c r="BE144" s="226">
        <f>IF(N144="základní",J144,0)</f>
        <v>0</v>
      </c>
      <c r="BF144" s="226">
        <f>IF(N144="snížená",J144,0)</f>
        <v>0</v>
      </c>
      <c r="BG144" s="226">
        <f>IF(N144="zákl. přenesená",J144,0)</f>
        <v>0</v>
      </c>
      <c r="BH144" s="226">
        <f>IF(N144="sníž. přenesená",J144,0)</f>
        <v>0</v>
      </c>
      <c r="BI144" s="226">
        <f>IF(N144="nulová",J144,0)</f>
        <v>0</v>
      </c>
      <c r="BJ144" s="20" t="s">
        <v>79</v>
      </c>
      <c r="BK144" s="226">
        <f>ROUND(I144*H144,2)</f>
        <v>0</v>
      </c>
      <c r="BL144" s="20" t="s">
        <v>97</v>
      </c>
      <c r="BM144" s="225" t="s">
        <v>3611</v>
      </c>
    </row>
    <row r="145" s="2" customFormat="1" ht="24.15" customHeight="1">
      <c r="A145" s="41"/>
      <c r="B145" s="42"/>
      <c r="C145" s="214" t="s">
        <v>729</v>
      </c>
      <c r="D145" s="214" t="s">
        <v>179</v>
      </c>
      <c r="E145" s="215" t="s">
        <v>3612</v>
      </c>
      <c r="F145" s="216" t="s">
        <v>3613</v>
      </c>
      <c r="G145" s="217" t="s">
        <v>3614</v>
      </c>
      <c r="H145" s="218">
        <v>195</v>
      </c>
      <c r="I145" s="219"/>
      <c r="J145" s="220">
        <f>ROUND(I145*H145,2)</f>
        <v>0</v>
      </c>
      <c r="K145" s="216" t="s">
        <v>3218</v>
      </c>
      <c r="L145" s="47"/>
      <c r="M145" s="221" t="s">
        <v>21</v>
      </c>
      <c r="N145" s="222" t="s">
        <v>43</v>
      </c>
      <c r="O145" s="87"/>
      <c r="P145" s="223">
        <f>O145*H145</f>
        <v>0</v>
      </c>
      <c r="Q145" s="223">
        <v>0.001</v>
      </c>
      <c r="R145" s="223">
        <f>Q145*H145</f>
        <v>0.19500000000000001</v>
      </c>
      <c r="S145" s="223">
        <v>0</v>
      </c>
      <c r="T145" s="224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25" t="s">
        <v>97</v>
      </c>
      <c r="AT145" s="225" t="s">
        <v>179</v>
      </c>
      <c r="AU145" s="225" t="s">
        <v>81</v>
      </c>
      <c r="AY145" s="20" t="s">
        <v>178</v>
      </c>
      <c r="BE145" s="226">
        <f>IF(N145="základní",J145,0)</f>
        <v>0</v>
      </c>
      <c r="BF145" s="226">
        <f>IF(N145="snížená",J145,0)</f>
        <v>0</v>
      </c>
      <c r="BG145" s="226">
        <f>IF(N145="zákl. přenesená",J145,0)</f>
        <v>0</v>
      </c>
      <c r="BH145" s="226">
        <f>IF(N145="sníž. přenesená",J145,0)</f>
        <v>0</v>
      </c>
      <c r="BI145" s="226">
        <f>IF(N145="nulová",J145,0)</f>
        <v>0</v>
      </c>
      <c r="BJ145" s="20" t="s">
        <v>79</v>
      </c>
      <c r="BK145" s="226">
        <f>ROUND(I145*H145,2)</f>
        <v>0</v>
      </c>
      <c r="BL145" s="20" t="s">
        <v>97</v>
      </c>
      <c r="BM145" s="225" t="s">
        <v>3615</v>
      </c>
    </row>
    <row r="146" s="2" customFormat="1" ht="24.15" customHeight="1">
      <c r="A146" s="41"/>
      <c r="B146" s="42"/>
      <c r="C146" s="214" t="s">
        <v>735</v>
      </c>
      <c r="D146" s="214" t="s">
        <v>179</v>
      </c>
      <c r="E146" s="215" t="s">
        <v>3616</v>
      </c>
      <c r="F146" s="216" t="s">
        <v>3617</v>
      </c>
      <c r="G146" s="217" t="s">
        <v>3474</v>
      </c>
      <c r="H146" s="218">
        <v>4</v>
      </c>
      <c r="I146" s="219"/>
      <c r="J146" s="220">
        <f>ROUND(I146*H146,2)</f>
        <v>0</v>
      </c>
      <c r="K146" s="216" t="s">
        <v>3218</v>
      </c>
      <c r="L146" s="47"/>
      <c r="M146" s="221" t="s">
        <v>21</v>
      </c>
      <c r="N146" s="222" t="s">
        <v>43</v>
      </c>
      <c r="O146" s="87"/>
      <c r="P146" s="223">
        <f>O146*H146</f>
        <v>0</v>
      </c>
      <c r="Q146" s="223">
        <v>0.001</v>
      </c>
      <c r="R146" s="223">
        <f>Q146*H146</f>
        <v>0.0040000000000000001</v>
      </c>
      <c r="S146" s="223">
        <v>0</v>
      </c>
      <c r="T146" s="224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25" t="s">
        <v>97</v>
      </c>
      <c r="AT146" s="225" t="s">
        <v>179</v>
      </c>
      <c r="AU146" s="225" t="s">
        <v>81</v>
      </c>
      <c r="AY146" s="20" t="s">
        <v>178</v>
      </c>
      <c r="BE146" s="226">
        <f>IF(N146="základní",J146,0)</f>
        <v>0</v>
      </c>
      <c r="BF146" s="226">
        <f>IF(N146="snížená",J146,0)</f>
        <v>0</v>
      </c>
      <c r="BG146" s="226">
        <f>IF(N146="zákl. přenesená",J146,0)</f>
        <v>0</v>
      </c>
      <c r="BH146" s="226">
        <f>IF(N146="sníž. přenesená",J146,0)</f>
        <v>0</v>
      </c>
      <c r="BI146" s="226">
        <f>IF(N146="nulová",J146,0)</f>
        <v>0</v>
      </c>
      <c r="BJ146" s="20" t="s">
        <v>79</v>
      </c>
      <c r="BK146" s="226">
        <f>ROUND(I146*H146,2)</f>
        <v>0</v>
      </c>
      <c r="BL146" s="20" t="s">
        <v>97</v>
      </c>
      <c r="BM146" s="225" t="s">
        <v>3618</v>
      </c>
    </row>
    <row r="147" s="2" customFormat="1" ht="24.15" customHeight="1">
      <c r="A147" s="41"/>
      <c r="B147" s="42"/>
      <c r="C147" s="214" t="s">
        <v>740</v>
      </c>
      <c r="D147" s="214" t="s">
        <v>179</v>
      </c>
      <c r="E147" s="215" t="s">
        <v>3619</v>
      </c>
      <c r="F147" s="216" t="s">
        <v>3620</v>
      </c>
      <c r="G147" s="217" t="s">
        <v>543</v>
      </c>
      <c r="H147" s="218">
        <v>336</v>
      </c>
      <c r="I147" s="219"/>
      <c r="J147" s="220">
        <f>ROUND(I147*H147,2)</f>
        <v>0</v>
      </c>
      <c r="K147" s="216" t="s">
        <v>3218</v>
      </c>
      <c r="L147" s="47"/>
      <c r="M147" s="221" t="s">
        <v>21</v>
      </c>
      <c r="N147" s="222" t="s">
        <v>43</v>
      </c>
      <c r="O147" s="87"/>
      <c r="P147" s="223">
        <f>O147*H147</f>
        <v>0</v>
      </c>
      <c r="Q147" s="223">
        <v>0</v>
      </c>
      <c r="R147" s="223">
        <f>Q147*H147</f>
        <v>0</v>
      </c>
      <c r="S147" s="223">
        <v>0</v>
      </c>
      <c r="T147" s="224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25" t="s">
        <v>97</v>
      </c>
      <c r="AT147" s="225" t="s">
        <v>179</v>
      </c>
      <c r="AU147" s="225" t="s">
        <v>81</v>
      </c>
      <c r="AY147" s="20" t="s">
        <v>178</v>
      </c>
      <c r="BE147" s="226">
        <f>IF(N147="základní",J147,0)</f>
        <v>0</v>
      </c>
      <c r="BF147" s="226">
        <f>IF(N147="snížená",J147,0)</f>
        <v>0</v>
      </c>
      <c r="BG147" s="226">
        <f>IF(N147="zákl. přenesená",J147,0)</f>
        <v>0</v>
      </c>
      <c r="BH147" s="226">
        <f>IF(N147="sníž. přenesená",J147,0)</f>
        <v>0</v>
      </c>
      <c r="BI147" s="226">
        <f>IF(N147="nulová",J147,0)</f>
        <v>0</v>
      </c>
      <c r="BJ147" s="20" t="s">
        <v>79</v>
      </c>
      <c r="BK147" s="226">
        <f>ROUND(I147*H147,2)</f>
        <v>0</v>
      </c>
      <c r="BL147" s="20" t="s">
        <v>97</v>
      </c>
      <c r="BM147" s="225" t="s">
        <v>3621</v>
      </c>
    </row>
    <row r="148" s="2" customFormat="1" ht="24.15" customHeight="1">
      <c r="A148" s="41"/>
      <c r="B148" s="42"/>
      <c r="C148" s="214" t="s">
        <v>748</v>
      </c>
      <c r="D148" s="214" t="s">
        <v>179</v>
      </c>
      <c r="E148" s="215" t="s">
        <v>3622</v>
      </c>
      <c r="F148" s="216" t="s">
        <v>3623</v>
      </c>
      <c r="G148" s="217" t="s">
        <v>3565</v>
      </c>
      <c r="H148" s="218">
        <v>2.5800000000000001</v>
      </c>
      <c r="I148" s="219"/>
      <c r="J148" s="220">
        <f>ROUND(I148*H148,2)</f>
        <v>0</v>
      </c>
      <c r="K148" s="216" t="s">
        <v>3218</v>
      </c>
      <c r="L148" s="47"/>
      <c r="M148" s="221" t="s">
        <v>21</v>
      </c>
      <c r="N148" s="222" t="s">
        <v>43</v>
      </c>
      <c r="O148" s="87"/>
      <c r="P148" s="223">
        <f>O148*H148</f>
        <v>0</v>
      </c>
      <c r="Q148" s="223">
        <v>1.0015503875969001</v>
      </c>
      <c r="R148" s="223">
        <f>Q148*H148</f>
        <v>2.5840000000000023</v>
      </c>
      <c r="S148" s="223">
        <v>0</v>
      </c>
      <c r="T148" s="224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25" t="s">
        <v>97</v>
      </c>
      <c r="AT148" s="225" t="s">
        <v>179</v>
      </c>
      <c r="AU148" s="225" t="s">
        <v>81</v>
      </c>
      <c r="AY148" s="20" t="s">
        <v>178</v>
      </c>
      <c r="BE148" s="226">
        <f>IF(N148="základní",J148,0)</f>
        <v>0</v>
      </c>
      <c r="BF148" s="226">
        <f>IF(N148="snížená",J148,0)</f>
        <v>0</v>
      </c>
      <c r="BG148" s="226">
        <f>IF(N148="zákl. přenesená",J148,0)</f>
        <v>0</v>
      </c>
      <c r="BH148" s="226">
        <f>IF(N148="sníž. přenesená",J148,0)</f>
        <v>0</v>
      </c>
      <c r="BI148" s="226">
        <f>IF(N148="nulová",J148,0)</f>
        <v>0</v>
      </c>
      <c r="BJ148" s="20" t="s">
        <v>79</v>
      </c>
      <c r="BK148" s="226">
        <f>ROUND(I148*H148,2)</f>
        <v>0</v>
      </c>
      <c r="BL148" s="20" t="s">
        <v>97</v>
      </c>
      <c r="BM148" s="225" t="s">
        <v>3624</v>
      </c>
    </row>
    <row r="149" s="12" customFormat="1" ht="22.8" customHeight="1">
      <c r="A149" s="12"/>
      <c r="B149" s="200"/>
      <c r="C149" s="201"/>
      <c r="D149" s="202" t="s">
        <v>71</v>
      </c>
      <c r="E149" s="227" t="s">
        <v>3625</v>
      </c>
      <c r="F149" s="227" t="s">
        <v>3626</v>
      </c>
      <c r="G149" s="201"/>
      <c r="H149" s="201"/>
      <c r="I149" s="204"/>
      <c r="J149" s="228">
        <f>BK149</f>
        <v>0</v>
      </c>
      <c r="K149" s="201"/>
      <c r="L149" s="206"/>
      <c r="M149" s="207"/>
      <c r="N149" s="208"/>
      <c r="O149" s="208"/>
      <c r="P149" s="209">
        <f>SUM(P150:P164)</f>
        <v>0</v>
      </c>
      <c r="Q149" s="208"/>
      <c r="R149" s="209">
        <f>SUM(R150:R164)</f>
        <v>1.5927499999999999</v>
      </c>
      <c r="S149" s="208"/>
      <c r="T149" s="210">
        <f>SUM(T150:T164)</f>
        <v>0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11" t="s">
        <v>81</v>
      </c>
      <c r="AT149" s="212" t="s">
        <v>71</v>
      </c>
      <c r="AU149" s="212" t="s">
        <v>79</v>
      </c>
      <c r="AY149" s="211" t="s">
        <v>178</v>
      </c>
      <c r="BK149" s="213">
        <f>SUM(BK150:BK164)</f>
        <v>0</v>
      </c>
    </row>
    <row r="150" s="2" customFormat="1" ht="33" customHeight="1">
      <c r="A150" s="41"/>
      <c r="B150" s="42"/>
      <c r="C150" s="214" t="s">
        <v>754</v>
      </c>
      <c r="D150" s="214" t="s">
        <v>179</v>
      </c>
      <c r="E150" s="215" t="s">
        <v>3627</v>
      </c>
      <c r="F150" s="216" t="s">
        <v>3628</v>
      </c>
      <c r="G150" s="217" t="s">
        <v>3474</v>
      </c>
      <c r="H150" s="218">
        <v>2</v>
      </c>
      <c r="I150" s="219"/>
      <c r="J150" s="220">
        <f>ROUND(I150*H150,2)</f>
        <v>0</v>
      </c>
      <c r="K150" s="216" t="s">
        <v>3218</v>
      </c>
      <c r="L150" s="47"/>
      <c r="M150" s="221" t="s">
        <v>21</v>
      </c>
      <c r="N150" s="222" t="s">
        <v>43</v>
      </c>
      <c r="O150" s="87"/>
      <c r="P150" s="223">
        <f>O150*H150</f>
        <v>0</v>
      </c>
      <c r="Q150" s="223">
        <v>0.02</v>
      </c>
      <c r="R150" s="223">
        <f>Q150*H150</f>
        <v>0.040000000000000001</v>
      </c>
      <c r="S150" s="223">
        <v>0</v>
      </c>
      <c r="T150" s="224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25" t="s">
        <v>97</v>
      </c>
      <c r="AT150" s="225" t="s">
        <v>179</v>
      </c>
      <c r="AU150" s="225" t="s">
        <v>81</v>
      </c>
      <c r="AY150" s="20" t="s">
        <v>178</v>
      </c>
      <c r="BE150" s="226">
        <f>IF(N150="základní",J150,0)</f>
        <v>0</v>
      </c>
      <c r="BF150" s="226">
        <f>IF(N150="snížená",J150,0)</f>
        <v>0</v>
      </c>
      <c r="BG150" s="226">
        <f>IF(N150="zákl. přenesená",J150,0)</f>
        <v>0</v>
      </c>
      <c r="BH150" s="226">
        <f>IF(N150="sníž. přenesená",J150,0)</f>
        <v>0</v>
      </c>
      <c r="BI150" s="226">
        <f>IF(N150="nulová",J150,0)</f>
        <v>0</v>
      </c>
      <c r="BJ150" s="20" t="s">
        <v>79</v>
      </c>
      <c r="BK150" s="226">
        <f>ROUND(I150*H150,2)</f>
        <v>0</v>
      </c>
      <c r="BL150" s="20" t="s">
        <v>97</v>
      </c>
      <c r="BM150" s="225" t="s">
        <v>3629</v>
      </c>
    </row>
    <row r="151" s="2" customFormat="1" ht="114.9" customHeight="1">
      <c r="A151" s="41"/>
      <c r="B151" s="42"/>
      <c r="C151" s="214" t="s">
        <v>759</v>
      </c>
      <c r="D151" s="214" t="s">
        <v>179</v>
      </c>
      <c r="E151" s="215" t="s">
        <v>3630</v>
      </c>
      <c r="F151" s="216" t="s">
        <v>3631</v>
      </c>
      <c r="G151" s="217" t="s">
        <v>3474</v>
      </c>
      <c r="H151" s="218">
        <v>1</v>
      </c>
      <c r="I151" s="219"/>
      <c r="J151" s="220">
        <f>ROUND(I151*H151,2)</f>
        <v>0</v>
      </c>
      <c r="K151" s="216" t="s">
        <v>3218</v>
      </c>
      <c r="L151" s="47"/>
      <c r="M151" s="221" t="s">
        <v>21</v>
      </c>
      <c r="N151" s="222" t="s">
        <v>43</v>
      </c>
      <c r="O151" s="87"/>
      <c r="P151" s="223">
        <f>O151*H151</f>
        <v>0</v>
      </c>
      <c r="Q151" s="223">
        <v>0.02</v>
      </c>
      <c r="R151" s="223">
        <f>Q151*H151</f>
        <v>0.02</v>
      </c>
      <c r="S151" s="223">
        <v>0</v>
      </c>
      <c r="T151" s="224">
        <f>S151*H151</f>
        <v>0</v>
      </c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R151" s="225" t="s">
        <v>97</v>
      </c>
      <c r="AT151" s="225" t="s">
        <v>179</v>
      </c>
      <c r="AU151" s="225" t="s">
        <v>81</v>
      </c>
      <c r="AY151" s="20" t="s">
        <v>178</v>
      </c>
      <c r="BE151" s="226">
        <f>IF(N151="základní",J151,0)</f>
        <v>0</v>
      </c>
      <c r="BF151" s="226">
        <f>IF(N151="snížená",J151,0)</f>
        <v>0</v>
      </c>
      <c r="BG151" s="226">
        <f>IF(N151="zákl. přenesená",J151,0)</f>
        <v>0</v>
      </c>
      <c r="BH151" s="226">
        <f>IF(N151="sníž. přenesená",J151,0)</f>
        <v>0</v>
      </c>
      <c r="BI151" s="226">
        <f>IF(N151="nulová",J151,0)</f>
        <v>0</v>
      </c>
      <c r="BJ151" s="20" t="s">
        <v>79</v>
      </c>
      <c r="BK151" s="226">
        <f>ROUND(I151*H151,2)</f>
        <v>0</v>
      </c>
      <c r="BL151" s="20" t="s">
        <v>97</v>
      </c>
      <c r="BM151" s="225" t="s">
        <v>3632</v>
      </c>
    </row>
    <row r="152" s="2" customFormat="1" ht="114.9" customHeight="1">
      <c r="A152" s="41"/>
      <c r="B152" s="42"/>
      <c r="C152" s="214" t="s">
        <v>764</v>
      </c>
      <c r="D152" s="214" t="s">
        <v>179</v>
      </c>
      <c r="E152" s="215" t="s">
        <v>3633</v>
      </c>
      <c r="F152" s="216" t="s">
        <v>3634</v>
      </c>
      <c r="G152" s="217" t="s">
        <v>3474</v>
      </c>
      <c r="H152" s="218">
        <v>1</v>
      </c>
      <c r="I152" s="219"/>
      <c r="J152" s="220">
        <f>ROUND(I152*H152,2)</f>
        <v>0</v>
      </c>
      <c r="K152" s="216" t="s">
        <v>3218</v>
      </c>
      <c r="L152" s="47"/>
      <c r="M152" s="221" t="s">
        <v>21</v>
      </c>
      <c r="N152" s="222" t="s">
        <v>43</v>
      </c>
      <c r="O152" s="87"/>
      <c r="P152" s="223">
        <f>O152*H152</f>
        <v>0</v>
      </c>
      <c r="Q152" s="223">
        <v>0.02</v>
      </c>
      <c r="R152" s="223">
        <f>Q152*H152</f>
        <v>0.02</v>
      </c>
      <c r="S152" s="223">
        <v>0</v>
      </c>
      <c r="T152" s="224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25" t="s">
        <v>97</v>
      </c>
      <c r="AT152" s="225" t="s">
        <v>179</v>
      </c>
      <c r="AU152" s="225" t="s">
        <v>81</v>
      </c>
      <c r="AY152" s="20" t="s">
        <v>178</v>
      </c>
      <c r="BE152" s="226">
        <f>IF(N152="základní",J152,0)</f>
        <v>0</v>
      </c>
      <c r="BF152" s="226">
        <f>IF(N152="snížená",J152,0)</f>
        <v>0</v>
      </c>
      <c r="BG152" s="226">
        <f>IF(N152="zákl. přenesená",J152,0)</f>
        <v>0</v>
      </c>
      <c r="BH152" s="226">
        <f>IF(N152="sníž. přenesená",J152,0)</f>
        <v>0</v>
      </c>
      <c r="BI152" s="226">
        <f>IF(N152="nulová",J152,0)</f>
        <v>0</v>
      </c>
      <c r="BJ152" s="20" t="s">
        <v>79</v>
      </c>
      <c r="BK152" s="226">
        <f>ROUND(I152*H152,2)</f>
        <v>0</v>
      </c>
      <c r="BL152" s="20" t="s">
        <v>97</v>
      </c>
      <c r="BM152" s="225" t="s">
        <v>3635</v>
      </c>
    </row>
    <row r="153" s="2" customFormat="1" ht="24.15" customHeight="1">
      <c r="A153" s="41"/>
      <c r="B153" s="42"/>
      <c r="C153" s="214" t="s">
        <v>774</v>
      </c>
      <c r="D153" s="214" t="s">
        <v>179</v>
      </c>
      <c r="E153" s="215" t="s">
        <v>3636</v>
      </c>
      <c r="F153" s="216" t="s">
        <v>3637</v>
      </c>
      <c r="G153" s="217" t="s">
        <v>3474</v>
      </c>
      <c r="H153" s="218">
        <v>1</v>
      </c>
      <c r="I153" s="219"/>
      <c r="J153" s="220">
        <f>ROUND(I153*H153,2)</f>
        <v>0</v>
      </c>
      <c r="K153" s="216" t="s">
        <v>3218</v>
      </c>
      <c r="L153" s="47"/>
      <c r="M153" s="221" t="s">
        <v>21</v>
      </c>
      <c r="N153" s="222" t="s">
        <v>43</v>
      </c>
      <c r="O153" s="87"/>
      <c r="P153" s="223">
        <f>O153*H153</f>
        <v>0</v>
      </c>
      <c r="Q153" s="223">
        <v>0</v>
      </c>
      <c r="R153" s="223">
        <f>Q153*H153</f>
        <v>0</v>
      </c>
      <c r="S153" s="223">
        <v>0</v>
      </c>
      <c r="T153" s="224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25" t="s">
        <v>97</v>
      </c>
      <c r="AT153" s="225" t="s">
        <v>179</v>
      </c>
      <c r="AU153" s="225" t="s">
        <v>81</v>
      </c>
      <c r="AY153" s="20" t="s">
        <v>178</v>
      </c>
      <c r="BE153" s="226">
        <f>IF(N153="základní",J153,0)</f>
        <v>0</v>
      </c>
      <c r="BF153" s="226">
        <f>IF(N153="snížená",J153,0)</f>
        <v>0</v>
      </c>
      <c r="BG153" s="226">
        <f>IF(N153="zákl. přenesená",J153,0)</f>
        <v>0</v>
      </c>
      <c r="BH153" s="226">
        <f>IF(N153="sníž. přenesená",J153,0)</f>
        <v>0</v>
      </c>
      <c r="BI153" s="226">
        <f>IF(N153="nulová",J153,0)</f>
        <v>0</v>
      </c>
      <c r="BJ153" s="20" t="s">
        <v>79</v>
      </c>
      <c r="BK153" s="226">
        <f>ROUND(I153*H153,2)</f>
        <v>0</v>
      </c>
      <c r="BL153" s="20" t="s">
        <v>97</v>
      </c>
      <c r="BM153" s="225" t="s">
        <v>3638</v>
      </c>
    </row>
    <row r="154" s="2" customFormat="1" ht="24.15" customHeight="1">
      <c r="A154" s="41"/>
      <c r="B154" s="42"/>
      <c r="C154" s="214" t="s">
        <v>779</v>
      </c>
      <c r="D154" s="214" t="s">
        <v>179</v>
      </c>
      <c r="E154" s="215" t="s">
        <v>3639</v>
      </c>
      <c r="F154" s="216" t="s">
        <v>3640</v>
      </c>
      <c r="G154" s="217" t="s">
        <v>3641</v>
      </c>
      <c r="H154" s="218">
        <v>72</v>
      </c>
      <c r="I154" s="219"/>
      <c r="J154" s="220">
        <f>ROUND(I154*H154,2)</f>
        <v>0</v>
      </c>
      <c r="K154" s="216" t="s">
        <v>3218</v>
      </c>
      <c r="L154" s="47"/>
      <c r="M154" s="221" t="s">
        <v>21</v>
      </c>
      <c r="N154" s="222" t="s">
        <v>43</v>
      </c>
      <c r="O154" s="87"/>
      <c r="P154" s="223">
        <f>O154*H154</f>
        <v>0</v>
      </c>
      <c r="Q154" s="223">
        <v>0.001</v>
      </c>
      <c r="R154" s="223">
        <f>Q154*H154</f>
        <v>0.072000000000000008</v>
      </c>
      <c r="S154" s="223">
        <v>0</v>
      </c>
      <c r="T154" s="224">
        <f>S154*H154</f>
        <v>0</v>
      </c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R154" s="225" t="s">
        <v>97</v>
      </c>
      <c r="AT154" s="225" t="s">
        <v>179</v>
      </c>
      <c r="AU154" s="225" t="s">
        <v>81</v>
      </c>
      <c r="AY154" s="20" t="s">
        <v>178</v>
      </c>
      <c r="BE154" s="226">
        <f>IF(N154="základní",J154,0)</f>
        <v>0</v>
      </c>
      <c r="BF154" s="226">
        <f>IF(N154="snížená",J154,0)</f>
        <v>0</v>
      </c>
      <c r="BG154" s="226">
        <f>IF(N154="zákl. přenesená",J154,0)</f>
        <v>0</v>
      </c>
      <c r="BH154" s="226">
        <f>IF(N154="sníž. přenesená",J154,0)</f>
        <v>0</v>
      </c>
      <c r="BI154" s="226">
        <f>IF(N154="nulová",J154,0)</f>
        <v>0</v>
      </c>
      <c r="BJ154" s="20" t="s">
        <v>79</v>
      </c>
      <c r="BK154" s="226">
        <f>ROUND(I154*H154,2)</f>
        <v>0</v>
      </c>
      <c r="BL154" s="20" t="s">
        <v>97</v>
      </c>
      <c r="BM154" s="225" t="s">
        <v>3642</v>
      </c>
    </row>
    <row r="155" s="2" customFormat="1" ht="24.15" customHeight="1">
      <c r="A155" s="41"/>
      <c r="B155" s="42"/>
      <c r="C155" s="214" t="s">
        <v>789</v>
      </c>
      <c r="D155" s="214" t="s">
        <v>179</v>
      </c>
      <c r="E155" s="215" t="s">
        <v>3643</v>
      </c>
      <c r="F155" s="216" t="s">
        <v>3644</v>
      </c>
      <c r="G155" s="217" t="s">
        <v>3645</v>
      </c>
      <c r="H155" s="218">
        <v>190</v>
      </c>
      <c r="I155" s="219"/>
      <c r="J155" s="220">
        <f>ROUND(I155*H155,2)</f>
        <v>0</v>
      </c>
      <c r="K155" s="216" t="s">
        <v>3218</v>
      </c>
      <c r="L155" s="47"/>
      <c r="M155" s="221" t="s">
        <v>21</v>
      </c>
      <c r="N155" s="222" t="s">
        <v>43</v>
      </c>
      <c r="O155" s="87"/>
      <c r="P155" s="223">
        <f>O155*H155</f>
        <v>0</v>
      </c>
      <c r="Q155" s="223">
        <v>0.0050000000000000001</v>
      </c>
      <c r="R155" s="223">
        <f>Q155*H155</f>
        <v>0.95000000000000007</v>
      </c>
      <c r="S155" s="223">
        <v>0</v>
      </c>
      <c r="T155" s="224">
        <f>S155*H155</f>
        <v>0</v>
      </c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R155" s="225" t="s">
        <v>97</v>
      </c>
      <c r="AT155" s="225" t="s">
        <v>179</v>
      </c>
      <c r="AU155" s="225" t="s">
        <v>81</v>
      </c>
      <c r="AY155" s="20" t="s">
        <v>178</v>
      </c>
      <c r="BE155" s="226">
        <f>IF(N155="základní",J155,0)</f>
        <v>0</v>
      </c>
      <c r="BF155" s="226">
        <f>IF(N155="snížená",J155,0)</f>
        <v>0</v>
      </c>
      <c r="BG155" s="226">
        <f>IF(N155="zákl. přenesená",J155,0)</f>
        <v>0</v>
      </c>
      <c r="BH155" s="226">
        <f>IF(N155="sníž. přenesená",J155,0)</f>
        <v>0</v>
      </c>
      <c r="BI155" s="226">
        <f>IF(N155="nulová",J155,0)</f>
        <v>0</v>
      </c>
      <c r="BJ155" s="20" t="s">
        <v>79</v>
      </c>
      <c r="BK155" s="226">
        <f>ROUND(I155*H155,2)</f>
        <v>0</v>
      </c>
      <c r="BL155" s="20" t="s">
        <v>97</v>
      </c>
      <c r="BM155" s="225" t="s">
        <v>3646</v>
      </c>
    </row>
    <row r="156" s="2" customFormat="1" ht="49.05" customHeight="1">
      <c r="A156" s="41"/>
      <c r="B156" s="42"/>
      <c r="C156" s="214" t="s">
        <v>800</v>
      </c>
      <c r="D156" s="214" t="s">
        <v>179</v>
      </c>
      <c r="E156" s="215" t="s">
        <v>3647</v>
      </c>
      <c r="F156" s="216" t="s">
        <v>3648</v>
      </c>
      <c r="G156" s="217" t="s">
        <v>3645</v>
      </c>
      <c r="H156" s="218">
        <v>210</v>
      </c>
      <c r="I156" s="219"/>
      <c r="J156" s="220">
        <f>ROUND(I156*H156,2)</f>
        <v>0</v>
      </c>
      <c r="K156" s="216" t="s">
        <v>3218</v>
      </c>
      <c r="L156" s="47"/>
      <c r="M156" s="221" t="s">
        <v>21</v>
      </c>
      <c r="N156" s="222" t="s">
        <v>43</v>
      </c>
      <c r="O156" s="87"/>
      <c r="P156" s="223">
        <f>O156*H156</f>
        <v>0</v>
      </c>
      <c r="Q156" s="223">
        <v>0.001</v>
      </c>
      <c r="R156" s="223">
        <f>Q156*H156</f>
        <v>0.20999999999999999</v>
      </c>
      <c r="S156" s="223">
        <v>0</v>
      </c>
      <c r="T156" s="224">
        <f>S156*H156</f>
        <v>0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25" t="s">
        <v>97</v>
      </c>
      <c r="AT156" s="225" t="s">
        <v>179</v>
      </c>
      <c r="AU156" s="225" t="s">
        <v>81</v>
      </c>
      <c r="AY156" s="20" t="s">
        <v>178</v>
      </c>
      <c r="BE156" s="226">
        <f>IF(N156="základní",J156,0)</f>
        <v>0</v>
      </c>
      <c r="BF156" s="226">
        <f>IF(N156="snížená",J156,0)</f>
        <v>0</v>
      </c>
      <c r="BG156" s="226">
        <f>IF(N156="zákl. přenesená",J156,0)</f>
        <v>0</v>
      </c>
      <c r="BH156" s="226">
        <f>IF(N156="sníž. přenesená",J156,0)</f>
        <v>0</v>
      </c>
      <c r="BI156" s="226">
        <f>IF(N156="nulová",J156,0)</f>
        <v>0</v>
      </c>
      <c r="BJ156" s="20" t="s">
        <v>79</v>
      </c>
      <c r="BK156" s="226">
        <f>ROUND(I156*H156,2)</f>
        <v>0</v>
      </c>
      <c r="BL156" s="20" t="s">
        <v>97</v>
      </c>
      <c r="BM156" s="225" t="s">
        <v>3649</v>
      </c>
    </row>
    <row r="157" s="2" customFormat="1" ht="24.15" customHeight="1">
      <c r="A157" s="41"/>
      <c r="B157" s="42"/>
      <c r="C157" s="214" t="s">
        <v>806</v>
      </c>
      <c r="D157" s="214" t="s">
        <v>179</v>
      </c>
      <c r="E157" s="215" t="s">
        <v>3650</v>
      </c>
      <c r="F157" s="216" t="s">
        <v>3651</v>
      </c>
      <c r="G157" s="217" t="s">
        <v>543</v>
      </c>
      <c r="H157" s="218">
        <v>345</v>
      </c>
      <c r="I157" s="219"/>
      <c r="J157" s="220">
        <f>ROUND(I157*H157,2)</f>
        <v>0</v>
      </c>
      <c r="K157" s="216" t="s">
        <v>3218</v>
      </c>
      <c r="L157" s="47"/>
      <c r="M157" s="221" t="s">
        <v>21</v>
      </c>
      <c r="N157" s="222" t="s">
        <v>43</v>
      </c>
      <c r="O157" s="87"/>
      <c r="P157" s="223">
        <f>O157*H157</f>
        <v>0</v>
      </c>
      <c r="Q157" s="223">
        <v>0.00010000000000000001</v>
      </c>
      <c r="R157" s="223">
        <f>Q157*H157</f>
        <v>0.034500000000000003</v>
      </c>
      <c r="S157" s="223">
        <v>0</v>
      </c>
      <c r="T157" s="224">
        <f>S157*H157</f>
        <v>0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25" t="s">
        <v>97</v>
      </c>
      <c r="AT157" s="225" t="s">
        <v>179</v>
      </c>
      <c r="AU157" s="225" t="s">
        <v>81</v>
      </c>
      <c r="AY157" s="20" t="s">
        <v>178</v>
      </c>
      <c r="BE157" s="226">
        <f>IF(N157="základní",J157,0)</f>
        <v>0</v>
      </c>
      <c r="BF157" s="226">
        <f>IF(N157="snížená",J157,0)</f>
        <v>0</v>
      </c>
      <c r="BG157" s="226">
        <f>IF(N157="zákl. přenesená",J157,0)</f>
        <v>0</v>
      </c>
      <c r="BH157" s="226">
        <f>IF(N157="sníž. přenesená",J157,0)</f>
        <v>0</v>
      </c>
      <c r="BI157" s="226">
        <f>IF(N157="nulová",J157,0)</f>
        <v>0</v>
      </c>
      <c r="BJ157" s="20" t="s">
        <v>79</v>
      </c>
      <c r="BK157" s="226">
        <f>ROUND(I157*H157,2)</f>
        <v>0</v>
      </c>
      <c r="BL157" s="20" t="s">
        <v>97</v>
      </c>
      <c r="BM157" s="225" t="s">
        <v>3652</v>
      </c>
    </row>
    <row r="158" s="2" customFormat="1" ht="49.05" customHeight="1">
      <c r="A158" s="41"/>
      <c r="B158" s="42"/>
      <c r="C158" s="214" t="s">
        <v>823</v>
      </c>
      <c r="D158" s="214" t="s">
        <v>179</v>
      </c>
      <c r="E158" s="215" t="s">
        <v>3653</v>
      </c>
      <c r="F158" s="216" t="s">
        <v>3654</v>
      </c>
      <c r="G158" s="217" t="s">
        <v>3474</v>
      </c>
      <c r="H158" s="218">
        <v>2985</v>
      </c>
      <c r="I158" s="219"/>
      <c r="J158" s="220">
        <f>ROUND(I158*H158,2)</f>
        <v>0</v>
      </c>
      <c r="K158" s="216" t="s">
        <v>3218</v>
      </c>
      <c r="L158" s="47"/>
      <c r="M158" s="221" t="s">
        <v>21</v>
      </c>
      <c r="N158" s="222" t="s">
        <v>43</v>
      </c>
      <c r="O158" s="87"/>
      <c r="P158" s="223">
        <f>O158*H158</f>
        <v>0</v>
      </c>
      <c r="Q158" s="223">
        <v>1.0000000000000001E-05</v>
      </c>
      <c r="R158" s="223">
        <f>Q158*H158</f>
        <v>0.029850000000000002</v>
      </c>
      <c r="S158" s="223">
        <v>0</v>
      </c>
      <c r="T158" s="224">
        <f>S158*H158</f>
        <v>0</v>
      </c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R158" s="225" t="s">
        <v>97</v>
      </c>
      <c r="AT158" s="225" t="s">
        <v>179</v>
      </c>
      <c r="AU158" s="225" t="s">
        <v>81</v>
      </c>
      <c r="AY158" s="20" t="s">
        <v>178</v>
      </c>
      <c r="BE158" s="226">
        <f>IF(N158="základní",J158,0)</f>
        <v>0</v>
      </c>
      <c r="BF158" s="226">
        <f>IF(N158="snížená",J158,0)</f>
        <v>0</v>
      </c>
      <c r="BG158" s="226">
        <f>IF(N158="zákl. přenesená",J158,0)</f>
        <v>0</v>
      </c>
      <c r="BH158" s="226">
        <f>IF(N158="sníž. přenesená",J158,0)</f>
        <v>0</v>
      </c>
      <c r="BI158" s="226">
        <f>IF(N158="nulová",J158,0)</f>
        <v>0</v>
      </c>
      <c r="BJ158" s="20" t="s">
        <v>79</v>
      </c>
      <c r="BK158" s="226">
        <f>ROUND(I158*H158,2)</f>
        <v>0</v>
      </c>
      <c r="BL158" s="20" t="s">
        <v>97</v>
      </c>
      <c r="BM158" s="225" t="s">
        <v>3655</v>
      </c>
    </row>
    <row r="159" s="2" customFormat="1" ht="33" customHeight="1">
      <c r="A159" s="41"/>
      <c r="B159" s="42"/>
      <c r="C159" s="214" t="s">
        <v>834</v>
      </c>
      <c r="D159" s="214" t="s">
        <v>179</v>
      </c>
      <c r="E159" s="215" t="s">
        <v>3656</v>
      </c>
      <c r="F159" s="216" t="s">
        <v>3657</v>
      </c>
      <c r="G159" s="217" t="s">
        <v>543</v>
      </c>
      <c r="H159" s="218">
        <v>1320</v>
      </c>
      <c r="I159" s="219"/>
      <c r="J159" s="220">
        <f>ROUND(I159*H159,2)</f>
        <v>0</v>
      </c>
      <c r="K159" s="216" t="s">
        <v>3218</v>
      </c>
      <c r="L159" s="47"/>
      <c r="M159" s="221" t="s">
        <v>21</v>
      </c>
      <c r="N159" s="222" t="s">
        <v>43</v>
      </c>
      <c r="O159" s="87"/>
      <c r="P159" s="223">
        <f>O159*H159</f>
        <v>0</v>
      </c>
      <c r="Q159" s="223">
        <v>0.00014999999999999999</v>
      </c>
      <c r="R159" s="223">
        <f>Q159*H159</f>
        <v>0.19799999999999998</v>
      </c>
      <c r="S159" s="223">
        <v>0</v>
      </c>
      <c r="T159" s="224">
        <f>S159*H159</f>
        <v>0</v>
      </c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R159" s="225" t="s">
        <v>97</v>
      </c>
      <c r="AT159" s="225" t="s">
        <v>179</v>
      </c>
      <c r="AU159" s="225" t="s">
        <v>81</v>
      </c>
      <c r="AY159" s="20" t="s">
        <v>178</v>
      </c>
      <c r="BE159" s="226">
        <f>IF(N159="základní",J159,0)</f>
        <v>0</v>
      </c>
      <c r="BF159" s="226">
        <f>IF(N159="snížená",J159,0)</f>
        <v>0</v>
      </c>
      <c r="BG159" s="226">
        <f>IF(N159="zákl. přenesená",J159,0)</f>
        <v>0</v>
      </c>
      <c r="BH159" s="226">
        <f>IF(N159="sníž. přenesená",J159,0)</f>
        <v>0</v>
      </c>
      <c r="BI159" s="226">
        <f>IF(N159="nulová",J159,0)</f>
        <v>0</v>
      </c>
      <c r="BJ159" s="20" t="s">
        <v>79</v>
      </c>
      <c r="BK159" s="226">
        <f>ROUND(I159*H159,2)</f>
        <v>0</v>
      </c>
      <c r="BL159" s="20" t="s">
        <v>97</v>
      </c>
      <c r="BM159" s="225" t="s">
        <v>3658</v>
      </c>
    </row>
    <row r="160" s="2" customFormat="1" ht="16.5" customHeight="1">
      <c r="A160" s="41"/>
      <c r="B160" s="42"/>
      <c r="C160" s="214" t="s">
        <v>840</v>
      </c>
      <c r="D160" s="214" t="s">
        <v>179</v>
      </c>
      <c r="E160" s="215" t="s">
        <v>3659</v>
      </c>
      <c r="F160" s="216" t="s">
        <v>3660</v>
      </c>
      <c r="G160" s="217" t="s">
        <v>543</v>
      </c>
      <c r="H160" s="218">
        <v>92</v>
      </c>
      <c r="I160" s="219"/>
      <c r="J160" s="220">
        <f>ROUND(I160*H160,2)</f>
        <v>0</v>
      </c>
      <c r="K160" s="216" t="s">
        <v>3218</v>
      </c>
      <c r="L160" s="47"/>
      <c r="M160" s="221" t="s">
        <v>21</v>
      </c>
      <c r="N160" s="222" t="s">
        <v>43</v>
      </c>
      <c r="O160" s="87"/>
      <c r="P160" s="223">
        <f>O160*H160</f>
        <v>0</v>
      </c>
      <c r="Q160" s="223">
        <v>0.00020000000000000001</v>
      </c>
      <c r="R160" s="223">
        <f>Q160*H160</f>
        <v>0.0184</v>
      </c>
      <c r="S160" s="223">
        <v>0</v>
      </c>
      <c r="T160" s="224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25" t="s">
        <v>97</v>
      </c>
      <c r="AT160" s="225" t="s">
        <v>179</v>
      </c>
      <c r="AU160" s="225" t="s">
        <v>81</v>
      </c>
      <c r="AY160" s="20" t="s">
        <v>178</v>
      </c>
      <c r="BE160" s="226">
        <f>IF(N160="základní",J160,0)</f>
        <v>0</v>
      </c>
      <c r="BF160" s="226">
        <f>IF(N160="snížená",J160,0)</f>
        <v>0</v>
      </c>
      <c r="BG160" s="226">
        <f>IF(N160="zákl. přenesená",J160,0)</f>
        <v>0</v>
      </c>
      <c r="BH160" s="226">
        <f>IF(N160="sníž. přenesená",J160,0)</f>
        <v>0</v>
      </c>
      <c r="BI160" s="226">
        <f>IF(N160="nulová",J160,0)</f>
        <v>0</v>
      </c>
      <c r="BJ160" s="20" t="s">
        <v>79</v>
      </c>
      <c r="BK160" s="226">
        <f>ROUND(I160*H160,2)</f>
        <v>0</v>
      </c>
      <c r="BL160" s="20" t="s">
        <v>97</v>
      </c>
      <c r="BM160" s="225" t="s">
        <v>3661</v>
      </c>
    </row>
    <row r="161" s="2" customFormat="1" ht="24.15" customHeight="1">
      <c r="A161" s="41"/>
      <c r="B161" s="42"/>
      <c r="C161" s="214" t="s">
        <v>848</v>
      </c>
      <c r="D161" s="214" t="s">
        <v>179</v>
      </c>
      <c r="E161" s="215" t="s">
        <v>3662</v>
      </c>
      <c r="F161" s="216" t="s">
        <v>3663</v>
      </c>
      <c r="G161" s="217" t="s">
        <v>3645</v>
      </c>
      <c r="H161" s="218">
        <v>190</v>
      </c>
      <c r="I161" s="219"/>
      <c r="J161" s="220">
        <f>ROUND(I161*H161,2)</f>
        <v>0</v>
      </c>
      <c r="K161" s="216" t="s">
        <v>3218</v>
      </c>
      <c r="L161" s="47"/>
      <c r="M161" s="221" t="s">
        <v>21</v>
      </c>
      <c r="N161" s="222" t="s">
        <v>43</v>
      </c>
      <c r="O161" s="87"/>
      <c r="P161" s="223">
        <f>O161*H161</f>
        <v>0</v>
      </c>
      <c r="Q161" s="223">
        <v>0</v>
      </c>
      <c r="R161" s="223">
        <f>Q161*H161</f>
        <v>0</v>
      </c>
      <c r="S161" s="223">
        <v>0</v>
      </c>
      <c r="T161" s="224">
        <f>S161*H161</f>
        <v>0</v>
      </c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R161" s="225" t="s">
        <v>97</v>
      </c>
      <c r="AT161" s="225" t="s">
        <v>179</v>
      </c>
      <c r="AU161" s="225" t="s">
        <v>81</v>
      </c>
      <c r="AY161" s="20" t="s">
        <v>178</v>
      </c>
      <c r="BE161" s="226">
        <f>IF(N161="základní",J161,0)</f>
        <v>0</v>
      </c>
      <c r="BF161" s="226">
        <f>IF(N161="snížená",J161,0)</f>
        <v>0</v>
      </c>
      <c r="BG161" s="226">
        <f>IF(N161="zákl. přenesená",J161,0)</f>
        <v>0</v>
      </c>
      <c r="BH161" s="226">
        <f>IF(N161="sníž. přenesená",J161,0)</f>
        <v>0</v>
      </c>
      <c r="BI161" s="226">
        <f>IF(N161="nulová",J161,0)</f>
        <v>0</v>
      </c>
      <c r="BJ161" s="20" t="s">
        <v>79</v>
      </c>
      <c r="BK161" s="226">
        <f>ROUND(I161*H161,2)</f>
        <v>0</v>
      </c>
      <c r="BL161" s="20" t="s">
        <v>97</v>
      </c>
      <c r="BM161" s="225" t="s">
        <v>3664</v>
      </c>
    </row>
    <row r="162" s="2" customFormat="1" ht="24.15" customHeight="1">
      <c r="A162" s="41"/>
      <c r="B162" s="42"/>
      <c r="C162" s="214" t="s">
        <v>858</v>
      </c>
      <c r="D162" s="214" t="s">
        <v>179</v>
      </c>
      <c r="E162" s="215" t="s">
        <v>3665</v>
      </c>
      <c r="F162" s="216" t="s">
        <v>3666</v>
      </c>
      <c r="G162" s="217" t="s">
        <v>3641</v>
      </c>
      <c r="H162" s="218">
        <v>72</v>
      </c>
      <c r="I162" s="219"/>
      <c r="J162" s="220">
        <f>ROUND(I162*H162,2)</f>
        <v>0</v>
      </c>
      <c r="K162" s="216" t="s">
        <v>3218</v>
      </c>
      <c r="L162" s="47"/>
      <c r="M162" s="221" t="s">
        <v>21</v>
      </c>
      <c r="N162" s="222" t="s">
        <v>43</v>
      </c>
      <c r="O162" s="87"/>
      <c r="P162" s="223">
        <f>O162*H162</f>
        <v>0</v>
      </c>
      <c r="Q162" s="223">
        <v>0</v>
      </c>
      <c r="R162" s="223">
        <f>Q162*H162</f>
        <v>0</v>
      </c>
      <c r="S162" s="223">
        <v>0</v>
      </c>
      <c r="T162" s="224">
        <f>S162*H162</f>
        <v>0</v>
      </c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R162" s="225" t="s">
        <v>97</v>
      </c>
      <c r="AT162" s="225" t="s">
        <v>179</v>
      </c>
      <c r="AU162" s="225" t="s">
        <v>81</v>
      </c>
      <c r="AY162" s="20" t="s">
        <v>178</v>
      </c>
      <c r="BE162" s="226">
        <f>IF(N162="základní",J162,0)</f>
        <v>0</v>
      </c>
      <c r="BF162" s="226">
        <f>IF(N162="snížená",J162,0)</f>
        <v>0</v>
      </c>
      <c r="BG162" s="226">
        <f>IF(N162="zákl. přenesená",J162,0)</f>
        <v>0</v>
      </c>
      <c r="BH162" s="226">
        <f>IF(N162="sníž. přenesená",J162,0)</f>
        <v>0</v>
      </c>
      <c r="BI162" s="226">
        <f>IF(N162="nulová",J162,0)</f>
        <v>0</v>
      </c>
      <c r="BJ162" s="20" t="s">
        <v>79</v>
      </c>
      <c r="BK162" s="226">
        <f>ROUND(I162*H162,2)</f>
        <v>0</v>
      </c>
      <c r="BL162" s="20" t="s">
        <v>97</v>
      </c>
      <c r="BM162" s="225" t="s">
        <v>3667</v>
      </c>
    </row>
    <row r="163" s="2" customFormat="1" ht="24.15" customHeight="1">
      <c r="A163" s="41"/>
      <c r="B163" s="42"/>
      <c r="C163" s="214" t="s">
        <v>868</v>
      </c>
      <c r="D163" s="214" t="s">
        <v>179</v>
      </c>
      <c r="E163" s="215" t="s">
        <v>3668</v>
      </c>
      <c r="F163" s="216" t="s">
        <v>3669</v>
      </c>
      <c r="G163" s="217" t="s">
        <v>3470</v>
      </c>
      <c r="H163" s="218">
        <v>1</v>
      </c>
      <c r="I163" s="219"/>
      <c r="J163" s="220">
        <f>ROUND(I163*H163,2)</f>
        <v>0</v>
      </c>
      <c r="K163" s="216" t="s">
        <v>3218</v>
      </c>
      <c r="L163" s="47"/>
      <c r="M163" s="221" t="s">
        <v>21</v>
      </c>
      <c r="N163" s="222" t="s">
        <v>43</v>
      </c>
      <c r="O163" s="87"/>
      <c r="P163" s="223">
        <f>O163*H163</f>
        <v>0</v>
      </c>
      <c r="Q163" s="223">
        <v>0</v>
      </c>
      <c r="R163" s="223">
        <f>Q163*H163</f>
        <v>0</v>
      </c>
      <c r="S163" s="223">
        <v>0</v>
      </c>
      <c r="T163" s="224">
        <f>S163*H163</f>
        <v>0</v>
      </c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R163" s="225" t="s">
        <v>97</v>
      </c>
      <c r="AT163" s="225" t="s">
        <v>179</v>
      </c>
      <c r="AU163" s="225" t="s">
        <v>81</v>
      </c>
      <c r="AY163" s="20" t="s">
        <v>178</v>
      </c>
      <c r="BE163" s="226">
        <f>IF(N163="základní",J163,0)</f>
        <v>0</v>
      </c>
      <c r="BF163" s="226">
        <f>IF(N163="snížená",J163,0)</f>
        <v>0</v>
      </c>
      <c r="BG163" s="226">
        <f>IF(N163="zákl. přenesená",J163,0)</f>
        <v>0</v>
      </c>
      <c r="BH163" s="226">
        <f>IF(N163="sníž. přenesená",J163,0)</f>
        <v>0</v>
      </c>
      <c r="BI163" s="226">
        <f>IF(N163="nulová",J163,0)</f>
        <v>0</v>
      </c>
      <c r="BJ163" s="20" t="s">
        <v>79</v>
      </c>
      <c r="BK163" s="226">
        <f>ROUND(I163*H163,2)</f>
        <v>0</v>
      </c>
      <c r="BL163" s="20" t="s">
        <v>97</v>
      </c>
      <c r="BM163" s="225" t="s">
        <v>3670</v>
      </c>
    </row>
    <row r="164" s="2" customFormat="1" ht="24.15" customHeight="1">
      <c r="A164" s="41"/>
      <c r="B164" s="42"/>
      <c r="C164" s="214" t="s">
        <v>874</v>
      </c>
      <c r="D164" s="214" t="s">
        <v>179</v>
      </c>
      <c r="E164" s="215" t="s">
        <v>3671</v>
      </c>
      <c r="F164" s="216" t="s">
        <v>3672</v>
      </c>
      <c r="G164" s="217" t="s">
        <v>3565</v>
      </c>
      <c r="H164" s="218">
        <v>1.6000000000000001</v>
      </c>
      <c r="I164" s="219"/>
      <c r="J164" s="220">
        <f>ROUND(I164*H164,2)</f>
        <v>0</v>
      </c>
      <c r="K164" s="216" t="s">
        <v>3218</v>
      </c>
      <c r="L164" s="47"/>
      <c r="M164" s="229" t="s">
        <v>21</v>
      </c>
      <c r="N164" s="230" t="s">
        <v>43</v>
      </c>
      <c r="O164" s="231"/>
      <c r="P164" s="232">
        <f>O164*H164</f>
        <v>0</v>
      </c>
      <c r="Q164" s="232">
        <v>0</v>
      </c>
      <c r="R164" s="232">
        <f>Q164*H164</f>
        <v>0</v>
      </c>
      <c r="S164" s="232">
        <v>0</v>
      </c>
      <c r="T164" s="233">
        <f>S164*H164</f>
        <v>0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R164" s="225" t="s">
        <v>97</v>
      </c>
      <c r="AT164" s="225" t="s">
        <v>179</v>
      </c>
      <c r="AU164" s="225" t="s">
        <v>81</v>
      </c>
      <c r="AY164" s="20" t="s">
        <v>178</v>
      </c>
      <c r="BE164" s="226">
        <f>IF(N164="základní",J164,0)</f>
        <v>0</v>
      </c>
      <c r="BF164" s="226">
        <f>IF(N164="snížená",J164,0)</f>
        <v>0</v>
      </c>
      <c r="BG164" s="226">
        <f>IF(N164="zákl. přenesená",J164,0)</f>
        <v>0</v>
      </c>
      <c r="BH164" s="226">
        <f>IF(N164="sníž. přenesená",J164,0)</f>
        <v>0</v>
      </c>
      <c r="BI164" s="226">
        <f>IF(N164="nulová",J164,0)</f>
        <v>0</v>
      </c>
      <c r="BJ164" s="20" t="s">
        <v>79</v>
      </c>
      <c r="BK164" s="226">
        <f>ROUND(I164*H164,2)</f>
        <v>0</v>
      </c>
      <c r="BL164" s="20" t="s">
        <v>97</v>
      </c>
      <c r="BM164" s="225" t="s">
        <v>3673</v>
      </c>
    </row>
    <row r="165" s="2" customFormat="1" ht="6.96" customHeight="1">
      <c r="A165" s="41"/>
      <c r="B165" s="62"/>
      <c r="C165" s="63"/>
      <c r="D165" s="63"/>
      <c r="E165" s="63"/>
      <c r="F165" s="63"/>
      <c r="G165" s="63"/>
      <c r="H165" s="63"/>
      <c r="I165" s="63"/>
      <c r="J165" s="63"/>
      <c r="K165" s="63"/>
      <c r="L165" s="47"/>
      <c r="M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</row>
  </sheetData>
  <sheetProtection sheet="1" autoFilter="0" formatColumns="0" formatRows="0" objects="1" scenarios="1" spinCount="100000" saltValue="OhX+7c9QTLwFhLSALxiqyEWmCFARYVto9CZrMvw3IR4ojHW9cusdH8FJ6y3Gr+LVQ49Hob2SkTHkk1fmMhyAUg==" hashValue="KGS8WtPi+4G0I8fo00wjGTQEuTfxVGzdjG0VYsi37fZ8TDkOyW9nLRfK8DWQhv3iM2igOaFwTiZ6dMOyONMPWw==" algorithmName="SHA-512" password="CCE5"/>
  <autoFilter ref="C94:K164"/>
  <mergeCells count="15">
    <mergeCell ref="E7:H7"/>
    <mergeCell ref="E11:H11"/>
    <mergeCell ref="E9:H9"/>
    <mergeCell ref="E13:H13"/>
    <mergeCell ref="E22:H22"/>
    <mergeCell ref="E31:H31"/>
    <mergeCell ref="E52:H52"/>
    <mergeCell ref="E56:H56"/>
    <mergeCell ref="E54:H54"/>
    <mergeCell ref="E58:H58"/>
    <mergeCell ref="E81:H81"/>
    <mergeCell ref="E85:H85"/>
    <mergeCell ref="E83:H83"/>
    <mergeCell ref="E87:H8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110</v>
      </c>
    </row>
    <row r="3" s="1" customFormat="1" ht="6.96" customHeight="1">
      <c r="B3" s="142"/>
      <c r="C3" s="143"/>
      <c r="D3" s="143"/>
      <c r="E3" s="143"/>
      <c r="F3" s="143"/>
      <c r="G3" s="143"/>
      <c r="H3" s="143"/>
      <c r="I3" s="143"/>
      <c r="J3" s="143"/>
      <c r="K3" s="143"/>
      <c r="L3" s="23"/>
      <c r="AT3" s="20" t="s">
        <v>81</v>
      </c>
    </row>
    <row r="4" s="1" customFormat="1" ht="24.96" customHeight="1">
      <c r="B4" s="23"/>
      <c r="D4" s="144" t="s">
        <v>150</v>
      </c>
      <c r="L4" s="23"/>
      <c r="M4" s="145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6" t="s">
        <v>16</v>
      </c>
      <c r="L6" s="23"/>
    </row>
    <row r="7" s="1" customFormat="1" ht="26.25" customHeight="1">
      <c r="B7" s="23"/>
      <c r="E7" s="147" t="str">
        <f>'Rekapitulace stavby'!K6</f>
        <v>PŘÍSTAVBA SAUNOVÉ ZÓNY K WELLNESS CENTRU BRUNTÁL I.ETAPA</v>
      </c>
      <c r="F7" s="146"/>
      <c r="G7" s="146"/>
      <c r="H7" s="146"/>
      <c r="L7" s="23"/>
    </row>
    <row r="8">
      <c r="B8" s="23"/>
      <c r="D8" s="146" t="s">
        <v>151</v>
      </c>
      <c r="L8" s="23"/>
    </row>
    <row r="9" s="1" customFormat="1" ht="16.5" customHeight="1">
      <c r="B9" s="23"/>
      <c r="E9" s="147" t="s">
        <v>328</v>
      </c>
      <c r="F9" s="1"/>
      <c r="G9" s="1"/>
      <c r="H9" s="1"/>
      <c r="L9" s="23"/>
    </row>
    <row r="10" s="1" customFormat="1" ht="12" customHeight="1">
      <c r="B10" s="23"/>
      <c r="D10" s="146" t="s">
        <v>153</v>
      </c>
      <c r="L10" s="23"/>
    </row>
    <row r="11" s="2" customFormat="1" ht="16.5" customHeight="1">
      <c r="A11" s="41"/>
      <c r="B11" s="47"/>
      <c r="C11" s="41"/>
      <c r="D11" s="41"/>
      <c r="E11" s="159" t="s">
        <v>329</v>
      </c>
      <c r="F11" s="41"/>
      <c r="G11" s="41"/>
      <c r="H11" s="41"/>
      <c r="I11" s="41"/>
      <c r="J11" s="41"/>
      <c r="K11" s="41"/>
      <c r="L11" s="148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46" t="s">
        <v>2875</v>
      </c>
      <c r="E12" s="41"/>
      <c r="F12" s="41"/>
      <c r="G12" s="41"/>
      <c r="H12" s="41"/>
      <c r="I12" s="41"/>
      <c r="J12" s="41"/>
      <c r="K12" s="41"/>
      <c r="L12" s="148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6.5" customHeight="1">
      <c r="A13" s="41"/>
      <c r="B13" s="47"/>
      <c r="C13" s="41"/>
      <c r="D13" s="41"/>
      <c r="E13" s="149" t="s">
        <v>3674</v>
      </c>
      <c r="F13" s="41"/>
      <c r="G13" s="41"/>
      <c r="H13" s="41"/>
      <c r="I13" s="41"/>
      <c r="J13" s="41"/>
      <c r="K13" s="41"/>
      <c r="L13" s="148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>
      <c r="A14" s="41"/>
      <c r="B14" s="47"/>
      <c r="C14" s="41"/>
      <c r="D14" s="41"/>
      <c r="E14" s="41"/>
      <c r="F14" s="41"/>
      <c r="G14" s="41"/>
      <c r="H14" s="41"/>
      <c r="I14" s="41"/>
      <c r="J14" s="41"/>
      <c r="K14" s="41"/>
      <c r="L14" s="148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2" customHeight="1">
      <c r="A15" s="41"/>
      <c r="B15" s="47"/>
      <c r="C15" s="41"/>
      <c r="D15" s="146" t="s">
        <v>18</v>
      </c>
      <c r="E15" s="41"/>
      <c r="F15" s="136" t="s">
        <v>19</v>
      </c>
      <c r="G15" s="41"/>
      <c r="H15" s="41"/>
      <c r="I15" s="146" t="s">
        <v>20</v>
      </c>
      <c r="J15" s="136" t="s">
        <v>21</v>
      </c>
      <c r="K15" s="41"/>
      <c r="L15" s="148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6" t="s">
        <v>22</v>
      </c>
      <c r="E16" s="41"/>
      <c r="F16" s="136" t="s">
        <v>332</v>
      </c>
      <c r="G16" s="41"/>
      <c r="H16" s="41"/>
      <c r="I16" s="146" t="s">
        <v>24</v>
      </c>
      <c r="J16" s="150" t="str">
        <f>'Rekapitulace stavby'!AN8</f>
        <v>13. 7. 2026</v>
      </c>
      <c r="K16" s="41"/>
      <c r="L16" s="148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0.8" customHeight="1">
      <c r="A17" s="41"/>
      <c r="B17" s="47"/>
      <c r="C17" s="41"/>
      <c r="D17" s="41"/>
      <c r="E17" s="41"/>
      <c r="F17" s="41"/>
      <c r="G17" s="41"/>
      <c r="H17" s="41"/>
      <c r="I17" s="41"/>
      <c r="J17" s="41"/>
      <c r="K17" s="41"/>
      <c r="L17" s="148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2" customHeight="1">
      <c r="A18" s="41"/>
      <c r="B18" s="47"/>
      <c r="C18" s="41"/>
      <c r="D18" s="146" t="s">
        <v>26</v>
      </c>
      <c r="E18" s="41"/>
      <c r="F18" s="41"/>
      <c r="G18" s="41"/>
      <c r="H18" s="41"/>
      <c r="I18" s="146" t="s">
        <v>27</v>
      </c>
      <c r="J18" s="136" t="s">
        <v>21</v>
      </c>
      <c r="K18" s="41"/>
      <c r="L18" s="148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8" customHeight="1">
      <c r="A19" s="41"/>
      <c r="B19" s="47"/>
      <c r="C19" s="41"/>
      <c r="D19" s="41"/>
      <c r="E19" s="136" t="s">
        <v>28</v>
      </c>
      <c r="F19" s="41"/>
      <c r="G19" s="41"/>
      <c r="H19" s="41"/>
      <c r="I19" s="146" t="s">
        <v>29</v>
      </c>
      <c r="J19" s="136" t="s">
        <v>21</v>
      </c>
      <c r="K19" s="41"/>
      <c r="L19" s="148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6.96" customHeight="1">
      <c r="A20" s="41"/>
      <c r="B20" s="47"/>
      <c r="C20" s="41"/>
      <c r="D20" s="41"/>
      <c r="E20" s="41"/>
      <c r="F20" s="41"/>
      <c r="G20" s="41"/>
      <c r="H20" s="41"/>
      <c r="I20" s="41"/>
      <c r="J20" s="41"/>
      <c r="K20" s="41"/>
      <c r="L20" s="148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2" customHeight="1">
      <c r="A21" s="41"/>
      <c r="B21" s="47"/>
      <c r="C21" s="41"/>
      <c r="D21" s="146" t="s">
        <v>30</v>
      </c>
      <c r="E21" s="41"/>
      <c r="F21" s="41"/>
      <c r="G21" s="41"/>
      <c r="H21" s="41"/>
      <c r="I21" s="146" t="s">
        <v>27</v>
      </c>
      <c r="J21" s="36" t="str">
        <f>'Rekapitulace stavby'!AN13</f>
        <v>Vyplň údaj</v>
      </c>
      <c r="K21" s="41"/>
      <c r="L21" s="148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8" customHeight="1">
      <c r="A22" s="41"/>
      <c r="B22" s="47"/>
      <c r="C22" s="41"/>
      <c r="D22" s="41"/>
      <c r="E22" s="36" t="str">
        <f>'Rekapitulace stavby'!E14</f>
        <v>Vyplň údaj</v>
      </c>
      <c r="F22" s="136"/>
      <c r="G22" s="136"/>
      <c r="H22" s="136"/>
      <c r="I22" s="146" t="s">
        <v>29</v>
      </c>
      <c r="J22" s="36" t="str">
        <f>'Rekapitulace stavby'!AN14</f>
        <v>Vyplň údaj</v>
      </c>
      <c r="K22" s="41"/>
      <c r="L22" s="148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6.96" customHeight="1">
      <c r="A23" s="41"/>
      <c r="B23" s="47"/>
      <c r="C23" s="41"/>
      <c r="D23" s="41"/>
      <c r="E23" s="41"/>
      <c r="F23" s="41"/>
      <c r="G23" s="41"/>
      <c r="H23" s="41"/>
      <c r="I23" s="41"/>
      <c r="J23" s="41"/>
      <c r="K23" s="41"/>
      <c r="L23" s="148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2" customHeight="1">
      <c r="A24" s="41"/>
      <c r="B24" s="47"/>
      <c r="C24" s="41"/>
      <c r="D24" s="146" t="s">
        <v>32</v>
      </c>
      <c r="E24" s="41"/>
      <c r="F24" s="41"/>
      <c r="G24" s="41"/>
      <c r="H24" s="41"/>
      <c r="I24" s="146" t="s">
        <v>27</v>
      </c>
      <c r="J24" s="136" t="s">
        <v>21</v>
      </c>
      <c r="K24" s="41"/>
      <c r="L24" s="148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8" customHeight="1">
      <c r="A25" s="41"/>
      <c r="B25" s="47"/>
      <c r="C25" s="41"/>
      <c r="D25" s="41"/>
      <c r="E25" s="136" t="s">
        <v>33</v>
      </c>
      <c r="F25" s="41"/>
      <c r="G25" s="41"/>
      <c r="H25" s="41"/>
      <c r="I25" s="146" t="s">
        <v>29</v>
      </c>
      <c r="J25" s="136" t="s">
        <v>21</v>
      </c>
      <c r="K25" s="41"/>
      <c r="L25" s="148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6.96" customHeight="1">
      <c r="A26" s="41"/>
      <c r="B26" s="47"/>
      <c r="C26" s="41"/>
      <c r="D26" s="41"/>
      <c r="E26" s="41"/>
      <c r="F26" s="41"/>
      <c r="G26" s="41"/>
      <c r="H26" s="41"/>
      <c r="I26" s="41"/>
      <c r="J26" s="41"/>
      <c r="K26" s="41"/>
      <c r="L26" s="148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12" customHeight="1">
      <c r="A27" s="41"/>
      <c r="B27" s="47"/>
      <c r="C27" s="41"/>
      <c r="D27" s="146" t="s">
        <v>35</v>
      </c>
      <c r="E27" s="41"/>
      <c r="F27" s="41"/>
      <c r="G27" s="41"/>
      <c r="H27" s="41"/>
      <c r="I27" s="146" t="s">
        <v>27</v>
      </c>
      <c r="J27" s="136" t="s">
        <v>21</v>
      </c>
      <c r="K27" s="41"/>
      <c r="L27" s="148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8" customHeight="1">
      <c r="A28" s="41"/>
      <c r="B28" s="47"/>
      <c r="C28" s="41"/>
      <c r="D28" s="41"/>
      <c r="E28" s="136" t="s">
        <v>33</v>
      </c>
      <c r="F28" s="41"/>
      <c r="G28" s="41"/>
      <c r="H28" s="41"/>
      <c r="I28" s="146" t="s">
        <v>29</v>
      </c>
      <c r="J28" s="136" t="s">
        <v>21</v>
      </c>
      <c r="K28" s="41"/>
      <c r="L28" s="148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41"/>
      <c r="E29" s="41"/>
      <c r="F29" s="41"/>
      <c r="G29" s="41"/>
      <c r="H29" s="41"/>
      <c r="I29" s="41"/>
      <c r="J29" s="41"/>
      <c r="K29" s="41"/>
      <c r="L29" s="148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12" customHeight="1">
      <c r="A30" s="41"/>
      <c r="B30" s="47"/>
      <c r="C30" s="41"/>
      <c r="D30" s="146" t="s">
        <v>36</v>
      </c>
      <c r="E30" s="41"/>
      <c r="F30" s="41"/>
      <c r="G30" s="41"/>
      <c r="H30" s="41"/>
      <c r="I30" s="41"/>
      <c r="J30" s="41"/>
      <c r="K30" s="41"/>
      <c r="L30" s="148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8" customFormat="1" ht="16.5" customHeight="1">
      <c r="A31" s="151"/>
      <c r="B31" s="152"/>
      <c r="C31" s="151"/>
      <c r="D31" s="151"/>
      <c r="E31" s="153" t="s">
        <v>21</v>
      </c>
      <c r="F31" s="153"/>
      <c r="G31" s="153"/>
      <c r="H31" s="153"/>
      <c r="I31" s="151"/>
      <c r="J31" s="151"/>
      <c r="K31" s="151"/>
      <c r="L31" s="154"/>
      <c r="S31" s="151"/>
      <c r="T31" s="151"/>
      <c r="U31" s="151"/>
      <c r="V31" s="151"/>
      <c r="W31" s="151"/>
      <c r="X31" s="151"/>
      <c r="Y31" s="151"/>
      <c r="Z31" s="151"/>
      <c r="AA31" s="151"/>
      <c r="AB31" s="151"/>
      <c r="AC31" s="151"/>
      <c r="AD31" s="151"/>
      <c r="AE31" s="151"/>
    </row>
    <row r="32" s="2" customFormat="1" ht="6.96" customHeight="1">
      <c r="A32" s="41"/>
      <c r="B32" s="47"/>
      <c r="C32" s="41"/>
      <c r="D32" s="41"/>
      <c r="E32" s="41"/>
      <c r="F32" s="41"/>
      <c r="G32" s="41"/>
      <c r="H32" s="41"/>
      <c r="I32" s="41"/>
      <c r="J32" s="41"/>
      <c r="K32" s="41"/>
      <c r="L32" s="148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5"/>
      <c r="E33" s="155"/>
      <c r="F33" s="155"/>
      <c r="G33" s="155"/>
      <c r="H33" s="155"/>
      <c r="I33" s="155"/>
      <c r="J33" s="155"/>
      <c r="K33" s="155"/>
      <c r="L33" s="148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25.44" customHeight="1">
      <c r="A34" s="41"/>
      <c r="B34" s="47"/>
      <c r="C34" s="41"/>
      <c r="D34" s="156" t="s">
        <v>38</v>
      </c>
      <c r="E34" s="41"/>
      <c r="F34" s="41"/>
      <c r="G34" s="41"/>
      <c r="H34" s="41"/>
      <c r="I34" s="41"/>
      <c r="J34" s="157">
        <f>ROUND(J105, 2)</f>
        <v>0</v>
      </c>
      <c r="K34" s="41"/>
      <c r="L34" s="148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6.96" customHeight="1">
      <c r="A35" s="41"/>
      <c r="B35" s="47"/>
      <c r="C35" s="41"/>
      <c r="D35" s="155"/>
      <c r="E35" s="155"/>
      <c r="F35" s="155"/>
      <c r="G35" s="155"/>
      <c r="H35" s="155"/>
      <c r="I35" s="155"/>
      <c r="J35" s="155"/>
      <c r="K35" s="155"/>
      <c r="L35" s="148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41"/>
      <c r="F36" s="158" t="s">
        <v>40</v>
      </c>
      <c r="G36" s="41"/>
      <c r="H36" s="41"/>
      <c r="I36" s="158" t="s">
        <v>39</v>
      </c>
      <c r="J36" s="158" t="s">
        <v>41</v>
      </c>
      <c r="K36" s="41"/>
      <c r="L36" s="148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s="2" customFormat="1" ht="14.4" customHeight="1">
      <c r="A37" s="41"/>
      <c r="B37" s="47"/>
      <c r="C37" s="41"/>
      <c r="D37" s="159" t="s">
        <v>42</v>
      </c>
      <c r="E37" s="146" t="s">
        <v>43</v>
      </c>
      <c r="F37" s="160">
        <f>ROUND((SUM(BE105:BE237)),  2)</f>
        <v>0</v>
      </c>
      <c r="G37" s="41"/>
      <c r="H37" s="41"/>
      <c r="I37" s="161">
        <v>0.20999999999999999</v>
      </c>
      <c r="J37" s="160">
        <f>ROUND(((SUM(BE105:BE237))*I37),  2)</f>
        <v>0</v>
      </c>
      <c r="K37" s="41"/>
      <c r="L37" s="148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14.4" customHeight="1">
      <c r="A38" s="41"/>
      <c r="B38" s="47"/>
      <c r="C38" s="41"/>
      <c r="D38" s="41"/>
      <c r="E38" s="146" t="s">
        <v>44</v>
      </c>
      <c r="F38" s="160">
        <f>ROUND((SUM(BF105:BF237)),  2)</f>
        <v>0</v>
      </c>
      <c r="G38" s="41"/>
      <c r="H38" s="41"/>
      <c r="I38" s="161">
        <v>0.14999999999999999</v>
      </c>
      <c r="J38" s="160">
        <f>ROUND(((SUM(BF105:BF237))*I38),  2)</f>
        <v>0</v>
      </c>
      <c r="K38" s="41"/>
      <c r="L38" s="148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6" t="s">
        <v>45</v>
      </c>
      <c r="F39" s="160">
        <f>ROUND((SUM(BG105:BG237)),  2)</f>
        <v>0</v>
      </c>
      <c r="G39" s="41"/>
      <c r="H39" s="41"/>
      <c r="I39" s="161">
        <v>0.20999999999999999</v>
      </c>
      <c r="J39" s="160">
        <f>0</f>
        <v>0</v>
      </c>
      <c r="K39" s="41"/>
      <c r="L39" s="148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hidden="1" s="2" customFormat="1" ht="14.4" customHeight="1">
      <c r="A40" s="41"/>
      <c r="B40" s="47"/>
      <c r="C40" s="41"/>
      <c r="D40" s="41"/>
      <c r="E40" s="146" t="s">
        <v>46</v>
      </c>
      <c r="F40" s="160">
        <f>ROUND((SUM(BH105:BH237)),  2)</f>
        <v>0</v>
      </c>
      <c r="G40" s="41"/>
      <c r="H40" s="41"/>
      <c r="I40" s="161">
        <v>0.14999999999999999</v>
      </c>
      <c r="J40" s="160">
        <f>0</f>
        <v>0</v>
      </c>
      <c r="K40" s="41"/>
      <c r="L40" s="148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hidden="1" s="2" customFormat="1" ht="14.4" customHeight="1">
      <c r="A41" s="41"/>
      <c r="B41" s="47"/>
      <c r="C41" s="41"/>
      <c r="D41" s="41"/>
      <c r="E41" s="146" t="s">
        <v>47</v>
      </c>
      <c r="F41" s="160">
        <f>ROUND((SUM(BI105:BI237)),  2)</f>
        <v>0</v>
      </c>
      <c r="G41" s="41"/>
      <c r="H41" s="41"/>
      <c r="I41" s="161">
        <v>0</v>
      </c>
      <c r="J41" s="160">
        <f>0</f>
        <v>0</v>
      </c>
      <c r="K41" s="41"/>
      <c r="L41" s="148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6.96" customHeight="1">
      <c r="A42" s="41"/>
      <c r="B42" s="47"/>
      <c r="C42" s="41"/>
      <c r="D42" s="41"/>
      <c r="E42" s="41"/>
      <c r="F42" s="41"/>
      <c r="G42" s="41"/>
      <c r="H42" s="41"/>
      <c r="I42" s="41"/>
      <c r="J42" s="41"/>
      <c r="K42" s="41"/>
      <c r="L42" s="148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="2" customFormat="1" ht="25.44" customHeight="1">
      <c r="A43" s="41"/>
      <c r="B43" s="47"/>
      <c r="C43" s="162"/>
      <c r="D43" s="163" t="s">
        <v>48</v>
      </c>
      <c r="E43" s="164"/>
      <c r="F43" s="164"/>
      <c r="G43" s="165" t="s">
        <v>49</v>
      </c>
      <c r="H43" s="166" t="s">
        <v>50</v>
      </c>
      <c r="I43" s="164"/>
      <c r="J43" s="167">
        <f>SUM(J34:J41)</f>
        <v>0</v>
      </c>
      <c r="K43" s="168"/>
      <c r="L43" s="148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</row>
    <row r="44" s="2" customFormat="1" ht="14.4" customHeight="1">
      <c r="A44" s="41"/>
      <c r="B44" s="169"/>
      <c r="C44" s="170"/>
      <c r="D44" s="170"/>
      <c r="E44" s="170"/>
      <c r="F44" s="170"/>
      <c r="G44" s="170"/>
      <c r="H44" s="170"/>
      <c r="I44" s="170"/>
      <c r="J44" s="170"/>
      <c r="K44" s="170"/>
      <c r="L44" s="148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8" s="2" customFormat="1" ht="6.96" customHeight="1">
      <c r="A48" s="41"/>
      <c r="B48" s="171"/>
      <c r="C48" s="172"/>
      <c r="D48" s="172"/>
      <c r="E48" s="172"/>
      <c r="F48" s="172"/>
      <c r="G48" s="172"/>
      <c r="H48" s="172"/>
      <c r="I48" s="172"/>
      <c r="J48" s="172"/>
      <c r="K48" s="172"/>
      <c r="L48" s="148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24.96" customHeight="1">
      <c r="A49" s="41"/>
      <c r="B49" s="42"/>
      <c r="C49" s="26" t="s">
        <v>156</v>
      </c>
      <c r="D49" s="43"/>
      <c r="E49" s="43"/>
      <c r="F49" s="43"/>
      <c r="G49" s="43"/>
      <c r="H49" s="43"/>
      <c r="I49" s="43"/>
      <c r="J49" s="43"/>
      <c r="K49" s="43"/>
      <c r="L49" s="148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6.96" customHeight="1">
      <c r="A50" s="41"/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148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12" customHeight="1">
      <c r="A51" s="41"/>
      <c r="B51" s="42"/>
      <c r="C51" s="35" t="s">
        <v>16</v>
      </c>
      <c r="D51" s="43"/>
      <c r="E51" s="43"/>
      <c r="F51" s="43"/>
      <c r="G51" s="43"/>
      <c r="H51" s="43"/>
      <c r="I51" s="43"/>
      <c r="J51" s="43"/>
      <c r="K51" s="43"/>
      <c r="L51" s="148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26.25" customHeight="1">
      <c r="A52" s="41"/>
      <c r="B52" s="42"/>
      <c r="C52" s="43"/>
      <c r="D52" s="43"/>
      <c r="E52" s="173" t="str">
        <f>E7</f>
        <v>PŘÍSTAVBA SAUNOVÉ ZÓNY K WELLNESS CENTRU BRUNTÁL I.ETAPA</v>
      </c>
      <c r="F52" s="35"/>
      <c r="G52" s="35"/>
      <c r="H52" s="35"/>
      <c r="I52" s="43"/>
      <c r="J52" s="43"/>
      <c r="K52" s="43"/>
      <c r="L52" s="148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1" customFormat="1" ht="12" customHeight="1">
      <c r="B53" s="24"/>
      <c r="C53" s="35" t="s">
        <v>151</v>
      </c>
      <c r="D53" s="25"/>
      <c r="E53" s="25"/>
      <c r="F53" s="25"/>
      <c r="G53" s="25"/>
      <c r="H53" s="25"/>
      <c r="I53" s="25"/>
      <c r="J53" s="25"/>
      <c r="K53" s="25"/>
      <c r="L53" s="23"/>
    </row>
    <row r="54" s="1" customFormat="1" ht="16.5" customHeight="1">
      <c r="B54" s="24"/>
      <c r="C54" s="25"/>
      <c r="D54" s="25"/>
      <c r="E54" s="173" t="s">
        <v>328</v>
      </c>
      <c r="F54" s="25"/>
      <c r="G54" s="25"/>
      <c r="H54" s="25"/>
      <c r="I54" s="25"/>
      <c r="J54" s="25"/>
      <c r="K54" s="25"/>
      <c r="L54" s="23"/>
    </row>
    <row r="55" s="1" customFormat="1" ht="12" customHeight="1">
      <c r="B55" s="24"/>
      <c r="C55" s="35" t="s">
        <v>153</v>
      </c>
      <c r="D55" s="25"/>
      <c r="E55" s="25"/>
      <c r="F55" s="25"/>
      <c r="G55" s="25"/>
      <c r="H55" s="25"/>
      <c r="I55" s="25"/>
      <c r="J55" s="25"/>
      <c r="K55" s="25"/>
      <c r="L55" s="23"/>
    </row>
    <row r="56" s="2" customFormat="1" ht="16.5" customHeight="1">
      <c r="A56" s="41"/>
      <c r="B56" s="42"/>
      <c r="C56" s="43"/>
      <c r="D56" s="43"/>
      <c r="E56" s="234" t="s">
        <v>329</v>
      </c>
      <c r="F56" s="43"/>
      <c r="G56" s="43"/>
      <c r="H56" s="43"/>
      <c r="I56" s="43"/>
      <c r="J56" s="43"/>
      <c r="K56" s="43"/>
      <c r="L56" s="148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12" customHeight="1">
      <c r="A57" s="41"/>
      <c r="B57" s="42"/>
      <c r="C57" s="35" t="s">
        <v>2875</v>
      </c>
      <c r="D57" s="43"/>
      <c r="E57" s="43"/>
      <c r="F57" s="43"/>
      <c r="G57" s="43"/>
      <c r="H57" s="43"/>
      <c r="I57" s="43"/>
      <c r="J57" s="43"/>
      <c r="K57" s="43"/>
      <c r="L57" s="148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6.5" customHeight="1">
      <c r="A58" s="41"/>
      <c r="B58" s="42"/>
      <c r="C58" s="43"/>
      <c r="D58" s="43"/>
      <c r="E58" s="72" t="str">
        <f>E13</f>
        <v>SO 1.4.04 - TZB - Silnoproudé elektroinstalace</v>
      </c>
      <c r="F58" s="43"/>
      <c r="G58" s="43"/>
      <c r="H58" s="43"/>
      <c r="I58" s="43"/>
      <c r="J58" s="43"/>
      <c r="K58" s="43"/>
      <c r="L58" s="148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6.96" customHeight="1">
      <c r="A59" s="41"/>
      <c r="B59" s="42"/>
      <c r="C59" s="43"/>
      <c r="D59" s="43"/>
      <c r="E59" s="43"/>
      <c r="F59" s="43"/>
      <c r="G59" s="43"/>
      <c r="H59" s="43"/>
      <c r="I59" s="43"/>
      <c r="J59" s="43"/>
      <c r="K59" s="43"/>
      <c r="L59" s="148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2" customHeight="1">
      <c r="A60" s="41"/>
      <c r="B60" s="42"/>
      <c r="C60" s="35" t="s">
        <v>22</v>
      </c>
      <c r="D60" s="43"/>
      <c r="E60" s="43"/>
      <c r="F60" s="30" t="str">
        <f>F16</f>
        <v>Bruntál</v>
      </c>
      <c r="G60" s="43"/>
      <c r="H60" s="43"/>
      <c r="I60" s="35" t="s">
        <v>24</v>
      </c>
      <c r="J60" s="75" t="str">
        <f>IF(J16="","",J16)</f>
        <v>13. 7. 2026</v>
      </c>
      <c r="K60" s="43"/>
      <c r="L60" s="148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6.96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148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5.15" customHeight="1">
      <c r="A62" s="41"/>
      <c r="B62" s="42"/>
      <c r="C62" s="35" t="s">
        <v>26</v>
      </c>
      <c r="D62" s="43"/>
      <c r="E62" s="43"/>
      <c r="F62" s="30" t="str">
        <f>E19</f>
        <v>Město Bruntál, Nádražní 944/20, 79201</v>
      </c>
      <c r="G62" s="43"/>
      <c r="H62" s="43"/>
      <c r="I62" s="35" t="s">
        <v>32</v>
      </c>
      <c r="J62" s="39" t="str">
        <f>E25</f>
        <v>Ateliér EMMET s.r.o.</v>
      </c>
      <c r="K62" s="43"/>
      <c r="L62" s="148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15.15" customHeight="1">
      <c r="A63" s="41"/>
      <c r="B63" s="42"/>
      <c r="C63" s="35" t="s">
        <v>30</v>
      </c>
      <c r="D63" s="43"/>
      <c r="E63" s="43"/>
      <c r="F63" s="30" t="str">
        <f>IF(E22="","",E22)</f>
        <v>Vyplň údaj</v>
      </c>
      <c r="G63" s="43"/>
      <c r="H63" s="43"/>
      <c r="I63" s="35" t="s">
        <v>35</v>
      </c>
      <c r="J63" s="39" t="str">
        <f>E28</f>
        <v>Ateliér EMMET s.r.o.</v>
      </c>
      <c r="K63" s="43"/>
      <c r="L63" s="148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</row>
    <row r="64" s="2" customFormat="1" ht="10.32" customHeight="1">
      <c r="A64" s="41"/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148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</row>
    <row r="65" s="2" customFormat="1" ht="29.28" customHeight="1">
      <c r="A65" s="41"/>
      <c r="B65" s="42"/>
      <c r="C65" s="174" t="s">
        <v>157</v>
      </c>
      <c r="D65" s="175"/>
      <c r="E65" s="175"/>
      <c r="F65" s="175"/>
      <c r="G65" s="175"/>
      <c r="H65" s="175"/>
      <c r="I65" s="175"/>
      <c r="J65" s="176" t="s">
        <v>158</v>
      </c>
      <c r="K65" s="175"/>
      <c r="L65" s="148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 s="2" customFormat="1" ht="10.32" customHeight="1">
      <c r="A66" s="41"/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148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22.8" customHeight="1">
      <c r="A67" s="41"/>
      <c r="B67" s="42"/>
      <c r="C67" s="177" t="s">
        <v>70</v>
      </c>
      <c r="D67" s="43"/>
      <c r="E67" s="43"/>
      <c r="F67" s="43"/>
      <c r="G67" s="43"/>
      <c r="H67" s="43"/>
      <c r="I67" s="43"/>
      <c r="J67" s="105">
        <f>J105</f>
        <v>0</v>
      </c>
      <c r="K67" s="43"/>
      <c r="L67" s="148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U67" s="20" t="s">
        <v>159</v>
      </c>
    </row>
    <row r="68" s="9" customFormat="1" ht="24.96" customHeight="1">
      <c r="A68" s="9"/>
      <c r="B68" s="178"/>
      <c r="C68" s="179"/>
      <c r="D68" s="180" t="s">
        <v>333</v>
      </c>
      <c r="E68" s="181"/>
      <c r="F68" s="181"/>
      <c r="G68" s="181"/>
      <c r="H68" s="181"/>
      <c r="I68" s="181"/>
      <c r="J68" s="182">
        <f>J106</f>
        <v>0</v>
      </c>
      <c r="K68" s="179"/>
      <c r="L68" s="183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10" customFormat="1" ht="19.92" customHeight="1">
      <c r="A69" s="10"/>
      <c r="B69" s="184"/>
      <c r="C69" s="128"/>
      <c r="D69" s="185" t="s">
        <v>334</v>
      </c>
      <c r="E69" s="186"/>
      <c r="F69" s="186"/>
      <c r="G69" s="186"/>
      <c r="H69" s="186"/>
      <c r="I69" s="186"/>
      <c r="J69" s="187">
        <f>J107</f>
        <v>0</v>
      </c>
      <c r="K69" s="128"/>
      <c r="L69" s="188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4"/>
      <c r="C70" s="128"/>
      <c r="D70" s="185" t="s">
        <v>3675</v>
      </c>
      <c r="E70" s="186"/>
      <c r="F70" s="186"/>
      <c r="G70" s="186"/>
      <c r="H70" s="186"/>
      <c r="I70" s="186"/>
      <c r="J70" s="187">
        <f>J111</f>
        <v>0</v>
      </c>
      <c r="K70" s="128"/>
      <c r="L70" s="188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9" customFormat="1" ht="24.96" customHeight="1">
      <c r="A71" s="9"/>
      <c r="B71" s="178"/>
      <c r="C71" s="179"/>
      <c r="D71" s="180" t="s">
        <v>347</v>
      </c>
      <c r="E71" s="181"/>
      <c r="F71" s="181"/>
      <c r="G71" s="181"/>
      <c r="H71" s="181"/>
      <c r="I71" s="181"/>
      <c r="J71" s="182">
        <f>J121</f>
        <v>0</v>
      </c>
      <c r="K71" s="179"/>
      <c r="L71" s="183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="10" customFormat="1" ht="19.92" customHeight="1">
      <c r="A72" s="10"/>
      <c r="B72" s="184"/>
      <c r="C72" s="128"/>
      <c r="D72" s="185" t="s">
        <v>3676</v>
      </c>
      <c r="E72" s="186"/>
      <c r="F72" s="186"/>
      <c r="G72" s="186"/>
      <c r="H72" s="186"/>
      <c r="I72" s="186"/>
      <c r="J72" s="187">
        <f>J122</f>
        <v>0</v>
      </c>
      <c r="K72" s="128"/>
      <c r="L72" s="188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10" customFormat="1" ht="19.92" customHeight="1">
      <c r="A73" s="10"/>
      <c r="B73" s="184"/>
      <c r="C73" s="128"/>
      <c r="D73" s="185" t="s">
        <v>3677</v>
      </c>
      <c r="E73" s="186"/>
      <c r="F73" s="186"/>
      <c r="G73" s="186"/>
      <c r="H73" s="186"/>
      <c r="I73" s="186"/>
      <c r="J73" s="187">
        <f>J161</f>
        <v>0</v>
      </c>
      <c r="K73" s="128"/>
      <c r="L73" s="188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10" customFormat="1" ht="19.92" customHeight="1">
      <c r="A74" s="10"/>
      <c r="B74" s="184"/>
      <c r="C74" s="128"/>
      <c r="D74" s="185" t="s">
        <v>3678</v>
      </c>
      <c r="E74" s="186"/>
      <c r="F74" s="186"/>
      <c r="G74" s="186"/>
      <c r="H74" s="186"/>
      <c r="I74" s="186"/>
      <c r="J74" s="187">
        <f>J174</f>
        <v>0</v>
      </c>
      <c r="K74" s="128"/>
      <c r="L74" s="188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9" customFormat="1" ht="24.96" customHeight="1">
      <c r="A75" s="9"/>
      <c r="B75" s="178"/>
      <c r="C75" s="179"/>
      <c r="D75" s="180" t="s">
        <v>3679</v>
      </c>
      <c r="E75" s="181"/>
      <c r="F75" s="181"/>
      <c r="G75" s="181"/>
      <c r="H75" s="181"/>
      <c r="I75" s="181"/>
      <c r="J75" s="182">
        <f>J200</f>
        <v>0</v>
      </c>
      <c r="K75" s="179"/>
      <c r="L75" s="183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</row>
    <row r="76" s="10" customFormat="1" ht="19.92" customHeight="1">
      <c r="A76" s="10"/>
      <c r="B76" s="184"/>
      <c r="C76" s="128"/>
      <c r="D76" s="185" t="s">
        <v>3680</v>
      </c>
      <c r="E76" s="186"/>
      <c r="F76" s="186"/>
      <c r="G76" s="186"/>
      <c r="H76" s="186"/>
      <c r="I76" s="186"/>
      <c r="J76" s="187">
        <f>J201</f>
        <v>0</v>
      </c>
      <c r="K76" s="128"/>
      <c r="L76" s="188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="10" customFormat="1" ht="19.92" customHeight="1">
      <c r="A77" s="10"/>
      <c r="B77" s="184"/>
      <c r="C77" s="128"/>
      <c r="D77" s="185" t="s">
        <v>3681</v>
      </c>
      <c r="E77" s="186"/>
      <c r="F77" s="186"/>
      <c r="G77" s="186"/>
      <c r="H77" s="186"/>
      <c r="I77" s="186"/>
      <c r="J77" s="187">
        <f>J206</f>
        <v>0</v>
      </c>
      <c r="K77" s="128"/>
      <c r="L77" s="188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s="9" customFormat="1" ht="24.96" customHeight="1">
      <c r="A78" s="9"/>
      <c r="B78" s="178"/>
      <c r="C78" s="179"/>
      <c r="D78" s="180" t="s">
        <v>3682</v>
      </c>
      <c r="E78" s="181"/>
      <c r="F78" s="181"/>
      <c r="G78" s="181"/>
      <c r="H78" s="181"/>
      <c r="I78" s="181"/>
      <c r="J78" s="182">
        <f>J223</f>
        <v>0</v>
      </c>
      <c r="K78" s="179"/>
      <c r="L78" s="183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</row>
    <row r="79" s="9" customFormat="1" ht="24.96" customHeight="1">
      <c r="A79" s="9"/>
      <c r="B79" s="178"/>
      <c r="C79" s="179"/>
      <c r="D79" s="180" t="s">
        <v>3683</v>
      </c>
      <c r="E79" s="181"/>
      <c r="F79" s="181"/>
      <c r="G79" s="181"/>
      <c r="H79" s="181"/>
      <c r="I79" s="181"/>
      <c r="J79" s="182">
        <f>J232</f>
        <v>0</v>
      </c>
      <c r="K79" s="179"/>
      <c r="L79" s="183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</row>
    <row r="80" s="10" customFormat="1" ht="19.92" customHeight="1">
      <c r="A80" s="10"/>
      <c r="B80" s="184"/>
      <c r="C80" s="128"/>
      <c r="D80" s="185" t="s">
        <v>3684</v>
      </c>
      <c r="E80" s="186"/>
      <c r="F80" s="186"/>
      <c r="G80" s="186"/>
      <c r="H80" s="186"/>
      <c r="I80" s="186"/>
      <c r="J80" s="187">
        <f>J233</f>
        <v>0</v>
      </c>
      <c r="K80" s="128"/>
      <c r="L80" s="188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s="9" customFormat="1" ht="24.96" customHeight="1">
      <c r="A81" s="9"/>
      <c r="B81" s="178"/>
      <c r="C81" s="179"/>
      <c r="D81" s="180" t="s">
        <v>3685</v>
      </c>
      <c r="E81" s="181"/>
      <c r="F81" s="181"/>
      <c r="G81" s="181"/>
      <c r="H81" s="181"/>
      <c r="I81" s="181"/>
      <c r="J81" s="182">
        <f>J236</f>
        <v>0</v>
      </c>
      <c r="K81" s="179"/>
      <c r="L81" s="183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</row>
    <row r="82" s="2" customFormat="1" ht="21.84" customHeight="1">
      <c r="A82" s="41"/>
      <c r="B82" s="42"/>
      <c r="C82" s="43"/>
      <c r="D82" s="43"/>
      <c r="E82" s="43"/>
      <c r="F82" s="43"/>
      <c r="G82" s="43"/>
      <c r="H82" s="43"/>
      <c r="I82" s="43"/>
      <c r="J82" s="43"/>
      <c r="K82" s="43"/>
      <c r="L82" s="148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6.96" customHeight="1">
      <c r="A83" s="41"/>
      <c r="B83" s="62"/>
      <c r="C83" s="63"/>
      <c r="D83" s="63"/>
      <c r="E83" s="63"/>
      <c r="F83" s="63"/>
      <c r="G83" s="63"/>
      <c r="H83" s="63"/>
      <c r="I83" s="63"/>
      <c r="J83" s="63"/>
      <c r="K83" s="63"/>
      <c r="L83" s="148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7" s="2" customFormat="1" ht="6.96" customHeight="1">
      <c r="A87" s="41"/>
      <c r="B87" s="64"/>
      <c r="C87" s="65"/>
      <c r="D87" s="65"/>
      <c r="E87" s="65"/>
      <c r="F87" s="65"/>
      <c r="G87" s="65"/>
      <c r="H87" s="65"/>
      <c r="I87" s="65"/>
      <c r="J87" s="65"/>
      <c r="K87" s="65"/>
      <c r="L87" s="148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24.96" customHeight="1">
      <c r="A88" s="41"/>
      <c r="B88" s="42"/>
      <c r="C88" s="26" t="s">
        <v>163</v>
      </c>
      <c r="D88" s="43"/>
      <c r="E88" s="43"/>
      <c r="F88" s="43"/>
      <c r="G88" s="43"/>
      <c r="H88" s="43"/>
      <c r="I88" s="43"/>
      <c r="J88" s="43"/>
      <c r="K88" s="43"/>
      <c r="L88" s="148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6.96" customHeight="1">
      <c r="A89" s="41"/>
      <c r="B89" s="42"/>
      <c r="C89" s="43"/>
      <c r="D89" s="43"/>
      <c r="E89" s="43"/>
      <c r="F89" s="43"/>
      <c r="G89" s="43"/>
      <c r="H89" s="43"/>
      <c r="I89" s="43"/>
      <c r="J89" s="43"/>
      <c r="K89" s="43"/>
      <c r="L89" s="148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2" customHeight="1">
      <c r="A90" s="41"/>
      <c r="B90" s="42"/>
      <c r="C90" s="35" t="s">
        <v>16</v>
      </c>
      <c r="D90" s="43"/>
      <c r="E90" s="43"/>
      <c r="F90" s="43"/>
      <c r="G90" s="43"/>
      <c r="H90" s="43"/>
      <c r="I90" s="43"/>
      <c r="J90" s="43"/>
      <c r="K90" s="43"/>
      <c r="L90" s="148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26.25" customHeight="1">
      <c r="A91" s="41"/>
      <c r="B91" s="42"/>
      <c r="C91" s="43"/>
      <c r="D91" s="43"/>
      <c r="E91" s="173" t="str">
        <f>E7</f>
        <v>PŘÍSTAVBA SAUNOVÉ ZÓNY K WELLNESS CENTRU BRUNTÁL I.ETAPA</v>
      </c>
      <c r="F91" s="35"/>
      <c r="G91" s="35"/>
      <c r="H91" s="35"/>
      <c r="I91" s="43"/>
      <c r="J91" s="43"/>
      <c r="K91" s="43"/>
      <c r="L91" s="148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1" customFormat="1" ht="12" customHeight="1">
      <c r="B92" s="24"/>
      <c r="C92" s="35" t="s">
        <v>151</v>
      </c>
      <c r="D92" s="25"/>
      <c r="E92" s="25"/>
      <c r="F92" s="25"/>
      <c r="G92" s="25"/>
      <c r="H92" s="25"/>
      <c r="I92" s="25"/>
      <c r="J92" s="25"/>
      <c r="K92" s="25"/>
      <c r="L92" s="23"/>
    </row>
    <row r="93" s="1" customFormat="1" ht="16.5" customHeight="1">
      <c r="B93" s="24"/>
      <c r="C93" s="25"/>
      <c r="D93" s="25"/>
      <c r="E93" s="173" t="s">
        <v>328</v>
      </c>
      <c r="F93" s="25"/>
      <c r="G93" s="25"/>
      <c r="H93" s="25"/>
      <c r="I93" s="25"/>
      <c r="J93" s="25"/>
      <c r="K93" s="25"/>
      <c r="L93" s="23"/>
    </row>
    <row r="94" s="1" customFormat="1" ht="12" customHeight="1">
      <c r="B94" s="24"/>
      <c r="C94" s="35" t="s">
        <v>153</v>
      </c>
      <c r="D94" s="25"/>
      <c r="E94" s="25"/>
      <c r="F94" s="25"/>
      <c r="G94" s="25"/>
      <c r="H94" s="25"/>
      <c r="I94" s="25"/>
      <c r="J94" s="25"/>
      <c r="K94" s="25"/>
      <c r="L94" s="23"/>
    </row>
    <row r="95" s="2" customFormat="1" ht="16.5" customHeight="1">
      <c r="A95" s="41"/>
      <c r="B95" s="42"/>
      <c r="C95" s="43"/>
      <c r="D95" s="43"/>
      <c r="E95" s="234" t="s">
        <v>329</v>
      </c>
      <c r="F95" s="43"/>
      <c r="G95" s="43"/>
      <c r="H95" s="43"/>
      <c r="I95" s="43"/>
      <c r="J95" s="43"/>
      <c r="K95" s="43"/>
      <c r="L95" s="148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</row>
    <row r="96" s="2" customFormat="1" ht="12" customHeight="1">
      <c r="A96" s="41"/>
      <c r="B96" s="42"/>
      <c r="C96" s="35" t="s">
        <v>2875</v>
      </c>
      <c r="D96" s="43"/>
      <c r="E96" s="43"/>
      <c r="F96" s="43"/>
      <c r="G96" s="43"/>
      <c r="H96" s="43"/>
      <c r="I96" s="43"/>
      <c r="J96" s="43"/>
      <c r="K96" s="43"/>
      <c r="L96" s="148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</row>
    <row r="97" s="2" customFormat="1" ht="16.5" customHeight="1">
      <c r="A97" s="41"/>
      <c r="B97" s="42"/>
      <c r="C97" s="43"/>
      <c r="D97" s="43"/>
      <c r="E97" s="72" t="str">
        <f>E13</f>
        <v>SO 1.4.04 - TZB - Silnoproudé elektroinstalace</v>
      </c>
      <c r="F97" s="43"/>
      <c r="G97" s="43"/>
      <c r="H97" s="43"/>
      <c r="I97" s="43"/>
      <c r="J97" s="43"/>
      <c r="K97" s="43"/>
      <c r="L97" s="148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</row>
    <row r="98" s="2" customFormat="1" ht="6.96" customHeight="1">
      <c r="A98" s="41"/>
      <c r="B98" s="42"/>
      <c r="C98" s="43"/>
      <c r="D98" s="43"/>
      <c r="E98" s="43"/>
      <c r="F98" s="43"/>
      <c r="G98" s="43"/>
      <c r="H98" s="43"/>
      <c r="I98" s="43"/>
      <c r="J98" s="43"/>
      <c r="K98" s="43"/>
      <c r="L98" s="148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</row>
    <row r="99" s="2" customFormat="1" ht="12" customHeight="1">
      <c r="A99" s="41"/>
      <c r="B99" s="42"/>
      <c r="C99" s="35" t="s">
        <v>22</v>
      </c>
      <c r="D99" s="43"/>
      <c r="E99" s="43"/>
      <c r="F99" s="30" t="str">
        <f>F16</f>
        <v>Bruntál</v>
      </c>
      <c r="G99" s="43"/>
      <c r="H99" s="43"/>
      <c r="I99" s="35" t="s">
        <v>24</v>
      </c>
      <c r="J99" s="75" t="str">
        <f>IF(J16="","",J16)</f>
        <v>13. 7. 2026</v>
      </c>
      <c r="K99" s="43"/>
      <c r="L99" s="148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</row>
    <row r="100" s="2" customFormat="1" ht="6.96" customHeight="1">
      <c r="A100" s="41"/>
      <c r="B100" s="42"/>
      <c r="C100" s="43"/>
      <c r="D100" s="43"/>
      <c r="E100" s="43"/>
      <c r="F100" s="43"/>
      <c r="G100" s="43"/>
      <c r="H100" s="43"/>
      <c r="I100" s="43"/>
      <c r="J100" s="43"/>
      <c r="K100" s="43"/>
      <c r="L100" s="148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</row>
    <row r="101" s="2" customFormat="1" ht="15.15" customHeight="1">
      <c r="A101" s="41"/>
      <c r="B101" s="42"/>
      <c r="C101" s="35" t="s">
        <v>26</v>
      </c>
      <c r="D101" s="43"/>
      <c r="E101" s="43"/>
      <c r="F101" s="30" t="str">
        <f>E19</f>
        <v>Město Bruntál, Nádražní 944/20, 79201</v>
      </c>
      <c r="G101" s="43"/>
      <c r="H101" s="43"/>
      <c r="I101" s="35" t="s">
        <v>32</v>
      </c>
      <c r="J101" s="39" t="str">
        <f>E25</f>
        <v>Ateliér EMMET s.r.o.</v>
      </c>
      <c r="K101" s="43"/>
      <c r="L101" s="148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</row>
    <row r="102" s="2" customFormat="1" ht="15.15" customHeight="1">
      <c r="A102" s="41"/>
      <c r="B102" s="42"/>
      <c r="C102" s="35" t="s">
        <v>30</v>
      </c>
      <c r="D102" s="43"/>
      <c r="E102" s="43"/>
      <c r="F102" s="30" t="str">
        <f>IF(E22="","",E22)</f>
        <v>Vyplň údaj</v>
      </c>
      <c r="G102" s="43"/>
      <c r="H102" s="43"/>
      <c r="I102" s="35" t="s">
        <v>35</v>
      </c>
      <c r="J102" s="39" t="str">
        <f>E28</f>
        <v>Ateliér EMMET s.r.o.</v>
      </c>
      <c r="K102" s="43"/>
      <c r="L102" s="148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</row>
    <row r="103" s="2" customFormat="1" ht="10.32" customHeight="1">
      <c r="A103" s="41"/>
      <c r="B103" s="42"/>
      <c r="C103" s="43"/>
      <c r="D103" s="43"/>
      <c r="E103" s="43"/>
      <c r="F103" s="43"/>
      <c r="G103" s="43"/>
      <c r="H103" s="43"/>
      <c r="I103" s="43"/>
      <c r="J103" s="43"/>
      <c r="K103" s="43"/>
      <c r="L103" s="148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</row>
    <row r="104" s="11" customFormat="1" ht="29.28" customHeight="1">
      <c r="A104" s="189"/>
      <c r="B104" s="190"/>
      <c r="C104" s="191" t="s">
        <v>164</v>
      </c>
      <c r="D104" s="192" t="s">
        <v>57</v>
      </c>
      <c r="E104" s="192" t="s">
        <v>53</v>
      </c>
      <c r="F104" s="192" t="s">
        <v>54</v>
      </c>
      <c r="G104" s="192" t="s">
        <v>165</v>
      </c>
      <c r="H104" s="192" t="s">
        <v>166</v>
      </c>
      <c r="I104" s="192" t="s">
        <v>167</v>
      </c>
      <c r="J104" s="192" t="s">
        <v>158</v>
      </c>
      <c r="K104" s="193" t="s">
        <v>168</v>
      </c>
      <c r="L104" s="194"/>
      <c r="M104" s="95" t="s">
        <v>21</v>
      </c>
      <c r="N104" s="96" t="s">
        <v>42</v>
      </c>
      <c r="O104" s="96" t="s">
        <v>169</v>
      </c>
      <c r="P104" s="96" t="s">
        <v>170</v>
      </c>
      <c r="Q104" s="96" t="s">
        <v>171</v>
      </c>
      <c r="R104" s="96" t="s">
        <v>172</v>
      </c>
      <c r="S104" s="96" t="s">
        <v>173</v>
      </c>
      <c r="T104" s="97" t="s">
        <v>174</v>
      </c>
      <c r="U104" s="189"/>
      <c r="V104" s="189"/>
      <c r="W104" s="189"/>
      <c r="X104" s="189"/>
      <c r="Y104" s="189"/>
      <c r="Z104" s="189"/>
      <c r="AA104" s="189"/>
      <c r="AB104" s="189"/>
      <c r="AC104" s="189"/>
      <c r="AD104" s="189"/>
      <c r="AE104" s="189"/>
    </row>
    <row r="105" s="2" customFormat="1" ht="22.8" customHeight="1">
      <c r="A105" s="41"/>
      <c r="B105" s="42"/>
      <c r="C105" s="102" t="s">
        <v>175</v>
      </c>
      <c r="D105" s="43"/>
      <c r="E105" s="43"/>
      <c r="F105" s="43"/>
      <c r="G105" s="43"/>
      <c r="H105" s="43"/>
      <c r="I105" s="43"/>
      <c r="J105" s="195">
        <f>BK105</f>
        <v>0</v>
      </c>
      <c r="K105" s="43"/>
      <c r="L105" s="47"/>
      <c r="M105" s="98"/>
      <c r="N105" s="196"/>
      <c r="O105" s="99"/>
      <c r="P105" s="197">
        <f>P106+P121+P200+P223+P232+P236</f>
        <v>0</v>
      </c>
      <c r="Q105" s="99"/>
      <c r="R105" s="197">
        <f>R106+R121+R200+R223+R232+R236</f>
        <v>0</v>
      </c>
      <c r="S105" s="99"/>
      <c r="T105" s="198">
        <f>T106+T121+T200+T223+T232+T236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T105" s="20" t="s">
        <v>71</v>
      </c>
      <c r="AU105" s="20" t="s">
        <v>159</v>
      </c>
      <c r="BK105" s="199">
        <f>BK106+BK121+BK200+BK223+BK232+BK236</f>
        <v>0</v>
      </c>
    </row>
    <row r="106" s="12" customFormat="1" ht="25.92" customHeight="1">
      <c r="A106" s="12"/>
      <c r="B106" s="200"/>
      <c r="C106" s="201"/>
      <c r="D106" s="202" t="s">
        <v>71</v>
      </c>
      <c r="E106" s="203" t="s">
        <v>363</v>
      </c>
      <c r="F106" s="203" t="s">
        <v>364</v>
      </c>
      <c r="G106" s="201"/>
      <c r="H106" s="201"/>
      <c r="I106" s="204"/>
      <c r="J106" s="205">
        <f>BK106</f>
        <v>0</v>
      </c>
      <c r="K106" s="201"/>
      <c r="L106" s="206"/>
      <c r="M106" s="207"/>
      <c r="N106" s="208"/>
      <c r="O106" s="208"/>
      <c r="P106" s="209">
        <f>P107+P111</f>
        <v>0</v>
      </c>
      <c r="Q106" s="208"/>
      <c r="R106" s="209">
        <f>R107+R111</f>
        <v>0</v>
      </c>
      <c r="S106" s="208"/>
      <c r="T106" s="210">
        <f>T107+T111</f>
        <v>0</v>
      </c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R106" s="211" t="s">
        <v>79</v>
      </c>
      <c r="AT106" s="212" t="s">
        <v>71</v>
      </c>
      <c r="AU106" s="212" t="s">
        <v>72</v>
      </c>
      <c r="AY106" s="211" t="s">
        <v>178</v>
      </c>
      <c r="BK106" s="213">
        <f>BK107+BK111</f>
        <v>0</v>
      </c>
    </row>
    <row r="107" s="12" customFormat="1" ht="22.8" customHeight="1">
      <c r="A107" s="12"/>
      <c r="B107" s="200"/>
      <c r="C107" s="201"/>
      <c r="D107" s="202" t="s">
        <v>71</v>
      </c>
      <c r="E107" s="227" t="s">
        <v>79</v>
      </c>
      <c r="F107" s="227" t="s">
        <v>365</v>
      </c>
      <c r="G107" s="201"/>
      <c r="H107" s="201"/>
      <c r="I107" s="204"/>
      <c r="J107" s="228">
        <f>BK107</f>
        <v>0</v>
      </c>
      <c r="K107" s="201"/>
      <c r="L107" s="206"/>
      <c r="M107" s="207"/>
      <c r="N107" s="208"/>
      <c r="O107" s="208"/>
      <c r="P107" s="209">
        <f>SUM(P108:P110)</f>
        <v>0</v>
      </c>
      <c r="Q107" s="208"/>
      <c r="R107" s="209">
        <f>SUM(R108:R110)</f>
        <v>0</v>
      </c>
      <c r="S107" s="208"/>
      <c r="T107" s="210">
        <f>SUM(T108:T110)</f>
        <v>0</v>
      </c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R107" s="211" t="s">
        <v>79</v>
      </c>
      <c r="AT107" s="212" t="s">
        <v>71</v>
      </c>
      <c r="AU107" s="212" t="s">
        <v>79</v>
      </c>
      <c r="AY107" s="211" t="s">
        <v>178</v>
      </c>
      <c r="BK107" s="213">
        <f>SUM(BK108:BK110)</f>
        <v>0</v>
      </c>
    </row>
    <row r="108" s="2" customFormat="1" ht="24.15" customHeight="1">
      <c r="A108" s="41"/>
      <c r="B108" s="42"/>
      <c r="C108" s="214" t="s">
        <v>79</v>
      </c>
      <c r="D108" s="214" t="s">
        <v>179</v>
      </c>
      <c r="E108" s="215" t="s">
        <v>3686</v>
      </c>
      <c r="F108" s="216" t="s">
        <v>3687</v>
      </c>
      <c r="G108" s="217" t="s">
        <v>209</v>
      </c>
      <c r="H108" s="218">
        <v>90</v>
      </c>
      <c r="I108" s="219"/>
      <c r="J108" s="220">
        <f>ROUND(I108*H108,2)</f>
        <v>0</v>
      </c>
      <c r="K108" s="216" t="s">
        <v>3218</v>
      </c>
      <c r="L108" s="47"/>
      <c r="M108" s="221" t="s">
        <v>21</v>
      </c>
      <c r="N108" s="222" t="s">
        <v>43</v>
      </c>
      <c r="O108" s="87"/>
      <c r="P108" s="223">
        <f>O108*H108</f>
        <v>0</v>
      </c>
      <c r="Q108" s="223">
        <v>0</v>
      </c>
      <c r="R108" s="223">
        <f>Q108*H108</f>
        <v>0</v>
      </c>
      <c r="S108" s="223">
        <v>0</v>
      </c>
      <c r="T108" s="224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25" t="s">
        <v>97</v>
      </c>
      <c r="AT108" s="225" t="s">
        <v>179</v>
      </c>
      <c r="AU108" s="225" t="s">
        <v>81</v>
      </c>
      <c r="AY108" s="20" t="s">
        <v>178</v>
      </c>
      <c r="BE108" s="226">
        <f>IF(N108="základní",J108,0)</f>
        <v>0</v>
      </c>
      <c r="BF108" s="226">
        <f>IF(N108="snížená",J108,0)</f>
        <v>0</v>
      </c>
      <c r="BG108" s="226">
        <f>IF(N108="zákl. přenesená",J108,0)</f>
        <v>0</v>
      </c>
      <c r="BH108" s="226">
        <f>IF(N108="sníž. přenesená",J108,0)</f>
        <v>0</v>
      </c>
      <c r="BI108" s="226">
        <f>IF(N108="nulová",J108,0)</f>
        <v>0</v>
      </c>
      <c r="BJ108" s="20" t="s">
        <v>79</v>
      </c>
      <c r="BK108" s="226">
        <f>ROUND(I108*H108,2)</f>
        <v>0</v>
      </c>
      <c r="BL108" s="20" t="s">
        <v>97</v>
      </c>
      <c r="BM108" s="225" t="s">
        <v>3688</v>
      </c>
    </row>
    <row r="109" s="2" customFormat="1" ht="24.15" customHeight="1">
      <c r="A109" s="41"/>
      <c r="B109" s="42"/>
      <c r="C109" s="214" t="s">
        <v>81</v>
      </c>
      <c r="D109" s="214" t="s">
        <v>179</v>
      </c>
      <c r="E109" s="215" t="s">
        <v>3689</v>
      </c>
      <c r="F109" s="216" t="s">
        <v>3690</v>
      </c>
      <c r="G109" s="217" t="s">
        <v>209</v>
      </c>
      <c r="H109" s="218">
        <v>90</v>
      </c>
      <c r="I109" s="219"/>
      <c r="J109" s="220">
        <f>ROUND(I109*H109,2)</f>
        <v>0</v>
      </c>
      <c r="K109" s="216" t="s">
        <v>3218</v>
      </c>
      <c r="L109" s="47"/>
      <c r="M109" s="221" t="s">
        <v>21</v>
      </c>
      <c r="N109" s="222" t="s">
        <v>43</v>
      </c>
      <c r="O109" s="87"/>
      <c r="P109" s="223">
        <f>O109*H109</f>
        <v>0</v>
      </c>
      <c r="Q109" s="223">
        <v>0</v>
      </c>
      <c r="R109" s="223">
        <f>Q109*H109</f>
        <v>0</v>
      </c>
      <c r="S109" s="223">
        <v>0</v>
      </c>
      <c r="T109" s="224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5" t="s">
        <v>97</v>
      </c>
      <c r="AT109" s="225" t="s">
        <v>179</v>
      </c>
      <c r="AU109" s="225" t="s">
        <v>81</v>
      </c>
      <c r="AY109" s="20" t="s">
        <v>178</v>
      </c>
      <c r="BE109" s="226">
        <f>IF(N109="základní",J109,0)</f>
        <v>0</v>
      </c>
      <c r="BF109" s="226">
        <f>IF(N109="snížená",J109,0)</f>
        <v>0</v>
      </c>
      <c r="BG109" s="226">
        <f>IF(N109="zákl. přenesená",J109,0)</f>
        <v>0</v>
      </c>
      <c r="BH109" s="226">
        <f>IF(N109="sníž. přenesená",J109,0)</f>
        <v>0</v>
      </c>
      <c r="BI109" s="226">
        <f>IF(N109="nulová",J109,0)</f>
        <v>0</v>
      </c>
      <c r="BJ109" s="20" t="s">
        <v>79</v>
      </c>
      <c r="BK109" s="226">
        <f>ROUND(I109*H109,2)</f>
        <v>0</v>
      </c>
      <c r="BL109" s="20" t="s">
        <v>97</v>
      </c>
      <c r="BM109" s="225" t="s">
        <v>3691</v>
      </c>
    </row>
    <row r="110" s="2" customFormat="1">
      <c r="A110" s="41"/>
      <c r="B110" s="42"/>
      <c r="C110" s="43"/>
      <c r="D110" s="242" t="s">
        <v>3220</v>
      </c>
      <c r="E110" s="43"/>
      <c r="F110" s="302" t="s">
        <v>3692</v>
      </c>
      <c r="G110" s="43"/>
      <c r="H110" s="43"/>
      <c r="I110" s="237"/>
      <c r="J110" s="43"/>
      <c r="K110" s="43"/>
      <c r="L110" s="47"/>
      <c r="M110" s="238"/>
      <c r="N110" s="239"/>
      <c r="O110" s="87"/>
      <c r="P110" s="87"/>
      <c r="Q110" s="87"/>
      <c r="R110" s="87"/>
      <c r="S110" s="87"/>
      <c r="T110" s="88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T110" s="20" t="s">
        <v>3220</v>
      </c>
      <c r="AU110" s="20" t="s">
        <v>81</v>
      </c>
    </row>
    <row r="111" s="12" customFormat="1" ht="22.8" customHeight="1">
      <c r="A111" s="12"/>
      <c r="B111" s="200"/>
      <c r="C111" s="201"/>
      <c r="D111" s="202" t="s">
        <v>71</v>
      </c>
      <c r="E111" s="227" t="s">
        <v>223</v>
      </c>
      <c r="F111" s="227" t="s">
        <v>3693</v>
      </c>
      <c r="G111" s="201"/>
      <c r="H111" s="201"/>
      <c r="I111" s="204"/>
      <c r="J111" s="228">
        <f>BK111</f>
        <v>0</v>
      </c>
      <c r="K111" s="201"/>
      <c r="L111" s="206"/>
      <c r="M111" s="207"/>
      <c r="N111" s="208"/>
      <c r="O111" s="208"/>
      <c r="P111" s="209">
        <f>SUM(P112:P120)</f>
        <v>0</v>
      </c>
      <c r="Q111" s="208"/>
      <c r="R111" s="209">
        <f>SUM(R112:R120)</f>
        <v>0</v>
      </c>
      <c r="S111" s="208"/>
      <c r="T111" s="210">
        <f>SUM(T112:T120)</f>
        <v>0</v>
      </c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R111" s="211" t="s">
        <v>79</v>
      </c>
      <c r="AT111" s="212" t="s">
        <v>71</v>
      </c>
      <c r="AU111" s="212" t="s">
        <v>79</v>
      </c>
      <c r="AY111" s="211" t="s">
        <v>178</v>
      </c>
      <c r="BK111" s="213">
        <f>SUM(BK112:BK120)</f>
        <v>0</v>
      </c>
    </row>
    <row r="112" s="2" customFormat="1" ht="16.5" customHeight="1">
      <c r="A112" s="41"/>
      <c r="B112" s="42"/>
      <c r="C112" s="214" t="s">
        <v>95</v>
      </c>
      <c r="D112" s="214" t="s">
        <v>179</v>
      </c>
      <c r="E112" s="215" t="s">
        <v>3694</v>
      </c>
      <c r="F112" s="216" t="s">
        <v>3695</v>
      </c>
      <c r="G112" s="217" t="s">
        <v>182</v>
      </c>
      <c r="H112" s="218">
        <v>4</v>
      </c>
      <c r="I112" s="219"/>
      <c r="J112" s="220">
        <f>ROUND(I112*H112,2)</f>
        <v>0</v>
      </c>
      <c r="K112" s="216" t="s">
        <v>3218</v>
      </c>
      <c r="L112" s="47"/>
      <c r="M112" s="221" t="s">
        <v>21</v>
      </c>
      <c r="N112" s="222" t="s">
        <v>43</v>
      </c>
      <c r="O112" s="87"/>
      <c r="P112" s="223">
        <f>O112*H112</f>
        <v>0</v>
      </c>
      <c r="Q112" s="223">
        <v>0</v>
      </c>
      <c r="R112" s="223">
        <f>Q112*H112</f>
        <v>0</v>
      </c>
      <c r="S112" s="223">
        <v>0</v>
      </c>
      <c r="T112" s="224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25" t="s">
        <v>97</v>
      </c>
      <c r="AT112" s="225" t="s">
        <v>179</v>
      </c>
      <c r="AU112" s="225" t="s">
        <v>81</v>
      </c>
      <c r="AY112" s="20" t="s">
        <v>178</v>
      </c>
      <c r="BE112" s="226">
        <f>IF(N112="základní",J112,0)</f>
        <v>0</v>
      </c>
      <c r="BF112" s="226">
        <f>IF(N112="snížená",J112,0)</f>
        <v>0</v>
      </c>
      <c r="BG112" s="226">
        <f>IF(N112="zákl. přenesená",J112,0)</f>
        <v>0</v>
      </c>
      <c r="BH112" s="226">
        <f>IF(N112="sníž. přenesená",J112,0)</f>
        <v>0</v>
      </c>
      <c r="BI112" s="226">
        <f>IF(N112="nulová",J112,0)</f>
        <v>0</v>
      </c>
      <c r="BJ112" s="20" t="s">
        <v>79</v>
      </c>
      <c r="BK112" s="226">
        <f>ROUND(I112*H112,2)</f>
        <v>0</v>
      </c>
      <c r="BL112" s="20" t="s">
        <v>97</v>
      </c>
      <c r="BM112" s="225" t="s">
        <v>3696</v>
      </c>
    </row>
    <row r="113" s="2" customFormat="1" ht="16.5" customHeight="1">
      <c r="A113" s="41"/>
      <c r="B113" s="42"/>
      <c r="C113" s="214" t="s">
        <v>97</v>
      </c>
      <c r="D113" s="214" t="s">
        <v>179</v>
      </c>
      <c r="E113" s="215" t="s">
        <v>3697</v>
      </c>
      <c r="F113" s="216" t="s">
        <v>3698</v>
      </c>
      <c r="G113" s="217" t="s">
        <v>182</v>
      </c>
      <c r="H113" s="218">
        <v>15</v>
      </c>
      <c r="I113" s="219"/>
      <c r="J113" s="220">
        <f>ROUND(I113*H113,2)</f>
        <v>0</v>
      </c>
      <c r="K113" s="216" t="s">
        <v>3218</v>
      </c>
      <c r="L113" s="47"/>
      <c r="M113" s="221" t="s">
        <v>21</v>
      </c>
      <c r="N113" s="222" t="s">
        <v>43</v>
      </c>
      <c r="O113" s="87"/>
      <c r="P113" s="223">
        <f>O113*H113</f>
        <v>0</v>
      </c>
      <c r="Q113" s="223">
        <v>0</v>
      </c>
      <c r="R113" s="223">
        <f>Q113*H113</f>
        <v>0</v>
      </c>
      <c r="S113" s="223">
        <v>0</v>
      </c>
      <c r="T113" s="224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5" t="s">
        <v>97</v>
      </c>
      <c r="AT113" s="225" t="s">
        <v>179</v>
      </c>
      <c r="AU113" s="225" t="s">
        <v>81</v>
      </c>
      <c r="AY113" s="20" t="s">
        <v>178</v>
      </c>
      <c r="BE113" s="226">
        <f>IF(N113="základní",J113,0)</f>
        <v>0</v>
      </c>
      <c r="BF113" s="226">
        <f>IF(N113="snížená",J113,0)</f>
        <v>0</v>
      </c>
      <c r="BG113" s="226">
        <f>IF(N113="zákl. přenesená",J113,0)</f>
        <v>0</v>
      </c>
      <c r="BH113" s="226">
        <f>IF(N113="sníž. přenesená",J113,0)</f>
        <v>0</v>
      </c>
      <c r="BI113" s="226">
        <f>IF(N113="nulová",J113,0)</f>
        <v>0</v>
      </c>
      <c r="BJ113" s="20" t="s">
        <v>79</v>
      </c>
      <c r="BK113" s="226">
        <f>ROUND(I113*H113,2)</f>
        <v>0</v>
      </c>
      <c r="BL113" s="20" t="s">
        <v>97</v>
      </c>
      <c r="BM113" s="225" t="s">
        <v>3699</v>
      </c>
    </row>
    <row r="114" s="2" customFormat="1" ht="16.5" customHeight="1">
      <c r="A114" s="41"/>
      <c r="B114" s="42"/>
      <c r="C114" s="214" t="s">
        <v>206</v>
      </c>
      <c r="D114" s="214" t="s">
        <v>179</v>
      </c>
      <c r="E114" s="215" t="s">
        <v>3700</v>
      </c>
      <c r="F114" s="216" t="s">
        <v>3701</v>
      </c>
      <c r="G114" s="217" t="s">
        <v>182</v>
      </c>
      <c r="H114" s="218">
        <v>45</v>
      </c>
      <c r="I114" s="219"/>
      <c r="J114" s="220">
        <f>ROUND(I114*H114,2)</f>
        <v>0</v>
      </c>
      <c r="K114" s="216" t="s">
        <v>3218</v>
      </c>
      <c r="L114" s="47"/>
      <c r="M114" s="221" t="s">
        <v>21</v>
      </c>
      <c r="N114" s="222" t="s">
        <v>43</v>
      </c>
      <c r="O114" s="87"/>
      <c r="P114" s="223">
        <f>O114*H114</f>
        <v>0</v>
      </c>
      <c r="Q114" s="223">
        <v>0</v>
      </c>
      <c r="R114" s="223">
        <f>Q114*H114</f>
        <v>0</v>
      </c>
      <c r="S114" s="223">
        <v>0</v>
      </c>
      <c r="T114" s="224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25" t="s">
        <v>97</v>
      </c>
      <c r="AT114" s="225" t="s">
        <v>179</v>
      </c>
      <c r="AU114" s="225" t="s">
        <v>81</v>
      </c>
      <c r="AY114" s="20" t="s">
        <v>178</v>
      </c>
      <c r="BE114" s="226">
        <f>IF(N114="základní",J114,0)</f>
        <v>0</v>
      </c>
      <c r="BF114" s="226">
        <f>IF(N114="snížená",J114,0)</f>
        <v>0</v>
      </c>
      <c r="BG114" s="226">
        <f>IF(N114="zákl. přenesená",J114,0)</f>
        <v>0</v>
      </c>
      <c r="BH114" s="226">
        <f>IF(N114="sníž. přenesená",J114,0)</f>
        <v>0</v>
      </c>
      <c r="BI114" s="226">
        <f>IF(N114="nulová",J114,0)</f>
        <v>0</v>
      </c>
      <c r="BJ114" s="20" t="s">
        <v>79</v>
      </c>
      <c r="BK114" s="226">
        <f>ROUND(I114*H114,2)</f>
        <v>0</v>
      </c>
      <c r="BL114" s="20" t="s">
        <v>97</v>
      </c>
      <c r="BM114" s="225" t="s">
        <v>3702</v>
      </c>
    </row>
    <row r="115" s="2" customFormat="1" ht="16.5" customHeight="1">
      <c r="A115" s="41"/>
      <c r="B115" s="42"/>
      <c r="C115" s="214" t="s">
        <v>211</v>
      </c>
      <c r="D115" s="214" t="s">
        <v>179</v>
      </c>
      <c r="E115" s="215" t="s">
        <v>3703</v>
      </c>
      <c r="F115" s="216" t="s">
        <v>3704</v>
      </c>
      <c r="G115" s="217" t="s">
        <v>182</v>
      </c>
      <c r="H115" s="218">
        <v>2</v>
      </c>
      <c r="I115" s="219"/>
      <c r="J115" s="220">
        <f>ROUND(I115*H115,2)</f>
        <v>0</v>
      </c>
      <c r="K115" s="216" t="s">
        <v>3218</v>
      </c>
      <c r="L115" s="47"/>
      <c r="M115" s="221" t="s">
        <v>21</v>
      </c>
      <c r="N115" s="222" t="s">
        <v>43</v>
      </c>
      <c r="O115" s="87"/>
      <c r="P115" s="223">
        <f>O115*H115</f>
        <v>0</v>
      </c>
      <c r="Q115" s="223">
        <v>0</v>
      </c>
      <c r="R115" s="223">
        <f>Q115*H115</f>
        <v>0</v>
      </c>
      <c r="S115" s="223">
        <v>0</v>
      </c>
      <c r="T115" s="224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25" t="s">
        <v>97</v>
      </c>
      <c r="AT115" s="225" t="s">
        <v>179</v>
      </c>
      <c r="AU115" s="225" t="s">
        <v>81</v>
      </c>
      <c r="AY115" s="20" t="s">
        <v>178</v>
      </c>
      <c r="BE115" s="226">
        <f>IF(N115="základní",J115,0)</f>
        <v>0</v>
      </c>
      <c r="BF115" s="226">
        <f>IF(N115="snížená",J115,0)</f>
        <v>0</v>
      </c>
      <c r="BG115" s="226">
        <f>IF(N115="zákl. přenesená",J115,0)</f>
        <v>0</v>
      </c>
      <c r="BH115" s="226">
        <f>IF(N115="sníž. přenesená",J115,0)</f>
        <v>0</v>
      </c>
      <c r="BI115" s="226">
        <f>IF(N115="nulová",J115,0)</f>
        <v>0</v>
      </c>
      <c r="BJ115" s="20" t="s">
        <v>79</v>
      </c>
      <c r="BK115" s="226">
        <f>ROUND(I115*H115,2)</f>
        <v>0</v>
      </c>
      <c r="BL115" s="20" t="s">
        <v>97</v>
      </c>
      <c r="BM115" s="225" t="s">
        <v>3705</v>
      </c>
    </row>
    <row r="116" s="2" customFormat="1" ht="16.5" customHeight="1">
      <c r="A116" s="41"/>
      <c r="B116" s="42"/>
      <c r="C116" s="214" t="s">
        <v>215</v>
      </c>
      <c r="D116" s="214" t="s">
        <v>179</v>
      </c>
      <c r="E116" s="215" t="s">
        <v>3706</v>
      </c>
      <c r="F116" s="216" t="s">
        <v>3707</v>
      </c>
      <c r="G116" s="217" t="s">
        <v>209</v>
      </c>
      <c r="H116" s="218">
        <v>125</v>
      </c>
      <c r="I116" s="219"/>
      <c r="J116" s="220">
        <f>ROUND(I116*H116,2)</f>
        <v>0</v>
      </c>
      <c r="K116" s="216" t="s">
        <v>3218</v>
      </c>
      <c r="L116" s="47"/>
      <c r="M116" s="221" t="s">
        <v>21</v>
      </c>
      <c r="N116" s="222" t="s">
        <v>43</v>
      </c>
      <c r="O116" s="87"/>
      <c r="P116" s="223">
        <f>O116*H116</f>
        <v>0</v>
      </c>
      <c r="Q116" s="223">
        <v>0</v>
      </c>
      <c r="R116" s="223">
        <f>Q116*H116</f>
        <v>0</v>
      </c>
      <c r="S116" s="223">
        <v>0</v>
      </c>
      <c r="T116" s="224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25" t="s">
        <v>97</v>
      </c>
      <c r="AT116" s="225" t="s">
        <v>179</v>
      </c>
      <c r="AU116" s="225" t="s">
        <v>81</v>
      </c>
      <c r="AY116" s="20" t="s">
        <v>178</v>
      </c>
      <c r="BE116" s="226">
        <f>IF(N116="základní",J116,0)</f>
        <v>0</v>
      </c>
      <c r="BF116" s="226">
        <f>IF(N116="snížená",J116,0)</f>
        <v>0</v>
      </c>
      <c r="BG116" s="226">
        <f>IF(N116="zákl. přenesená",J116,0)</f>
        <v>0</v>
      </c>
      <c r="BH116" s="226">
        <f>IF(N116="sníž. přenesená",J116,0)</f>
        <v>0</v>
      </c>
      <c r="BI116" s="226">
        <f>IF(N116="nulová",J116,0)</f>
        <v>0</v>
      </c>
      <c r="BJ116" s="20" t="s">
        <v>79</v>
      </c>
      <c r="BK116" s="226">
        <f>ROUND(I116*H116,2)</f>
        <v>0</v>
      </c>
      <c r="BL116" s="20" t="s">
        <v>97</v>
      </c>
      <c r="BM116" s="225" t="s">
        <v>3708</v>
      </c>
    </row>
    <row r="117" s="2" customFormat="1" ht="16.5" customHeight="1">
      <c r="A117" s="41"/>
      <c r="B117" s="42"/>
      <c r="C117" s="214" t="s">
        <v>219</v>
      </c>
      <c r="D117" s="214" t="s">
        <v>179</v>
      </c>
      <c r="E117" s="215" t="s">
        <v>3709</v>
      </c>
      <c r="F117" s="216" t="s">
        <v>3710</v>
      </c>
      <c r="G117" s="217" t="s">
        <v>209</v>
      </c>
      <c r="H117" s="218">
        <v>60</v>
      </c>
      <c r="I117" s="219"/>
      <c r="J117" s="220">
        <f>ROUND(I117*H117,2)</f>
        <v>0</v>
      </c>
      <c r="K117" s="216" t="s">
        <v>3218</v>
      </c>
      <c r="L117" s="47"/>
      <c r="M117" s="221" t="s">
        <v>21</v>
      </c>
      <c r="N117" s="222" t="s">
        <v>43</v>
      </c>
      <c r="O117" s="87"/>
      <c r="P117" s="223">
        <f>O117*H117</f>
        <v>0</v>
      </c>
      <c r="Q117" s="223">
        <v>0</v>
      </c>
      <c r="R117" s="223">
        <f>Q117*H117</f>
        <v>0</v>
      </c>
      <c r="S117" s="223">
        <v>0</v>
      </c>
      <c r="T117" s="224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5" t="s">
        <v>97</v>
      </c>
      <c r="AT117" s="225" t="s">
        <v>179</v>
      </c>
      <c r="AU117" s="225" t="s">
        <v>81</v>
      </c>
      <c r="AY117" s="20" t="s">
        <v>178</v>
      </c>
      <c r="BE117" s="226">
        <f>IF(N117="základní",J117,0)</f>
        <v>0</v>
      </c>
      <c r="BF117" s="226">
        <f>IF(N117="snížená",J117,0)</f>
        <v>0</v>
      </c>
      <c r="BG117" s="226">
        <f>IF(N117="zákl. přenesená",J117,0)</f>
        <v>0</v>
      </c>
      <c r="BH117" s="226">
        <f>IF(N117="sníž. přenesená",J117,0)</f>
        <v>0</v>
      </c>
      <c r="BI117" s="226">
        <f>IF(N117="nulová",J117,0)</f>
        <v>0</v>
      </c>
      <c r="BJ117" s="20" t="s">
        <v>79</v>
      </c>
      <c r="BK117" s="226">
        <f>ROUND(I117*H117,2)</f>
        <v>0</v>
      </c>
      <c r="BL117" s="20" t="s">
        <v>97</v>
      </c>
      <c r="BM117" s="225" t="s">
        <v>3711</v>
      </c>
    </row>
    <row r="118" s="2" customFormat="1" ht="16.5" customHeight="1">
      <c r="A118" s="41"/>
      <c r="B118" s="42"/>
      <c r="C118" s="214" t="s">
        <v>223</v>
      </c>
      <c r="D118" s="214" t="s">
        <v>179</v>
      </c>
      <c r="E118" s="215" t="s">
        <v>3712</v>
      </c>
      <c r="F118" s="216" t="s">
        <v>3713</v>
      </c>
      <c r="G118" s="217" t="s">
        <v>182</v>
      </c>
      <c r="H118" s="218">
        <v>88</v>
      </c>
      <c r="I118" s="219"/>
      <c r="J118" s="220">
        <f>ROUND(I118*H118,2)</f>
        <v>0</v>
      </c>
      <c r="K118" s="216" t="s">
        <v>3218</v>
      </c>
      <c r="L118" s="47"/>
      <c r="M118" s="221" t="s">
        <v>21</v>
      </c>
      <c r="N118" s="222" t="s">
        <v>43</v>
      </c>
      <c r="O118" s="87"/>
      <c r="P118" s="223">
        <f>O118*H118</f>
        <v>0</v>
      </c>
      <c r="Q118" s="223">
        <v>0</v>
      </c>
      <c r="R118" s="223">
        <f>Q118*H118</f>
        <v>0</v>
      </c>
      <c r="S118" s="223">
        <v>0</v>
      </c>
      <c r="T118" s="224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25" t="s">
        <v>97</v>
      </c>
      <c r="AT118" s="225" t="s">
        <v>179</v>
      </c>
      <c r="AU118" s="225" t="s">
        <v>81</v>
      </c>
      <c r="AY118" s="20" t="s">
        <v>178</v>
      </c>
      <c r="BE118" s="226">
        <f>IF(N118="základní",J118,0)</f>
        <v>0</v>
      </c>
      <c r="BF118" s="226">
        <f>IF(N118="snížená",J118,0)</f>
        <v>0</v>
      </c>
      <c r="BG118" s="226">
        <f>IF(N118="zákl. přenesená",J118,0)</f>
        <v>0</v>
      </c>
      <c r="BH118" s="226">
        <f>IF(N118="sníž. přenesená",J118,0)</f>
        <v>0</v>
      </c>
      <c r="BI118" s="226">
        <f>IF(N118="nulová",J118,0)</f>
        <v>0</v>
      </c>
      <c r="BJ118" s="20" t="s">
        <v>79</v>
      </c>
      <c r="BK118" s="226">
        <f>ROUND(I118*H118,2)</f>
        <v>0</v>
      </c>
      <c r="BL118" s="20" t="s">
        <v>97</v>
      </c>
      <c r="BM118" s="225" t="s">
        <v>3714</v>
      </c>
    </row>
    <row r="119" s="2" customFormat="1" ht="21.75" customHeight="1">
      <c r="A119" s="41"/>
      <c r="B119" s="42"/>
      <c r="C119" s="214" t="s">
        <v>185</v>
      </c>
      <c r="D119" s="214" t="s">
        <v>179</v>
      </c>
      <c r="E119" s="215" t="s">
        <v>3715</v>
      </c>
      <c r="F119" s="216" t="s">
        <v>3716</v>
      </c>
      <c r="G119" s="217" t="s">
        <v>182</v>
      </c>
      <c r="H119" s="218">
        <v>1</v>
      </c>
      <c r="I119" s="219"/>
      <c r="J119" s="220">
        <f>ROUND(I119*H119,2)</f>
        <v>0</v>
      </c>
      <c r="K119" s="216" t="s">
        <v>3218</v>
      </c>
      <c r="L119" s="47"/>
      <c r="M119" s="221" t="s">
        <v>21</v>
      </c>
      <c r="N119" s="222" t="s">
        <v>43</v>
      </c>
      <c r="O119" s="87"/>
      <c r="P119" s="223">
        <f>O119*H119</f>
        <v>0</v>
      </c>
      <c r="Q119" s="223">
        <v>0</v>
      </c>
      <c r="R119" s="223">
        <f>Q119*H119</f>
        <v>0</v>
      </c>
      <c r="S119" s="223">
        <v>0</v>
      </c>
      <c r="T119" s="224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25" t="s">
        <v>97</v>
      </c>
      <c r="AT119" s="225" t="s">
        <v>179</v>
      </c>
      <c r="AU119" s="225" t="s">
        <v>81</v>
      </c>
      <c r="AY119" s="20" t="s">
        <v>178</v>
      </c>
      <c r="BE119" s="226">
        <f>IF(N119="základní",J119,0)</f>
        <v>0</v>
      </c>
      <c r="BF119" s="226">
        <f>IF(N119="snížená",J119,0)</f>
        <v>0</v>
      </c>
      <c r="BG119" s="226">
        <f>IF(N119="zákl. přenesená",J119,0)</f>
        <v>0</v>
      </c>
      <c r="BH119" s="226">
        <f>IF(N119="sníž. přenesená",J119,0)</f>
        <v>0</v>
      </c>
      <c r="BI119" s="226">
        <f>IF(N119="nulová",J119,0)</f>
        <v>0</v>
      </c>
      <c r="BJ119" s="20" t="s">
        <v>79</v>
      </c>
      <c r="BK119" s="226">
        <f>ROUND(I119*H119,2)</f>
        <v>0</v>
      </c>
      <c r="BL119" s="20" t="s">
        <v>97</v>
      </c>
      <c r="BM119" s="225" t="s">
        <v>3717</v>
      </c>
    </row>
    <row r="120" s="2" customFormat="1">
      <c r="A120" s="41"/>
      <c r="B120" s="42"/>
      <c r="C120" s="43"/>
      <c r="D120" s="242" t="s">
        <v>3220</v>
      </c>
      <c r="E120" s="43"/>
      <c r="F120" s="302" t="s">
        <v>3718</v>
      </c>
      <c r="G120" s="43"/>
      <c r="H120" s="43"/>
      <c r="I120" s="237"/>
      <c r="J120" s="43"/>
      <c r="K120" s="43"/>
      <c r="L120" s="47"/>
      <c r="M120" s="238"/>
      <c r="N120" s="239"/>
      <c r="O120" s="87"/>
      <c r="P120" s="87"/>
      <c r="Q120" s="87"/>
      <c r="R120" s="87"/>
      <c r="S120" s="87"/>
      <c r="T120" s="88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T120" s="20" t="s">
        <v>3220</v>
      </c>
      <c r="AU120" s="20" t="s">
        <v>81</v>
      </c>
    </row>
    <row r="121" s="12" customFormat="1" ht="25.92" customHeight="1">
      <c r="A121" s="12"/>
      <c r="B121" s="200"/>
      <c r="C121" s="201"/>
      <c r="D121" s="202" t="s">
        <v>71</v>
      </c>
      <c r="E121" s="203" t="s">
        <v>1618</v>
      </c>
      <c r="F121" s="203" t="s">
        <v>1619</v>
      </c>
      <c r="G121" s="201"/>
      <c r="H121" s="201"/>
      <c r="I121" s="204"/>
      <c r="J121" s="205">
        <f>BK121</f>
        <v>0</v>
      </c>
      <c r="K121" s="201"/>
      <c r="L121" s="206"/>
      <c r="M121" s="207"/>
      <c r="N121" s="208"/>
      <c r="O121" s="208"/>
      <c r="P121" s="209">
        <f>P122+P161+P174</f>
        <v>0</v>
      </c>
      <c r="Q121" s="208"/>
      <c r="R121" s="209">
        <f>R122+R161+R174</f>
        <v>0</v>
      </c>
      <c r="S121" s="208"/>
      <c r="T121" s="210">
        <f>T122+T161+T174</f>
        <v>0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11" t="s">
        <v>81</v>
      </c>
      <c r="AT121" s="212" t="s">
        <v>71</v>
      </c>
      <c r="AU121" s="212" t="s">
        <v>72</v>
      </c>
      <c r="AY121" s="211" t="s">
        <v>178</v>
      </c>
      <c r="BK121" s="213">
        <f>BK122+BK161+BK174</f>
        <v>0</v>
      </c>
    </row>
    <row r="122" s="12" customFormat="1" ht="22.8" customHeight="1">
      <c r="A122" s="12"/>
      <c r="B122" s="200"/>
      <c r="C122" s="201"/>
      <c r="D122" s="202" t="s">
        <v>71</v>
      </c>
      <c r="E122" s="227" t="s">
        <v>3719</v>
      </c>
      <c r="F122" s="227" t="s">
        <v>3720</v>
      </c>
      <c r="G122" s="201"/>
      <c r="H122" s="201"/>
      <c r="I122" s="204"/>
      <c r="J122" s="228">
        <f>BK122</f>
        <v>0</v>
      </c>
      <c r="K122" s="201"/>
      <c r="L122" s="206"/>
      <c r="M122" s="207"/>
      <c r="N122" s="208"/>
      <c r="O122" s="208"/>
      <c r="P122" s="209">
        <f>SUM(P123:P160)</f>
        <v>0</v>
      </c>
      <c r="Q122" s="208"/>
      <c r="R122" s="209">
        <f>SUM(R123:R160)</f>
        <v>0</v>
      </c>
      <c r="S122" s="208"/>
      <c r="T122" s="210">
        <f>SUM(T123:T160)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11" t="s">
        <v>81</v>
      </c>
      <c r="AT122" s="212" t="s">
        <v>71</v>
      </c>
      <c r="AU122" s="212" t="s">
        <v>79</v>
      </c>
      <c r="AY122" s="211" t="s">
        <v>178</v>
      </c>
      <c r="BK122" s="213">
        <f>SUM(BK123:BK160)</f>
        <v>0</v>
      </c>
    </row>
    <row r="123" s="2" customFormat="1" ht="16.5" customHeight="1">
      <c r="A123" s="41"/>
      <c r="B123" s="42"/>
      <c r="C123" s="214" t="s">
        <v>189</v>
      </c>
      <c r="D123" s="214" t="s">
        <v>179</v>
      </c>
      <c r="E123" s="215" t="s">
        <v>3721</v>
      </c>
      <c r="F123" s="216" t="s">
        <v>3722</v>
      </c>
      <c r="G123" s="217" t="s">
        <v>182</v>
      </c>
      <c r="H123" s="218">
        <v>1</v>
      </c>
      <c r="I123" s="219"/>
      <c r="J123" s="220">
        <f>ROUND(I123*H123,2)</f>
        <v>0</v>
      </c>
      <c r="K123" s="216" t="s">
        <v>3218</v>
      </c>
      <c r="L123" s="47"/>
      <c r="M123" s="221" t="s">
        <v>21</v>
      </c>
      <c r="N123" s="222" t="s">
        <v>43</v>
      </c>
      <c r="O123" s="87"/>
      <c r="P123" s="223">
        <f>O123*H123</f>
        <v>0</v>
      </c>
      <c r="Q123" s="223">
        <v>0</v>
      </c>
      <c r="R123" s="223">
        <f>Q123*H123</f>
        <v>0</v>
      </c>
      <c r="S123" s="223">
        <v>0</v>
      </c>
      <c r="T123" s="224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5" t="s">
        <v>97</v>
      </c>
      <c r="AT123" s="225" t="s">
        <v>179</v>
      </c>
      <c r="AU123" s="225" t="s">
        <v>81</v>
      </c>
      <c r="AY123" s="20" t="s">
        <v>178</v>
      </c>
      <c r="BE123" s="226">
        <f>IF(N123="základní",J123,0)</f>
        <v>0</v>
      </c>
      <c r="BF123" s="226">
        <f>IF(N123="snížená",J123,0)</f>
        <v>0</v>
      </c>
      <c r="BG123" s="226">
        <f>IF(N123="zákl. přenesená",J123,0)</f>
        <v>0</v>
      </c>
      <c r="BH123" s="226">
        <f>IF(N123="sníž. přenesená",J123,0)</f>
        <v>0</v>
      </c>
      <c r="BI123" s="226">
        <f>IF(N123="nulová",J123,0)</f>
        <v>0</v>
      </c>
      <c r="BJ123" s="20" t="s">
        <v>79</v>
      </c>
      <c r="BK123" s="226">
        <f>ROUND(I123*H123,2)</f>
        <v>0</v>
      </c>
      <c r="BL123" s="20" t="s">
        <v>97</v>
      </c>
      <c r="BM123" s="225" t="s">
        <v>2029</v>
      </c>
    </row>
    <row r="124" s="2" customFormat="1" ht="16.5" customHeight="1">
      <c r="A124" s="41"/>
      <c r="B124" s="42"/>
      <c r="C124" s="214" t="s">
        <v>193</v>
      </c>
      <c r="D124" s="214" t="s">
        <v>179</v>
      </c>
      <c r="E124" s="215" t="s">
        <v>3723</v>
      </c>
      <c r="F124" s="216" t="s">
        <v>3724</v>
      </c>
      <c r="G124" s="217" t="s">
        <v>182</v>
      </c>
      <c r="H124" s="218">
        <v>1</v>
      </c>
      <c r="I124" s="219"/>
      <c r="J124" s="220">
        <f>ROUND(I124*H124,2)</f>
        <v>0</v>
      </c>
      <c r="K124" s="216" t="s">
        <v>3218</v>
      </c>
      <c r="L124" s="47"/>
      <c r="M124" s="221" t="s">
        <v>21</v>
      </c>
      <c r="N124" s="222" t="s">
        <v>43</v>
      </c>
      <c r="O124" s="87"/>
      <c r="P124" s="223">
        <f>O124*H124</f>
        <v>0</v>
      </c>
      <c r="Q124" s="223">
        <v>0</v>
      </c>
      <c r="R124" s="223">
        <f>Q124*H124</f>
        <v>0</v>
      </c>
      <c r="S124" s="223">
        <v>0</v>
      </c>
      <c r="T124" s="224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25" t="s">
        <v>97</v>
      </c>
      <c r="AT124" s="225" t="s">
        <v>179</v>
      </c>
      <c r="AU124" s="225" t="s">
        <v>81</v>
      </c>
      <c r="AY124" s="20" t="s">
        <v>178</v>
      </c>
      <c r="BE124" s="226">
        <f>IF(N124="základní",J124,0)</f>
        <v>0</v>
      </c>
      <c r="BF124" s="226">
        <f>IF(N124="snížená",J124,0)</f>
        <v>0</v>
      </c>
      <c r="BG124" s="226">
        <f>IF(N124="zákl. přenesená",J124,0)</f>
        <v>0</v>
      </c>
      <c r="BH124" s="226">
        <f>IF(N124="sníž. přenesená",J124,0)</f>
        <v>0</v>
      </c>
      <c r="BI124" s="226">
        <f>IF(N124="nulová",J124,0)</f>
        <v>0</v>
      </c>
      <c r="BJ124" s="20" t="s">
        <v>79</v>
      </c>
      <c r="BK124" s="226">
        <f>ROUND(I124*H124,2)</f>
        <v>0</v>
      </c>
      <c r="BL124" s="20" t="s">
        <v>97</v>
      </c>
      <c r="BM124" s="225" t="s">
        <v>3725</v>
      </c>
    </row>
    <row r="125" s="2" customFormat="1" ht="24.15" customHeight="1">
      <c r="A125" s="41"/>
      <c r="B125" s="42"/>
      <c r="C125" s="214" t="s">
        <v>230</v>
      </c>
      <c r="D125" s="214" t="s">
        <v>179</v>
      </c>
      <c r="E125" s="215" t="s">
        <v>3726</v>
      </c>
      <c r="F125" s="216" t="s">
        <v>3727</v>
      </c>
      <c r="G125" s="217" t="s">
        <v>182</v>
      </c>
      <c r="H125" s="218">
        <v>1</v>
      </c>
      <c r="I125" s="219"/>
      <c r="J125" s="220">
        <f>ROUND(I125*H125,2)</f>
        <v>0</v>
      </c>
      <c r="K125" s="216" t="s">
        <v>3218</v>
      </c>
      <c r="L125" s="47"/>
      <c r="M125" s="221" t="s">
        <v>21</v>
      </c>
      <c r="N125" s="222" t="s">
        <v>43</v>
      </c>
      <c r="O125" s="87"/>
      <c r="P125" s="223">
        <f>O125*H125</f>
        <v>0</v>
      </c>
      <c r="Q125" s="223">
        <v>0</v>
      </c>
      <c r="R125" s="223">
        <f>Q125*H125</f>
        <v>0</v>
      </c>
      <c r="S125" s="223">
        <v>0</v>
      </c>
      <c r="T125" s="224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5" t="s">
        <v>97</v>
      </c>
      <c r="AT125" s="225" t="s">
        <v>179</v>
      </c>
      <c r="AU125" s="225" t="s">
        <v>81</v>
      </c>
      <c r="AY125" s="20" t="s">
        <v>178</v>
      </c>
      <c r="BE125" s="226">
        <f>IF(N125="základní",J125,0)</f>
        <v>0</v>
      </c>
      <c r="BF125" s="226">
        <f>IF(N125="snížená",J125,0)</f>
        <v>0</v>
      </c>
      <c r="BG125" s="226">
        <f>IF(N125="zákl. přenesená",J125,0)</f>
        <v>0</v>
      </c>
      <c r="BH125" s="226">
        <f>IF(N125="sníž. přenesená",J125,0)</f>
        <v>0</v>
      </c>
      <c r="BI125" s="226">
        <f>IF(N125="nulová",J125,0)</f>
        <v>0</v>
      </c>
      <c r="BJ125" s="20" t="s">
        <v>79</v>
      </c>
      <c r="BK125" s="226">
        <f>ROUND(I125*H125,2)</f>
        <v>0</v>
      </c>
      <c r="BL125" s="20" t="s">
        <v>97</v>
      </c>
      <c r="BM125" s="225" t="s">
        <v>3728</v>
      </c>
    </row>
    <row r="126" s="2" customFormat="1" ht="16.5" customHeight="1">
      <c r="A126" s="41"/>
      <c r="B126" s="42"/>
      <c r="C126" s="214" t="s">
        <v>235</v>
      </c>
      <c r="D126" s="214" t="s">
        <v>179</v>
      </c>
      <c r="E126" s="215" t="s">
        <v>3729</v>
      </c>
      <c r="F126" s="216" t="s">
        <v>3730</v>
      </c>
      <c r="G126" s="217" t="s">
        <v>209</v>
      </c>
      <c r="H126" s="218">
        <v>105</v>
      </c>
      <c r="I126" s="219"/>
      <c r="J126" s="220">
        <f>ROUND(I126*H126,2)</f>
        <v>0</v>
      </c>
      <c r="K126" s="216" t="s">
        <v>3218</v>
      </c>
      <c r="L126" s="47"/>
      <c r="M126" s="221" t="s">
        <v>21</v>
      </c>
      <c r="N126" s="222" t="s">
        <v>43</v>
      </c>
      <c r="O126" s="87"/>
      <c r="P126" s="223">
        <f>O126*H126</f>
        <v>0</v>
      </c>
      <c r="Q126" s="223">
        <v>0</v>
      </c>
      <c r="R126" s="223">
        <f>Q126*H126</f>
        <v>0</v>
      </c>
      <c r="S126" s="223">
        <v>0</v>
      </c>
      <c r="T126" s="224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25" t="s">
        <v>97</v>
      </c>
      <c r="AT126" s="225" t="s">
        <v>179</v>
      </c>
      <c r="AU126" s="225" t="s">
        <v>81</v>
      </c>
      <c r="AY126" s="20" t="s">
        <v>178</v>
      </c>
      <c r="BE126" s="226">
        <f>IF(N126="základní",J126,0)</f>
        <v>0</v>
      </c>
      <c r="BF126" s="226">
        <f>IF(N126="snížená",J126,0)</f>
        <v>0</v>
      </c>
      <c r="BG126" s="226">
        <f>IF(N126="zákl. přenesená",J126,0)</f>
        <v>0</v>
      </c>
      <c r="BH126" s="226">
        <f>IF(N126="sníž. přenesená",J126,0)</f>
        <v>0</v>
      </c>
      <c r="BI126" s="226">
        <f>IF(N126="nulová",J126,0)</f>
        <v>0</v>
      </c>
      <c r="BJ126" s="20" t="s">
        <v>79</v>
      </c>
      <c r="BK126" s="226">
        <f>ROUND(I126*H126,2)</f>
        <v>0</v>
      </c>
      <c r="BL126" s="20" t="s">
        <v>97</v>
      </c>
      <c r="BM126" s="225" t="s">
        <v>3731</v>
      </c>
    </row>
    <row r="127" s="2" customFormat="1" ht="16.5" customHeight="1">
      <c r="A127" s="41"/>
      <c r="B127" s="42"/>
      <c r="C127" s="214" t="s">
        <v>8</v>
      </c>
      <c r="D127" s="214" t="s">
        <v>179</v>
      </c>
      <c r="E127" s="215" t="s">
        <v>3732</v>
      </c>
      <c r="F127" s="216" t="s">
        <v>3733</v>
      </c>
      <c r="G127" s="217" t="s">
        <v>209</v>
      </c>
      <c r="H127" s="218">
        <v>30</v>
      </c>
      <c r="I127" s="219"/>
      <c r="J127" s="220">
        <f>ROUND(I127*H127,2)</f>
        <v>0</v>
      </c>
      <c r="K127" s="216" t="s">
        <v>3218</v>
      </c>
      <c r="L127" s="47"/>
      <c r="M127" s="221" t="s">
        <v>21</v>
      </c>
      <c r="N127" s="222" t="s">
        <v>43</v>
      </c>
      <c r="O127" s="87"/>
      <c r="P127" s="223">
        <f>O127*H127</f>
        <v>0</v>
      </c>
      <c r="Q127" s="223">
        <v>0</v>
      </c>
      <c r="R127" s="223">
        <f>Q127*H127</f>
        <v>0</v>
      </c>
      <c r="S127" s="223">
        <v>0</v>
      </c>
      <c r="T127" s="224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5" t="s">
        <v>97</v>
      </c>
      <c r="AT127" s="225" t="s">
        <v>179</v>
      </c>
      <c r="AU127" s="225" t="s">
        <v>81</v>
      </c>
      <c r="AY127" s="20" t="s">
        <v>178</v>
      </c>
      <c r="BE127" s="226">
        <f>IF(N127="základní",J127,0)</f>
        <v>0</v>
      </c>
      <c r="BF127" s="226">
        <f>IF(N127="snížená",J127,0)</f>
        <v>0</v>
      </c>
      <c r="BG127" s="226">
        <f>IF(N127="zákl. přenesená",J127,0)</f>
        <v>0</v>
      </c>
      <c r="BH127" s="226">
        <f>IF(N127="sníž. přenesená",J127,0)</f>
        <v>0</v>
      </c>
      <c r="BI127" s="226">
        <f>IF(N127="nulová",J127,0)</f>
        <v>0</v>
      </c>
      <c r="BJ127" s="20" t="s">
        <v>79</v>
      </c>
      <c r="BK127" s="226">
        <f>ROUND(I127*H127,2)</f>
        <v>0</v>
      </c>
      <c r="BL127" s="20" t="s">
        <v>97</v>
      </c>
      <c r="BM127" s="225" t="s">
        <v>3734</v>
      </c>
    </row>
    <row r="128" s="2" customFormat="1" ht="16.5" customHeight="1">
      <c r="A128" s="41"/>
      <c r="B128" s="42"/>
      <c r="C128" s="214" t="s">
        <v>242</v>
      </c>
      <c r="D128" s="214" t="s">
        <v>179</v>
      </c>
      <c r="E128" s="215" t="s">
        <v>3735</v>
      </c>
      <c r="F128" s="216" t="s">
        <v>3736</v>
      </c>
      <c r="G128" s="217" t="s">
        <v>209</v>
      </c>
      <c r="H128" s="218">
        <v>60</v>
      </c>
      <c r="I128" s="219"/>
      <c r="J128" s="220">
        <f>ROUND(I128*H128,2)</f>
        <v>0</v>
      </c>
      <c r="K128" s="216" t="s">
        <v>3218</v>
      </c>
      <c r="L128" s="47"/>
      <c r="M128" s="221" t="s">
        <v>21</v>
      </c>
      <c r="N128" s="222" t="s">
        <v>43</v>
      </c>
      <c r="O128" s="87"/>
      <c r="P128" s="223">
        <f>O128*H128</f>
        <v>0</v>
      </c>
      <c r="Q128" s="223">
        <v>0</v>
      </c>
      <c r="R128" s="223">
        <f>Q128*H128</f>
        <v>0</v>
      </c>
      <c r="S128" s="223">
        <v>0</v>
      </c>
      <c r="T128" s="224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25" t="s">
        <v>97</v>
      </c>
      <c r="AT128" s="225" t="s">
        <v>179</v>
      </c>
      <c r="AU128" s="225" t="s">
        <v>81</v>
      </c>
      <c r="AY128" s="20" t="s">
        <v>178</v>
      </c>
      <c r="BE128" s="226">
        <f>IF(N128="základní",J128,0)</f>
        <v>0</v>
      </c>
      <c r="BF128" s="226">
        <f>IF(N128="snížená",J128,0)</f>
        <v>0</v>
      </c>
      <c r="BG128" s="226">
        <f>IF(N128="zákl. přenesená",J128,0)</f>
        <v>0</v>
      </c>
      <c r="BH128" s="226">
        <f>IF(N128="sníž. přenesená",J128,0)</f>
        <v>0</v>
      </c>
      <c r="BI128" s="226">
        <f>IF(N128="nulová",J128,0)</f>
        <v>0</v>
      </c>
      <c r="BJ128" s="20" t="s">
        <v>79</v>
      </c>
      <c r="BK128" s="226">
        <f>ROUND(I128*H128,2)</f>
        <v>0</v>
      </c>
      <c r="BL128" s="20" t="s">
        <v>97</v>
      </c>
      <c r="BM128" s="225" t="s">
        <v>3737</v>
      </c>
    </row>
    <row r="129" s="2" customFormat="1" ht="16.5" customHeight="1">
      <c r="A129" s="41"/>
      <c r="B129" s="42"/>
      <c r="C129" s="214" t="s">
        <v>246</v>
      </c>
      <c r="D129" s="214" t="s">
        <v>179</v>
      </c>
      <c r="E129" s="215" t="s">
        <v>3738</v>
      </c>
      <c r="F129" s="216" t="s">
        <v>3739</v>
      </c>
      <c r="G129" s="217" t="s">
        <v>209</v>
      </c>
      <c r="H129" s="218">
        <v>55</v>
      </c>
      <c r="I129" s="219"/>
      <c r="J129" s="220">
        <f>ROUND(I129*H129,2)</f>
        <v>0</v>
      </c>
      <c r="K129" s="216" t="s">
        <v>3218</v>
      </c>
      <c r="L129" s="47"/>
      <c r="M129" s="221" t="s">
        <v>21</v>
      </c>
      <c r="N129" s="222" t="s">
        <v>43</v>
      </c>
      <c r="O129" s="87"/>
      <c r="P129" s="223">
        <f>O129*H129</f>
        <v>0</v>
      </c>
      <c r="Q129" s="223">
        <v>0</v>
      </c>
      <c r="R129" s="223">
        <f>Q129*H129</f>
        <v>0</v>
      </c>
      <c r="S129" s="223">
        <v>0</v>
      </c>
      <c r="T129" s="224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25" t="s">
        <v>97</v>
      </c>
      <c r="AT129" s="225" t="s">
        <v>179</v>
      </c>
      <c r="AU129" s="225" t="s">
        <v>81</v>
      </c>
      <c r="AY129" s="20" t="s">
        <v>178</v>
      </c>
      <c r="BE129" s="226">
        <f>IF(N129="základní",J129,0)</f>
        <v>0</v>
      </c>
      <c r="BF129" s="226">
        <f>IF(N129="snížená",J129,0)</f>
        <v>0</v>
      </c>
      <c r="BG129" s="226">
        <f>IF(N129="zákl. přenesená",J129,0)</f>
        <v>0</v>
      </c>
      <c r="BH129" s="226">
        <f>IF(N129="sníž. přenesená",J129,0)</f>
        <v>0</v>
      </c>
      <c r="BI129" s="226">
        <f>IF(N129="nulová",J129,0)</f>
        <v>0</v>
      </c>
      <c r="BJ129" s="20" t="s">
        <v>79</v>
      </c>
      <c r="BK129" s="226">
        <f>ROUND(I129*H129,2)</f>
        <v>0</v>
      </c>
      <c r="BL129" s="20" t="s">
        <v>97</v>
      </c>
      <c r="BM129" s="225" t="s">
        <v>3740</v>
      </c>
    </row>
    <row r="130" s="2" customFormat="1" ht="16.5" customHeight="1">
      <c r="A130" s="41"/>
      <c r="B130" s="42"/>
      <c r="C130" s="214" t="s">
        <v>250</v>
      </c>
      <c r="D130" s="214" t="s">
        <v>179</v>
      </c>
      <c r="E130" s="215" t="s">
        <v>3741</v>
      </c>
      <c r="F130" s="216" t="s">
        <v>3742</v>
      </c>
      <c r="G130" s="217" t="s">
        <v>209</v>
      </c>
      <c r="H130" s="218">
        <v>25</v>
      </c>
      <c r="I130" s="219"/>
      <c r="J130" s="220">
        <f>ROUND(I130*H130,2)</f>
        <v>0</v>
      </c>
      <c r="K130" s="216" t="s">
        <v>3218</v>
      </c>
      <c r="L130" s="47"/>
      <c r="M130" s="221" t="s">
        <v>21</v>
      </c>
      <c r="N130" s="222" t="s">
        <v>43</v>
      </c>
      <c r="O130" s="87"/>
      <c r="P130" s="223">
        <f>O130*H130</f>
        <v>0</v>
      </c>
      <c r="Q130" s="223">
        <v>0</v>
      </c>
      <c r="R130" s="223">
        <f>Q130*H130</f>
        <v>0</v>
      </c>
      <c r="S130" s="223">
        <v>0</v>
      </c>
      <c r="T130" s="224">
        <f>S130*H130</f>
        <v>0</v>
      </c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R130" s="225" t="s">
        <v>97</v>
      </c>
      <c r="AT130" s="225" t="s">
        <v>179</v>
      </c>
      <c r="AU130" s="225" t="s">
        <v>81</v>
      </c>
      <c r="AY130" s="20" t="s">
        <v>178</v>
      </c>
      <c r="BE130" s="226">
        <f>IF(N130="základní",J130,0)</f>
        <v>0</v>
      </c>
      <c r="BF130" s="226">
        <f>IF(N130="snížená",J130,0)</f>
        <v>0</v>
      </c>
      <c r="BG130" s="226">
        <f>IF(N130="zákl. přenesená",J130,0)</f>
        <v>0</v>
      </c>
      <c r="BH130" s="226">
        <f>IF(N130="sníž. přenesená",J130,0)</f>
        <v>0</v>
      </c>
      <c r="BI130" s="226">
        <f>IF(N130="nulová",J130,0)</f>
        <v>0</v>
      </c>
      <c r="BJ130" s="20" t="s">
        <v>79</v>
      </c>
      <c r="BK130" s="226">
        <f>ROUND(I130*H130,2)</f>
        <v>0</v>
      </c>
      <c r="BL130" s="20" t="s">
        <v>97</v>
      </c>
      <c r="BM130" s="225" t="s">
        <v>3743</v>
      </c>
    </row>
    <row r="131" s="2" customFormat="1" ht="16.5" customHeight="1">
      <c r="A131" s="41"/>
      <c r="B131" s="42"/>
      <c r="C131" s="214" t="s">
        <v>254</v>
      </c>
      <c r="D131" s="214" t="s">
        <v>179</v>
      </c>
      <c r="E131" s="215" t="s">
        <v>3744</v>
      </c>
      <c r="F131" s="216" t="s">
        <v>3745</v>
      </c>
      <c r="G131" s="217" t="s">
        <v>209</v>
      </c>
      <c r="H131" s="218">
        <v>85</v>
      </c>
      <c r="I131" s="219"/>
      <c r="J131" s="220">
        <f>ROUND(I131*H131,2)</f>
        <v>0</v>
      </c>
      <c r="K131" s="216" t="s">
        <v>3218</v>
      </c>
      <c r="L131" s="47"/>
      <c r="M131" s="221" t="s">
        <v>21</v>
      </c>
      <c r="N131" s="222" t="s">
        <v>43</v>
      </c>
      <c r="O131" s="87"/>
      <c r="P131" s="223">
        <f>O131*H131</f>
        <v>0</v>
      </c>
      <c r="Q131" s="223">
        <v>0</v>
      </c>
      <c r="R131" s="223">
        <f>Q131*H131</f>
        <v>0</v>
      </c>
      <c r="S131" s="223">
        <v>0</v>
      </c>
      <c r="T131" s="224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25" t="s">
        <v>97</v>
      </c>
      <c r="AT131" s="225" t="s">
        <v>179</v>
      </c>
      <c r="AU131" s="225" t="s">
        <v>81</v>
      </c>
      <c r="AY131" s="20" t="s">
        <v>178</v>
      </c>
      <c r="BE131" s="226">
        <f>IF(N131="základní",J131,0)</f>
        <v>0</v>
      </c>
      <c r="BF131" s="226">
        <f>IF(N131="snížená",J131,0)</f>
        <v>0</v>
      </c>
      <c r="BG131" s="226">
        <f>IF(N131="zákl. přenesená",J131,0)</f>
        <v>0</v>
      </c>
      <c r="BH131" s="226">
        <f>IF(N131="sníž. přenesená",J131,0)</f>
        <v>0</v>
      </c>
      <c r="BI131" s="226">
        <f>IF(N131="nulová",J131,0)</f>
        <v>0</v>
      </c>
      <c r="BJ131" s="20" t="s">
        <v>79</v>
      </c>
      <c r="BK131" s="226">
        <f>ROUND(I131*H131,2)</f>
        <v>0</v>
      </c>
      <c r="BL131" s="20" t="s">
        <v>97</v>
      </c>
      <c r="BM131" s="225" t="s">
        <v>3746</v>
      </c>
    </row>
    <row r="132" s="2" customFormat="1" ht="16.5" customHeight="1">
      <c r="A132" s="41"/>
      <c r="B132" s="42"/>
      <c r="C132" s="214" t="s">
        <v>258</v>
      </c>
      <c r="D132" s="214" t="s">
        <v>179</v>
      </c>
      <c r="E132" s="215" t="s">
        <v>3747</v>
      </c>
      <c r="F132" s="216" t="s">
        <v>3748</v>
      </c>
      <c r="G132" s="217" t="s">
        <v>209</v>
      </c>
      <c r="H132" s="218">
        <v>105</v>
      </c>
      <c r="I132" s="219"/>
      <c r="J132" s="220">
        <f>ROUND(I132*H132,2)</f>
        <v>0</v>
      </c>
      <c r="K132" s="216" t="s">
        <v>3218</v>
      </c>
      <c r="L132" s="47"/>
      <c r="M132" s="221" t="s">
        <v>21</v>
      </c>
      <c r="N132" s="222" t="s">
        <v>43</v>
      </c>
      <c r="O132" s="87"/>
      <c r="P132" s="223">
        <f>O132*H132</f>
        <v>0</v>
      </c>
      <c r="Q132" s="223">
        <v>0</v>
      </c>
      <c r="R132" s="223">
        <f>Q132*H132</f>
        <v>0</v>
      </c>
      <c r="S132" s="223">
        <v>0</v>
      </c>
      <c r="T132" s="224">
        <f>S132*H132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R132" s="225" t="s">
        <v>97</v>
      </c>
      <c r="AT132" s="225" t="s">
        <v>179</v>
      </c>
      <c r="AU132" s="225" t="s">
        <v>81</v>
      </c>
      <c r="AY132" s="20" t="s">
        <v>178</v>
      </c>
      <c r="BE132" s="226">
        <f>IF(N132="základní",J132,0)</f>
        <v>0</v>
      </c>
      <c r="BF132" s="226">
        <f>IF(N132="snížená",J132,0)</f>
        <v>0</v>
      </c>
      <c r="BG132" s="226">
        <f>IF(N132="zákl. přenesená",J132,0)</f>
        <v>0</v>
      </c>
      <c r="BH132" s="226">
        <f>IF(N132="sníž. přenesená",J132,0)</f>
        <v>0</v>
      </c>
      <c r="BI132" s="226">
        <f>IF(N132="nulová",J132,0)</f>
        <v>0</v>
      </c>
      <c r="BJ132" s="20" t="s">
        <v>79</v>
      </c>
      <c r="BK132" s="226">
        <f>ROUND(I132*H132,2)</f>
        <v>0</v>
      </c>
      <c r="BL132" s="20" t="s">
        <v>97</v>
      </c>
      <c r="BM132" s="225" t="s">
        <v>3749</v>
      </c>
    </row>
    <row r="133" s="2" customFormat="1" ht="16.5" customHeight="1">
      <c r="A133" s="41"/>
      <c r="B133" s="42"/>
      <c r="C133" s="214" t="s">
        <v>7</v>
      </c>
      <c r="D133" s="214" t="s">
        <v>179</v>
      </c>
      <c r="E133" s="215" t="s">
        <v>3750</v>
      </c>
      <c r="F133" s="216" t="s">
        <v>3751</v>
      </c>
      <c r="G133" s="217" t="s">
        <v>209</v>
      </c>
      <c r="H133" s="218">
        <v>45</v>
      </c>
      <c r="I133" s="219"/>
      <c r="J133" s="220">
        <f>ROUND(I133*H133,2)</f>
        <v>0</v>
      </c>
      <c r="K133" s="216" t="s">
        <v>3218</v>
      </c>
      <c r="L133" s="47"/>
      <c r="M133" s="221" t="s">
        <v>21</v>
      </c>
      <c r="N133" s="222" t="s">
        <v>43</v>
      </c>
      <c r="O133" s="87"/>
      <c r="P133" s="223">
        <f>O133*H133</f>
        <v>0</v>
      </c>
      <c r="Q133" s="223">
        <v>0</v>
      </c>
      <c r="R133" s="223">
        <f>Q133*H133</f>
        <v>0</v>
      </c>
      <c r="S133" s="223">
        <v>0</v>
      </c>
      <c r="T133" s="224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25" t="s">
        <v>97</v>
      </c>
      <c r="AT133" s="225" t="s">
        <v>179</v>
      </c>
      <c r="AU133" s="225" t="s">
        <v>81</v>
      </c>
      <c r="AY133" s="20" t="s">
        <v>178</v>
      </c>
      <c r="BE133" s="226">
        <f>IF(N133="základní",J133,0)</f>
        <v>0</v>
      </c>
      <c r="BF133" s="226">
        <f>IF(N133="snížená",J133,0)</f>
        <v>0</v>
      </c>
      <c r="BG133" s="226">
        <f>IF(N133="zákl. přenesená",J133,0)</f>
        <v>0</v>
      </c>
      <c r="BH133" s="226">
        <f>IF(N133="sníž. přenesená",J133,0)</f>
        <v>0</v>
      </c>
      <c r="BI133" s="226">
        <f>IF(N133="nulová",J133,0)</f>
        <v>0</v>
      </c>
      <c r="BJ133" s="20" t="s">
        <v>79</v>
      </c>
      <c r="BK133" s="226">
        <f>ROUND(I133*H133,2)</f>
        <v>0</v>
      </c>
      <c r="BL133" s="20" t="s">
        <v>97</v>
      </c>
      <c r="BM133" s="225" t="s">
        <v>3752</v>
      </c>
    </row>
    <row r="134" s="2" customFormat="1" ht="16.5" customHeight="1">
      <c r="A134" s="41"/>
      <c r="B134" s="42"/>
      <c r="C134" s="214" t="s">
        <v>266</v>
      </c>
      <c r="D134" s="214" t="s">
        <v>179</v>
      </c>
      <c r="E134" s="215" t="s">
        <v>3753</v>
      </c>
      <c r="F134" s="216" t="s">
        <v>3754</v>
      </c>
      <c r="G134" s="217" t="s">
        <v>209</v>
      </c>
      <c r="H134" s="218">
        <v>2170</v>
      </c>
      <c r="I134" s="219"/>
      <c r="J134" s="220">
        <f>ROUND(I134*H134,2)</f>
        <v>0</v>
      </c>
      <c r="K134" s="216" t="s">
        <v>3218</v>
      </c>
      <c r="L134" s="47"/>
      <c r="M134" s="221" t="s">
        <v>21</v>
      </c>
      <c r="N134" s="222" t="s">
        <v>43</v>
      </c>
      <c r="O134" s="87"/>
      <c r="P134" s="223">
        <f>O134*H134</f>
        <v>0</v>
      </c>
      <c r="Q134" s="223">
        <v>0</v>
      </c>
      <c r="R134" s="223">
        <f>Q134*H134</f>
        <v>0</v>
      </c>
      <c r="S134" s="223">
        <v>0</v>
      </c>
      <c r="T134" s="224">
        <f>S134*H134</f>
        <v>0</v>
      </c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R134" s="225" t="s">
        <v>97</v>
      </c>
      <c r="AT134" s="225" t="s">
        <v>179</v>
      </c>
      <c r="AU134" s="225" t="s">
        <v>81</v>
      </c>
      <c r="AY134" s="20" t="s">
        <v>178</v>
      </c>
      <c r="BE134" s="226">
        <f>IF(N134="základní",J134,0)</f>
        <v>0</v>
      </c>
      <c r="BF134" s="226">
        <f>IF(N134="snížená",J134,0)</f>
        <v>0</v>
      </c>
      <c r="BG134" s="226">
        <f>IF(N134="zákl. přenesená",J134,0)</f>
        <v>0</v>
      </c>
      <c r="BH134" s="226">
        <f>IF(N134="sníž. přenesená",J134,0)</f>
        <v>0</v>
      </c>
      <c r="BI134" s="226">
        <f>IF(N134="nulová",J134,0)</f>
        <v>0</v>
      </c>
      <c r="BJ134" s="20" t="s">
        <v>79</v>
      </c>
      <c r="BK134" s="226">
        <f>ROUND(I134*H134,2)</f>
        <v>0</v>
      </c>
      <c r="BL134" s="20" t="s">
        <v>97</v>
      </c>
      <c r="BM134" s="225" t="s">
        <v>3755</v>
      </c>
    </row>
    <row r="135" s="2" customFormat="1" ht="16.5" customHeight="1">
      <c r="A135" s="41"/>
      <c r="B135" s="42"/>
      <c r="C135" s="214" t="s">
        <v>270</v>
      </c>
      <c r="D135" s="214" t="s">
        <v>179</v>
      </c>
      <c r="E135" s="215" t="s">
        <v>3756</v>
      </c>
      <c r="F135" s="216" t="s">
        <v>3757</v>
      </c>
      <c r="G135" s="217" t="s">
        <v>209</v>
      </c>
      <c r="H135" s="218">
        <v>90</v>
      </c>
      <c r="I135" s="219"/>
      <c r="J135" s="220">
        <f>ROUND(I135*H135,2)</f>
        <v>0</v>
      </c>
      <c r="K135" s="216" t="s">
        <v>3218</v>
      </c>
      <c r="L135" s="47"/>
      <c r="M135" s="221" t="s">
        <v>21</v>
      </c>
      <c r="N135" s="222" t="s">
        <v>43</v>
      </c>
      <c r="O135" s="87"/>
      <c r="P135" s="223">
        <f>O135*H135</f>
        <v>0</v>
      </c>
      <c r="Q135" s="223">
        <v>0</v>
      </c>
      <c r="R135" s="223">
        <f>Q135*H135</f>
        <v>0</v>
      </c>
      <c r="S135" s="223">
        <v>0</v>
      </c>
      <c r="T135" s="224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5" t="s">
        <v>97</v>
      </c>
      <c r="AT135" s="225" t="s">
        <v>179</v>
      </c>
      <c r="AU135" s="225" t="s">
        <v>81</v>
      </c>
      <c r="AY135" s="20" t="s">
        <v>178</v>
      </c>
      <c r="BE135" s="226">
        <f>IF(N135="základní",J135,0)</f>
        <v>0</v>
      </c>
      <c r="BF135" s="226">
        <f>IF(N135="snížená",J135,0)</f>
        <v>0</v>
      </c>
      <c r="BG135" s="226">
        <f>IF(N135="zákl. přenesená",J135,0)</f>
        <v>0</v>
      </c>
      <c r="BH135" s="226">
        <f>IF(N135="sníž. přenesená",J135,0)</f>
        <v>0</v>
      </c>
      <c r="BI135" s="226">
        <f>IF(N135="nulová",J135,0)</f>
        <v>0</v>
      </c>
      <c r="BJ135" s="20" t="s">
        <v>79</v>
      </c>
      <c r="BK135" s="226">
        <f>ROUND(I135*H135,2)</f>
        <v>0</v>
      </c>
      <c r="BL135" s="20" t="s">
        <v>97</v>
      </c>
      <c r="BM135" s="225" t="s">
        <v>3758</v>
      </c>
    </row>
    <row r="136" s="2" customFormat="1" ht="16.5" customHeight="1">
      <c r="A136" s="41"/>
      <c r="B136" s="42"/>
      <c r="C136" s="214" t="s">
        <v>274</v>
      </c>
      <c r="D136" s="214" t="s">
        <v>179</v>
      </c>
      <c r="E136" s="215" t="s">
        <v>3759</v>
      </c>
      <c r="F136" s="216" t="s">
        <v>3760</v>
      </c>
      <c r="G136" s="217" t="s">
        <v>209</v>
      </c>
      <c r="H136" s="218">
        <v>455</v>
      </c>
      <c r="I136" s="219"/>
      <c r="J136" s="220">
        <f>ROUND(I136*H136,2)</f>
        <v>0</v>
      </c>
      <c r="K136" s="216" t="s">
        <v>3218</v>
      </c>
      <c r="L136" s="47"/>
      <c r="M136" s="221" t="s">
        <v>21</v>
      </c>
      <c r="N136" s="222" t="s">
        <v>43</v>
      </c>
      <c r="O136" s="87"/>
      <c r="P136" s="223">
        <f>O136*H136</f>
        <v>0</v>
      </c>
      <c r="Q136" s="223">
        <v>0</v>
      </c>
      <c r="R136" s="223">
        <f>Q136*H136</f>
        <v>0</v>
      </c>
      <c r="S136" s="223">
        <v>0</v>
      </c>
      <c r="T136" s="224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25" t="s">
        <v>97</v>
      </c>
      <c r="AT136" s="225" t="s">
        <v>179</v>
      </c>
      <c r="AU136" s="225" t="s">
        <v>81</v>
      </c>
      <c r="AY136" s="20" t="s">
        <v>178</v>
      </c>
      <c r="BE136" s="226">
        <f>IF(N136="základní",J136,0)</f>
        <v>0</v>
      </c>
      <c r="BF136" s="226">
        <f>IF(N136="snížená",J136,0)</f>
        <v>0</v>
      </c>
      <c r="BG136" s="226">
        <f>IF(N136="zákl. přenesená",J136,0)</f>
        <v>0</v>
      </c>
      <c r="BH136" s="226">
        <f>IF(N136="sníž. přenesená",J136,0)</f>
        <v>0</v>
      </c>
      <c r="BI136" s="226">
        <f>IF(N136="nulová",J136,0)</f>
        <v>0</v>
      </c>
      <c r="BJ136" s="20" t="s">
        <v>79</v>
      </c>
      <c r="BK136" s="226">
        <f>ROUND(I136*H136,2)</f>
        <v>0</v>
      </c>
      <c r="BL136" s="20" t="s">
        <v>97</v>
      </c>
      <c r="BM136" s="225" t="s">
        <v>3761</v>
      </c>
    </row>
    <row r="137" s="2" customFormat="1" ht="16.5" customHeight="1">
      <c r="A137" s="41"/>
      <c r="B137" s="42"/>
      <c r="C137" s="214" t="s">
        <v>278</v>
      </c>
      <c r="D137" s="214" t="s">
        <v>179</v>
      </c>
      <c r="E137" s="215" t="s">
        <v>3762</v>
      </c>
      <c r="F137" s="216" t="s">
        <v>3763</v>
      </c>
      <c r="G137" s="217" t="s">
        <v>209</v>
      </c>
      <c r="H137" s="218">
        <v>25</v>
      </c>
      <c r="I137" s="219"/>
      <c r="J137" s="220">
        <f>ROUND(I137*H137,2)</f>
        <v>0</v>
      </c>
      <c r="K137" s="216" t="s">
        <v>3218</v>
      </c>
      <c r="L137" s="47"/>
      <c r="M137" s="221" t="s">
        <v>21</v>
      </c>
      <c r="N137" s="222" t="s">
        <v>43</v>
      </c>
      <c r="O137" s="87"/>
      <c r="P137" s="223">
        <f>O137*H137</f>
        <v>0</v>
      </c>
      <c r="Q137" s="223">
        <v>0</v>
      </c>
      <c r="R137" s="223">
        <f>Q137*H137</f>
        <v>0</v>
      </c>
      <c r="S137" s="223">
        <v>0</v>
      </c>
      <c r="T137" s="224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25" t="s">
        <v>97</v>
      </c>
      <c r="AT137" s="225" t="s">
        <v>179</v>
      </c>
      <c r="AU137" s="225" t="s">
        <v>81</v>
      </c>
      <c r="AY137" s="20" t="s">
        <v>178</v>
      </c>
      <c r="BE137" s="226">
        <f>IF(N137="základní",J137,0)</f>
        <v>0</v>
      </c>
      <c r="BF137" s="226">
        <f>IF(N137="snížená",J137,0)</f>
        <v>0</v>
      </c>
      <c r="BG137" s="226">
        <f>IF(N137="zákl. přenesená",J137,0)</f>
        <v>0</v>
      </c>
      <c r="BH137" s="226">
        <f>IF(N137="sníž. přenesená",J137,0)</f>
        <v>0</v>
      </c>
      <c r="BI137" s="226">
        <f>IF(N137="nulová",J137,0)</f>
        <v>0</v>
      </c>
      <c r="BJ137" s="20" t="s">
        <v>79</v>
      </c>
      <c r="BK137" s="226">
        <f>ROUND(I137*H137,2)</f>
        <v>0</v>
      </c>
      <c r="BL137" s="20" t="s">
        <v>97</v>
      </c>
      <c r="BM137" s="225" t="s">
        <v>3764</v>
      </c>
    </row>
    <row r="138" s="2" customFormat="1" ht="16.5" customHeight="1">
      <c r="A138" s="41"/>
      <c r="B138" s="42"/>
      <c r="C138" s="214" t="s">
        <v>282</v>
      </c>
      <c r="D138" s="214" t="s">
        <v>179</v>
      </c>
      <c r="E138" s="215" t="s">
        <v>3765</v>
      </c>
      <c r="F138" s="216" t="s">
        <v>3766</v>
      </c>
      <c r="G138" s="217" t="s">
        <v>209</v>
      </c>
      <c r="H138" s="218">
        <v>30</v>
      </c>
      <c r="I138" s="219"/>
      <c r="J138" s="220">
        <f>ROUND(I138*H138,2)</f>
        <v>0</v>
      </c>
      <c r="K138" s="216" t="s">
        <v>3218</v>
      </c>
      <c r="L138" s="47"/>
      <c r="M138" s="221" t="s">
        <v>21</v>
      </c>
      <c r="N138" s="222" t="s">
        <v>43</v>
      </c>
      <c r="O138" s="87"/>
      <c r="P138" s="223">
        <f>O138*H138</f>
        <v>0</v>
      </c>
      <c r="Q138" s="223">
        <v>0</v>
      </c>
      <c r="R138" s="223">
        <f>Q138*H138</f>
        <v>0</v>
      </c>
      <c r="S138" s="223">
        <v>0</v>
      </c>
      <c r="T138" s="224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25" t="s">
        <v>97</v>
      </c>
      <c r="AT138" s="225" t="s">
        <v>179</v>
      </c>
      <c r="AU138" s="225" t="s">
        <v>81</v>
      </c>
      <c r="AY138" s="20" t="s">
        <v>178</v>
      </c>
      <c r="BE138" s="226">
        <f>IF(N138="základní",J138,0)</f>
        <v>0</v>
      </c>
      <c r="BF138" s="226">
        <f>IF(N138="snížená",J138,0)</f>
        <v>0</v>
      </c>
      <c r="BG138" s="226">
        <f>IF(N138="zákl. přenesená",J138,0)</f>
        <v>0</v>
      </c>
      <c r="BH138" s="226">
        <f>IF(N138="sníž. přenesená",J138,0)</f>
        <v>0</v>
      </c>
      <c r="BI138" s="226">
        <f>IF(N138="nulová",J138,0)</f>
        <v>0</v>
      </c>
      <c r="BJ138" s="20" t="s">
        <v>79</v>
      </c>
      <c r="BK138" s="226">
        <f>ROUND(I138*H138,2)</f>
        <v>0</v>
      </c>
      <c r="BL138" s="20" t="s">
        <v>97</v>
      </c>
      <c r="BM138" s="225" t="s">
        <v>3767</v>
      </c>
    </row>
    <row r="139" s="2" customFormat="1" ht="16.5" customHeight="1">
      <c r="A139" s="41"/>
      <c r="B139" s="42"/>
      <c r="C139" s="214" t="s">
        <v>286</v>
      </c>
      <c r="D139" s="214" t="s">
        <v>179</v>
      </c>
      <c r="E139" s="215" t="s">
        <v>3768</v>
      </c>
      <c r="F139" s="216" t="s">
        <v>3769</v>
      </c>
      <c r="G139" s="217" t="s">
        <v>209</v>
      </c>
      <c r="H139" s="218">
        <v>25</v>
      </c>
      <c r="I139" s="219"/>
      <c r="J139" s="220">
        <f>ROUND(I139*H139,2)</f>
        <v>0</v>
      </c>
      <c r="K139" s="216" t="s">
        <v>3218</v>
      </c>
      <c r="L139" s="47"/>
      <c r="M139" s="221" t="s">
        <v>21</v>
      </c>
      <c r="N139" s="222" t="s">
        <v>43</v>
      </c>
      <c r="O139" s="87"/>
      <c r="P139" s="223">
        <f>O139*H139</f>
        <v>0</v>
      </c>
      <c r="Q139" s="223">
        <v>0</v>
      </c>
      <c r="R139" s="223">
        <f>Q139*H139</f>
        <v>0</v>
      </c>
      <c r="S139" s="223">
        <v>0</v>
      </c>
      <c r="T139" s="224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25" t="s">
        <v>97</v>
      </c>
      <c r="AT139" s="225" t="s">
        <v>179</v>
      </c>
      <c r="AU139" s="225" t="s">
        <v>81</v>
      </c>
      <c r="AY139" s="20" t="s">
        <v>178</v>
      </c>
      <c r="BE139" s="226">
        <f>IF(N139="základní",J139,0)</f>
        <v>0</v>
      </c>
      <c r="BF139" s="226">
        <f>IF(N139="snížená",J139,0)</f>
        <v>0</v>
      </c>
      <c r="BG139" s="226">
        <f>IF(N139="zákl. přenesená",J139,0)</f>
        <v>0</v>
      </c>
      <c r="BH139" s="226">
        <f>IF(N139="sníž. přenesená",J139,0)</f>
        <v>0</v>
      </c>
      <c r="BI139" s="226">
        <f>IF(N139="nulová",J139,0)</f>
        <v>0</v>
      </c>
      <c r="BJ139" s="20" t="s">
        <v>79</v>
      </c>
      <c r="BK139" s="226">
        <f>ROUND(I139*H139,2)</f>
        <v>0</v>
      </c>
      <c r="BL139" s="20" t="s">
        <v>97</v>
      </c>
      <c r="BM139" s="225" t="s">
        <v>3770</v>
      </c>
    </row>
    <row r="140" s="2" customFormat="1" ht="16.5" customHeight="1">
      <c r="A140" s="41"/>
      <c r="B140" s="42"/>
      <c r="C140" s="214" t="s">
        <v>290</v>
      </c>
      <c r="D140" s="214" t="s">
        <v>179</v>
      </c>
      <c r="E140" s="215" t="s">
        <v>3771</v>
      </c>
      <c r="F140" s="216" t="s">
        <v>3772</v>
      </c>
      <c r="G140" s="217" t="s">
        <v>209</v>
      </c>
      <c r="H140" s="218">
        <v>60</v>
      </c>
      <c r="I140" s="219"/>
      <c r="J140" s="220">
        <f>ROUND(I140*H140,2)</f>
        <v>0</v>
      </c>
      <c r="K140" s="216" t="s">
        <v>3218</v>
      </c>
      <c r="L140" s="47"/>
      <c r="M140" s="221" t="s">
        <v>21</v>
      </c>
      <c r="N140" s="222" t="s">
        <v>43</v>
      </c>
      <c r="O140" s="87"/>
      <c r="P140" s="223">
        <f>O140*H140</f>
        <v>0</v>
      </c>
      <c r="Q140" s="223">
        <v>0</v>
      </c>
      <c r="R140" s="223">
        <f>Q140*H140</f>
        <v>0</v>
      </c>
      <c r="S140" s="223">
        <v>0</v>
      </c>
      <c r="T140" s="224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25" t="s">
        <v>97</v>
      </c>
      <c r="AT140" s="225" t="s">
        <v>179</v>
      </c>
      <c r="AU140" s="225" t="s">
        <v>81</v>
      </c>
      <c r="AY140" s="20" t="s">
        <v>178</v>
      </c>
      <c r="BE140" s="226">
        <f>IF(N140="základní",J140,0)</f>
        <v>0</v>
      </c>
      <c r="BF140" s="226">
        <f>IF(N140="snížená",J140,0)</f>
        <v>0</v>
      </c>
      <c r="BG140" s="226">
        <f>IF(N140="zákl. přenesená",J140,0)</f>
        <v>0</v>
      </c>
      <c r="BH140" s="226">
        <f>IF(N140="sníž. přenesená",J140,0)</f>
        <v>0</v>
      </c>
      <c r="BI140" s="226">
        <f>IF(N140="nulová",J140,0)</f>
        <v>0</v>
      </c>
      <c r="BJ140" s="20" t="s">
        <v>79</v>
      </c>
      <c r="BK140" s="226">
        <f>ROUND(I140*H140,2)</f>
        <v>0</v>
      </c>
      <c r="BL140" s="20" t="s">
        <v>97</v>
      </c>
      <c r="BM140" s="225" t="s">
        <v>3773</v>
      </c>
    </row>
    <row r="141" s="2" customFormat="1" ht="16.5" customHeight="1">
      <c r="A141" s="41"/>
      <c r="B141" s="42"/>
      <c r="C141" s="214" t="s">
        <v>294</v>
      </c>
      <c r="D141" s="214" t="s">
        <v>179</v>
      </c>
      <c r="E141" s="215" t="s">
        <v>3774</v>
      </c>
      <c r="F141" s="216" t="s">
        <v>3775</v>
      </c>
      <c r="G141" s="217" t="s">
        <v>209</v>
      </c>
      <c r="H141" s="218">
        <v>10</v>
      </c>
      <c r="I141" s="219"/>
      <c r="J141" s="220">
        <f>ROUND(I141*H141,2)</f>
        <v>0</v>
      </c>
      <c r="K141" s="216" t="s">
        <v>3218</v>
      </c>
      <c r="L141" s="47"/>
      <c r="M141" s="221" t="s">
        <v>21</v>
      </c>
      <c r="N141" s="222" t="s">
        <v>43</v>
      </c>
      <c r="O141" s="87"/>
      <c r="P141" s="223">
        <f>O141*H141</f>
        <v>0</v>
      </c>
      <c r="Q141" s="223">
        <v>0</v>
      </c>
      <c r="R141" s="223">
        <f>Q141*H141</f>
        <v>0</v>
      </c>
      <c r="S141" s="223">
        <v>0</v>
      </c>
      <c r="T141" s="224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25" t="s">
        <v>97</v>
      </c>
      <c r="AT141" s="225" t="s">
        <v>179</v>
      </c>
      <c r="AU141" s="225" t="s">
        <v>81</v>
      </c>
      <c r="AY141" s="20" t="s">
        <v>178</v>
      </c>
      <c r="BE141" s="226">
        <f>IF(N141="základní",J141,0)</f>
        <v>0</v>
      </c>
      <c r="BF141" s="226">
        <f>IF(N141="snížená",J141,0)</f>
        <v>0</v>
      </c>
      <c r="BG141" s="226">
        <f>IF(N141="zákl. přenesená",J141,0)</f>
        <v>0</v>
      </c>
      <c r="BH141" s="226">
        <f>IF(N141="sníž. přenesená",J141,0)</f>
        <v>0</v>
      </c>
      <c r="BI141" s="226">
        <f>IF(N141="nulová",J141,0)</f>
        <v>0</v>
      </c>
      <c r="BJ141" s="20" t="s">
        <v>79</v>
      </c>
      <c r="BK141" s="226">
        <f>ROUND(I141*H141,2)</f>
        <v>0</v>
      </c>
      <c r="BL141" s="20" t="s">
        <v>97</v>
      </c>
      <c r="BM141" s="225" t="s">
        <v>3776</v>
      </c>
    </row>
    <row r="142" s="2" customFormat="1" ht="16.5" customHeight="1">
      <c r="A142" s="41"/>
      <c r="B142" s="42"/>
      <c r="C142" s="214" t="s">
        <v>298</v>
      </c>
      <c r="D142" s="214" t="s">
        <v>179</v>
      </c>
      <c r="E142" s="215" t="s">
        <v>3777</v>
      </c>
      <c r="F142" s="216" t="s">
        <v>3778</v>
      </c>
      <c r="G142" s="217" t="s">
        <v>209</v>
      </c>
      <c r="H142" s="218">
        <v>25</v>
      </c>
      <c r="I142" s="219"/>
      <c r="J142" s="220">
        <f>ROUND(I142*H142,2)</f>
        <v>0</v>
      </c>
      <c r="K142" s="216" t="s">
        <v>3218</v>
      </c>
      <c r="L142" s="47"/>
      <c r="M142" s="221" t="s">
        <v>21</v>
      </c>
      <c r="N142" s="222" t="s">
        <v>43</v>
      </c>
      <c r="O142" s="87"/>
      <c r="P142" s="223">
        <f>O142*H142</f>
        <v>0</v>
      </c>
      <c r="Q142" s="223">
        <v>0</v>
      </c>
      <c r="R142" s="223">
        <f>Q142*H142</f>
        <v>0</v>
      </c>
      <c r="S142" s="223">
        <v>0</v>
      </c>
      <c r="T142" s="224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25" t="s">
        <v>97</v>
      </c>
      <c r="AT142" s="225" t="s">
        <v>179</v>
      </c>
      <c r="AU142" s="225" t="s">
        <v>81</v>
      </c>
      <c r="AY142" s="20" t="s">
        <v>178</v>
      </c>
      <c r="BE142" s="226">
        <f>IF(N142="základní",J142,0)</f>
        <v>0</v>
      </c>
      <c r="BF142" s="226">
        <f>IF(N142="snížená",J142,0)</f>
        <v>0</v>
      </c>
      <c r="BG142" s="226">
        <f>IF(N142="zákl. přenesená",J142,0)</f>
        <v>0</v>
      </c>
      <c r="BH142" s="226">
        <f>IF(N142="sníž. přenesená",J142,0)</f>
        <v>0</v>
      </c>
      <c r="BI142" s="226">
        <f>IF(N142="nulová",J142,0)</f>
        <v>0</v>
      </c>
      <c r="BJ142" s="20" t="s">
        <v>79</v>
      </c>
      <c r="BK142" s="226">
        <f>ROUND(I142*H142,2)</f>
        <v>0</v>
      </c>
      <c r="BL142" s="20" t="s">
        <v>97</v>
      </c>
      <c r="BM142" s="225" t="s">
        <v>3779</v>
      </c>
    </row>
    <row r="143" s="2" customFormat="1" ht="16.5" customHeight="1">
      <c r="A143" s="41"/>
      <c r="B143" s="42"/>
      <c r="C143" s="214" t="s">
        <v>302</v>
      </c>
      <c r="D143" s="214" t="s">
        <v>179</v>
      </c>
      <c r="E143" s="215" t="s">
        <v>3780</v>
      </c>
      <c r="F143" s="216" t="s">
        <v>3781</v>
      </c>
      <c r="G143" s="217" t="s">
        <v>209</v>
      </c>
      <c r="H143" s="218">
        <v>50</v>
      </c>
      <c r="I143" s="219"/>
      <c r="J143" s="220">
        <f>ROUND(I143*H143,2)</f>
        <v>0</v>
      </c>
      <c r="K143" s="216" t="s">
        <v>3218</v>
      </c>
      <c r="L143" s="47"/>
      <c r="M143" s="221" t="s">
        <v>21</v>
      </c>
      <c r="N143" s="222" t="s">
        <v>43</v>
      </c>
      <c r="O143" s="87"/>
      <c r="P143" s="223">
        <f>O143*H143</f>
        <v>0</v>
      </c>
      <c r="Q143" s="223">
        <v>0</v>
      </c>
      <c r="R143" s="223">
        <f>Q143*H143</f>
        <v>0</v>
      </c>
      <c r="S143" s="223">
        <v>0</v>
      </c>
      <c r="T143" s="224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25" t="s">
        <v>97</v>
      </c>
      <c r="AT143" s="225" t="s">
        <v>179</v>
      </c>
      <c r="AU143" s="225" t="s">
        <v>81</v>
      </c>
      <c r="AY143" s="20" t="s">
        <v>178</v>
      </c>
      <c r="BE143" s="226">
        <f>IF(N143="základní",J143,0)</f>
        <v>0</v>
      </c>
      <c r="BF143" s="226">
        <f>IF(N143="snížená",J143,0)</f>
        <v>0</v>
      </c>
      <c r="BG143" s="226">
        <f>IF(N143="zákl. přenesená",J143,0)</f>
        <v>0</v>
      </c>
      <c r="BH143" s="226">
        <f>IF(N143="sníž. přenesená",J143,0)</f>
        <v>0</v>
      </c>
      <c r="BI143" s="226">
        <f>IF(N143="nulová",J143,0)</f>
        <v>0</v>
      </c>
      <c r="BJ143" s="20" t="s">
        <v>79</v>
      </c>
      <c r="BK143" s="226">
        <f>ROUND(I143*H143,2)</f>
        <v>0</v>
      </c>
      <c r="BL143" s="20" t="s">
        <v>97</v>
      </c>
      <c r="BM143" s="225" t="s">
        <v>3782</v>
      </c>
    </row>
    <row r="144" s="2" customFormat="1" ht="16.5" customHeight="1">
      <c r="A144" s="41"/>
      <c r="B144" s="42"/>
      <c r="C144" s="214" t="s">
        <v>306</v>
      </c>
      <c r="D144" s="214" t="s">
        <v>179</v>
      </c>
      <c r="E144" s="215" t="s">
        <v>3783</v>
      </c>
      <c r="F144" s="216" t="s">
        <v>3784</v>
      </c>
      <c r="G144" s="217" t="s">
        <v>209</v>
      </c>
      <c r="H144" s="218">
        <v>45</v>
      </c>
      <c r="I144" s="219"/>
      <c r="J144" s="220">
        <f>ROUND(I144*H144,2)</f>
        <v>0</v>
      </c>
      <c r="K144" s="216" t="s">
        <v>3218</v>
      </c>
      <c r="L144" s="47"/>
      <c r="M144" s="221" t="s">
        <v>21</v>
      </c>
      <c r="N144" s="222" t="s">
        <v>43</v>
      </c>
      <c r="O144" s="87"/>
      <c r="P144" s="223">
        <f>O144*H144</f>
        <v>0</v>
      </c>
      <c r="Q144" s="223">
        <v>0</v>
      </c>
      <c r="R144" s="223">
        <f>Q144*H144</f>
        <v>0</v>
      </c>
      <c r="S144" s="223">
        <v>0</v>
      </c>
      <c r="T144" s="224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25" t="s">
        <v>97</v>
      </c>
      <c r="AT144" s="225" t="s">
        <v>179</v>
      </c>
      <c r="AU144" s="225" t="s">
        <v>81</v>
      </c>
      <c r="AY144" s="20" t="s">
        <v>178</v>
      </c>
      <c r="BE144" s="226">
        <f>IF(N144="základní",J144,0)</f>
        <v>0</v>
      </c>
      <c r="BF144" s="226">
        <f>IF(N144="snížená",J144,0)</f>
        <v>0</v>
      </c>
      <c r="BG144" s="226">
        <f>IF(N144="zákl. přenesená",J144,0)</f>
        <v>0</v>
      </c>
      <c r="BH144" s="226">
        <f>IF(N144="sníž. přenesená",J144,0)</f>
        <v>0</v>
      </c>
      <c r="BI144" s="226">
        <f>IF(N144="nulová",J144,0)</f>
        <v>0</v>
      </c>
      <c r="BJ144" s="20" t="s">
        <v>79</v>
      </c>
      <c r="BK144" s="226">
        <f>ROUND(I144*H144,2)</f>
        <v>0</v>
      </c>
      <c r="BL144" s="20" t="s">
        <v>97</v>
      </c>
      <c r="BM144" s="225" t="s">
        <v>3785</v>
      </c>
    </row>
    <row r="145" s="2" customFormat="1" ht="16.5" customHeight="1">
      <c r="A145" s="41"/>
      <c r="B145" s="42"/>
      <c r="C145" s="214" t="s">
        <v>310</v>
      </c>
      <c r="D145" s="214" t="s">
        <v>179</v>
      </c>
      <c r="E145" s="215" t="s">
        <v>3786</v>
      </c>
      <c r="F145" s="216" t="s">
        <v>3787</v>
      </c>
      <c r="G145" s="217" t="s">
        <v>209</v>
      </c>
      <c r="H145" s="218">
        <v>145</v>
      </c>
      <c r="I145" s="219"/>
      <c r="J145" s="220">
        <f>ROUND(I145*H145,2)</f>
        <v>0</v>
      </c>
      <c r="K145" s="216" t="s">
        <v>3218</v>
      </c>
      <c r="L145" s="47"/>
      <c r="M145" s="221" t="s">
        <v>21</v>
      </c>
      <c r="N145" s="222" t="s">
        <v>43</v>
      </c>
      <c r="O145" s="87"/>
      <c r="P145" s="223">
        <f>O145*H145</f>
        <v>0</v>
      </c>
      <c r="Q145" s="223">
        <v>0</v>
      </c>
      <c r="R145" s="223">
        <f>Q145*H145</f>
        <v>0</v>
      </c>
      <c r="S145" s="223">
        <v>0</v>
      </c>
      <c r="T145" s="224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25" t="s">
        <v>97</v>
      </c>
      <c r="AT145" s="225" t="s">
        <v>179</v>
      </c>
      <c r="AU145" s="225" t="s">
        <v>81</v>
      </c>
      <c r="AY145" s="20" t="s">
        <v>178</v>
      </c>
      <c r="BE145" s="226">
        <f>IF(N145="základní",J145,0)</f>
        <v>0</v>
      </c>
      <c r="BF145" s="226">
        <f>IF(N145="snížená",J145,0)</f>
        <v>0</v>
      </c>
      <c r="BG145" s="226">
        <f>IF(N145="zákl. přenesená",J145,0)</f>
        <v>0</v>
      </c>
      <c r="BH145" s="226">
        <f>IF(N145="sníž. přenesená",J145,0)</f>
        <v>0</v>
      </c>
      <c r="BI145" s="226">
        <f>IF(N145="nulová",J145,0)</f>
        <v>0</v>
      </c>
      <c r="BJ145" s="20" t="s">
        <v>79</v>
      </c>
      <c r="BK145" s="226">
        <f>ROUND(I145*H145,2)</f>
        <v>0</v>
      </c>
      <c r="BL145" s="20" t="s">
        <v>97</v>
      </c>
      <c r="BM145" s="225" t="s">
        <v>3788</v>
      </c>
    </row>
    <row r="146" s="2" customFormat="1" ht="16.5" customHeight="1">
      <c r="A146" s="41"/>
      <c r="B146" s="42"/>
      <c r="C146" s="214" t="s">
        <v>316</v>
      </c>
      <c r="D146" s="214" t="s">
        <v>179</v>
      </c>
      <c r="E146" s="215" t="s">
        <v>3789</v>
      </c>
      <c r="F146" s="216" t="s">
        <v>3790</v>
      </c>
      <c r="G146" s="217" t="s">
        <v>209</v>
      </c>
      <c r="H146" s="218">
        <v>20</v>
      </c>
      <c r="I146" s="219"/>
      <c r="J146" s="220">
        <f>ROUND(I146*H146,2)</f>
        <v>0</v>
      </c>
      <c r="K146" s="216" t="s">
        <v>3218</v>
      </c>
      <c r="L146" s="47"/>
      <c r="M146" s="221" t="s">
        <v>21</v>
      </c>
      <c r="N146" s="222" t="s">
        <v>43</v>
      </c>
      <c r="O146" s="87"/>
      <c r="P146" s="223">
        <f>O146*H146</f>
        <v>0</v>
      </c>
      <c r="Q146" s="223">
        <v>0</v>
      </c>
      <c r="R146" s="223">
        <f>Q146*H146</f>
        <v>0</v>
      </c>
      <c r="S146" s="223">
        <v>0</v>
      </c>
      <c r="T146" s="224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25" t="s">
        <v>97</v>
      </c>
      <c r="AT146" s="225" t="s">
        <v>179</v>
      </c>
      <c r="AU146" s="225" t="s">
        <v>81</v>
      </c>
      <c r="AY146" s="20" t="s">
        <v>178</v>
      </c>
      <c r="BE146" s="226">
        <f>IF(N146="základní",J146,0)</f>
        <v>0</v>
      </c>
      <c r="BF146" s="226">
        <f>IF(N146="snížená",J146,0)</f>
        <v>0</v>
      </c>
      <c r="BG146" s="226">
        <f>IF(N146="zákl. přenesená",J146,0)</f>
        <v>0</v>
      </c>
      <c r="BH146" s="226">
        <f>IF(N146="sníž. přenesená",J146,0)</f>
        <v>0</v>
      </c>
      <c r="BI146" s="226">
        <f>IF(N146="nulová",J146,0)</f>
        <v>0</v>
      </c>
      <c r="BJ146" s="20" t="s">
        <v>79</v>
      </c>
      <c r="BK146" s="226">
        <f>ROUND(I146*H146,2)</f>
        <v>0</v>
      </c>
      <c r="BL146" s="20" t="s">
        <v>97</v>
      </c>
      <c r="BM146" s="225" t="s">
        <v>3791</v>
      </c>
    </row>
    <row r="147" s="2" customFormat="1" ht="16.5" customHeight="1">
      <c r="A147" s="41"/>
      <c r="B147" s="42"/>
      <c r="C147" s="214" t="s">
        <v>320</v>
      </c>
      <c r="D147" s="214" t="s">
        <v>179</v>
      </c>
      <c r="E147" s="215" t="s">
        <v>3792</v>
      </c>
      <c r="F147" s="216" t="s">
        <v>3793</v>
      </c>
      <c r="G147" s="217" t="s">
        <v>209</v>
      </c>
      <c r="H147" s="218">
        <v>20</v>
      </c>
      <c r="I147" s="219"/>
      <c r="J147" s="220">
        <f>ROUND(I147*H147,2)</f>
        <v>0</v>
      </c>
      <c r="K147" s="216" t="s">
        <v>3218</v>
      </c>
      <c r="L147" s="47"/>
      <c r="M147" s="221" t="s">
        <v>21</v>
      </c>
      <c r="N147" s="222" t="s">
        <v>43</v>
      </c>
      <c r="O147" s="87"/>
      <c r="P147" s="223">
        <f>O147*H147</f>
        <v>0</v>
      </c>
      <c r="Q147" s="223">
        <v>0</v>
      </c>
      <c r="R147" s="223">
        <f>Q147*H147</f>
        <v>0</v>
      </c>
      <c r="S147" s="223">
        <v>0</v>
      </c>
      <c r="T147" s="224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25" t="s">
        <v>97</v>
      </c>
      <c r="AT147" s="225" t="s">
        <v>179</v>
      </c>
      <c r="AU147" s="225" t="s">
        <v>81</v>
      </c>
      <c r="AY147" s="20" t="s">
        <v>178</v>
      </c>
      <c r="BE147" s="226">
        <f>IF(N147="základní",J147,0)</f>
        <v>0</v>
      </c>
      <c r="BF147" s="226">
        <f>IF(N147="snížená",J147,0)</f>
        <v>0</v>
      </c>
      <c r="BG147" s="226">
        <f>IF(N147="zákl. přenesená",J147,0)</f>
        <v>0</v>
      </c>
      <c r="BH147" s="226">
        <f>IF(N147="sníž. přenesená",J147,0)</f>
        <v>0</v>
      </c>
      <c r="BI147" s="226">
        <f>IF(N147="nulová",J147,0)</f>
        <v>0</v>
      </c>
      <c r="BJ147" s="20" t="s">
        <v>79</v>
      </c>
      <c r="BK147" s="226">
        <f>ROUND(I147*H147,2)</f>
        <v>0</v>
      </c>
      <c r="BL147" s="20" t="s">
        <v>97</v>
      </c>
      <c r="BM147" s="225" t="s">
        <v>3794</v>
      </c>
    </row>
    <row r="148" s="2" customFormat="1" ht="16.5" customHeight="1">
      <c r="A148" s="41"/>
      <c r="B148" s="42"/>
      <c r="C148" s="214" t="s">
        <v>324</v>
      </c>
      <c r="D148" s="214" t="s">
        <v>179</v>
      </c>
      <c r="E148" s="215" t="s">
        <v>3795</v>
      </c>
      <c r="F148" s="216" t="s">
        <v>3796</v>
      </c>
      <c r="G148" s="217" t="s">
        <v>209</v>
      </c>
      <c r="H148" s="218">
        <v>95</v>
      </c>
      <c r="I148" s="219"/>
      <c r="J148" s="220">
        <f>ROUND(I148*H148,2)</f>
        <v>0</v>
      </c>
      <c r="K148" s="216" t="s">
        <v>3218</v>
      </c>
      <c r="L148" s="47"/>
      <c r="M148" s="221" t="s">
        <v>21</v>
      </c>
      <c r="N148" s="222" t="s">
        <v>43</v>
      </c>
      <c r="O148" s="87"/>
      <c r="P148" s="223">
        <f>O148*H148</f>
        <v>0</v>
      </c>
      <c r="Q148" s="223">
        <v>0</v>
      </c>
      <c r="R148" s="223">
        <f>Q148*H148</f>
        <v>0</v>
      </c>
      <c r="S148" s="223">
        <v>0</v>
      </c>
      <c r="T148" s="224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25" t="s">
        <v>97</v>
      </c>
      <c r="AT148" s="225" t="s">
        <v>179</v>
      </c>
      <c r="AU148" s="225" t="s">
        <v>81</v>
      </c>
      <c r="AY148" s="20" t="s">
        <v>178</v>
      </c>
      <c r="BE148" s="226">
        <f>IF(N148="základní",J148,0)</f>
        <v>0</v>
      </c>
      <c r="BF148" s="226">
        <f>IF(N148="snížená",J148,0)</f>
        <v>0</v>
      </c>
      <c r="BG148" s="226">
        <f>IF(N148="zákl. přenesená",J148,0)</f>
        <v>0</v>
      </c>
      <c r="BH148" s="226">
        <f>IF(N148="sníž. přenesená",J148,0)</f>
        <v>0</v>
      </c>
      <c r="BI148" s="226">
        <f>IF(N148="nulová",J148,0)</f>
        <v>0</v>
      </c>
      <c r="BJ148" s="20" t="s">
        <v>79</v>
      </c>
      <c r="BK148" s="226">
        <f>ROUND(I148*H148,2)</f>
        <v>0</v>
      </c>
      <c r="BL148" s="20" t="s">
        <v>97</v>
      </c>
      <c r="BM148" s="225" t="s">
        <v>3797</v>
      </c>
    </row>
    <row r="149" s="2" customFormat="1" ht="16.5" customHeight="1">
      <c r="A149" s="41"/>
      <c r="B149" s="42"/>
      <c r="C149" s="214" t="s">
        <v>645</v>
      </c>
      <c r="D149" s="214" t="s">
        <v>179</v>
      </c>
      <c r="E149" s="215" t="s">
        <v>3798</v>
      </c>
      <c r="F149" s="216" t="s">
        <v>3799</v>
      </c>
      <c r="G149" s="217" t="s">
        <v>209</v>
      </c>
      <c r="H149" s="218">
        <v>120</v>
      </c>
      <c r="I149" s="219"/>
      <c r="J149" s="220">
        <f>ROUND(I149*H149,2)</f>
        <v>0</v>
      </c>
      <c r="K149" s="216" t="s">
        <v>3218</v>
      </c>
      <c r="L149" s="47"/>
      <c r="M149" s="221" t="s">
        <v>21</v>
      </c>
      <c r="N149" s="222" t="s">
        <v>43</v>
      </c>
      <c r="O149" s="87"/>
      <c r="P149" s="223">
        <f>O149*H149</f>
        <v>0</v>
      </c>
      <c r="Q149" s="223">
        <v>0</v>
      </c>
      <c r="R149" s="223">
        <f>Q149*H149</f>
        <v>0</v>
      </c>
      <c r="S149" s="223">
        <v>0</v>
      </c>
      <c r="T149" s="224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25" t="s">
        <v>97</v>
      </c>
      <c r="AT149" s="225" t="s">
        <v>179</v>
      </c>
      <c r="AU149" s="225" t="s">
        <v>81</v>
      </c>
      <c r="AY149" s="20" t="s">
        <v>178</v>
      </c>
      <c r="BE149" s="226">
        <f>IF(N149="základní",J149,0)</f>
        <v>0</v>
      </c>
      <c r="BF149" s="226">
        <f>IF(N149="snížená",J149,0)</f>
        <v>0</v>
      </c>
      <c r="BG149" s="226">
        <f>IF(N149="zákl. přenesená",J149,0)</f>
        <v>0</v>
      </c>
      <c r="BH149" s="226">
        <f>IF(N149="sníž. přenesená",J149,0)</f>
        <v>0</v>
      </c>
      <c r="BI149" s="226">
        <f>IF(N149="nulová",J149,0)</f>
        <v>0</v>
      </c>
      <c r="BJ149" s="20" t="s">
        <v>79</v>
      </c>
      <c r="BK149" s="226">
        <f>ROUND(I149*H149,2)</f>
        <v>0</v>
      </c>
      <c r="BL149" s="20" t="s">
        <v>97</v>
      </c>
      <c r="BM149" s="225" t="s">
        <v>3800</v>
      </c>
    </row>
    <row r="150" s="2" customFormat="1" ht="16.5" customHeight="1">
      <c r="A150" s="41"/>
      <c r="B150" s="42"/>
      <c r="C150" s="214" t="s">
        <v>651</v>
      </c>
      <c r="D150" s="214" t="s">
        <v>179</v>
      </c>
      <c r="E150" s="215" t="s">
        <v>3801</v>
      </c>
      <c r="F150" s="216" t="s">
        <v>3802</v>
      </c>
      <c r="G150" s="217" t="s">
        <v>209</v>
      </c>
      <c r="H150" s="218">
        <v>90</v>
      </c>
      <c r="I150" s="219"/>
      <c r="J150" s="220">
        <f>ROUND(I150*H150,2)</f>
        <v>0</v>
      </c>
      <c r="K150" s="216" t="s">
        <v>3218</v>
      </c>
      <c r="L150" s="47"/>
      <c r="M150" s="221" t="s">
        <v>21</v>
      </c>
      <c r="N150" s="222" t="s">
        <v>43</v>
      </c>
      <c r="O150" s="87"/>
      <c r="P150" s="223">
        <f>O150*H150</f>
        <v>0</v>
      </c>
      <c r="Q150" s="223">
        <v>0</v>
      </c>
      <c r="R150" s="223">
        <f>Q150*H150</f>
        <v>0</v>
      </c>
      <c r="S150" s="223">
        <v>0</v>
      </c>
      <c r="T150" s="224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25" t="s">
        <v>97</v>
      </c>
      <c r="AT150" s="225" t="s">
        <v>179</v>
      </c>
      <c r="AU150" s="225" t="s">
        <v>81</v>
      </c>
      <c r="AY150" s="20" t="s">
        <v>178</v>
      </c>
      <c r="BE150" s="226">
        <f>IF(N150="základní",J150,0)</f>
        <v>0</v>
      </c>
      <c r="BF150" s="226">
        <f>IF(N150="snížená",J150,0)</f>
        <v>0</v>
      </c>
      <c r="BG150" s="226">
        <f>IF(N150="zákl. přenesená",J150,0)</f>
        <v>0</v>
      </c>
      <c r="BH150" s="226">
        <f>IF(N150="sníž. přenesená",J150,0)</f>
        <v>0</v>
      </c>
      <c r="BI150" s="226">
        <f>IF(N150="nulová",J150,0)</f>
        <v>0</v>
      </c>
      <c r="BJ150" s="20" t="s">
        <v>79</v>
      </c>
      <c r="BK150" s="226">
        <f>ROUND(I150*H150,2)</f>
        <v>0</v>
      </c>
      <c r="BL150" s="20" t="s">
        <v>97</v>
      </c>
      <c r="BM150" s="225" t="s">
        <v>3803</v>
      </c>
    </row>
    <row r="151" s="2" customFormat="1" ht="16.5" customHeight="1">
      <c r="A151" s="41"/>
      <c r="B151" s="42"/>
      <c r="C151" s="214" t="s">
        <v>657</v>
      </c>
      <c r="D151" s="214" t="s">
        <v>179</v>
      </c>
      <c r="E151" s="215" t="s">
        <v>3804</v>
      </c>
      <c r="F151" s="216" t="s">
        <v>3805</v>
      </c>
      <c r="G151" s="217" t="s">
        <v>209</v>
      </c>
      <c r="H151" s="218">
        <v>320</v>
      </c>
      <c r="I151" s="219"/>
      <c r="J151" s="220">
        <f>ROUND(I151*H151,2)</f>
        <v>0</v>
      </c>
      <c r="K151" s="216" t="s">
        <v>3218</v>
      </c>
      <c r="L151" s="47"/>
      <c r="M151" s="221" t="s">
        <v>21</v>
      </c>
      <c r="N151" s="222" t="s">
        <v>43</v>
      </c>
      <c r="O151" s="87"/>
      <c r="P151" s="223">
        <f>O151*H151</f>
        <v>0</v>
      </c>
      <c r="Q151" s="223">
        <v>0</v>
      </c>
      <c r="R151" s="223">
        <f>Q151*H151</f>
        <v>0</v>
      </c>
      <c r="S151" s="223">
        <v>0</v>
      </c>
      <c r="T151" s="224">
        <f>S151*H151</f>
        <v>0</v>
      </c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R151" s="225" t="s">
        <v>97</v>
      </c>
      <c r="AT151" s="225" t="s">
        <v>179</v>
      </c>
      <c r="AU151" s="225" t="s">
        <v>81</v>
      </c>
      <c r="AY151" s="20" t="s">
        <v>178</v>
      </c>
      <c r="BE151" s="226">
        <f>IF(N151="základní",J151,0)</f>
        <v>0</v>
      </c>
      <c r="BF151" s="226">
        <f>IF(N151="snížená",J151,0)</f>
        <v>0</v>
      </c>
      <c r="BG151" s="226">
        <f>IF(N151="zákl. přenesená",J151,0)</f>
        <v>0</v>
      </c>
      <c r="BH151" s="226">
        <f>IF(N151="sníž. přenesená",J151,0)</f>
        <v>0</v>
      </c>
      <c r="BI151" s="226">
        <f>IF(N151="nulová",J151,0)</f>
        <v>0</v>
      </c>
      <c r="BJ151" s="20" t="s">
        <v>79</v>
      </c>
      <c r="BK151" s="226">
        <f>ROUND(I151*H151,2)</f>
        <v>0</v>
      </c>
      <c r="BL151" s="20" t="s">
        <v>97</v>
      </c>
      <c r="BM151" s="225" t="s">
        <v>3806</v>
      </c>
    </row>
    <row r="152" s="2" customFormat="1" ht="16.5" customHeight="1">
      <c r="A152" s="41"/>
      <c r="B152" s="42"/>
      <c r="C152" s="214" t="s">
        <v>663</v>
      </c>
      <c r="D152" s="214" t="s">
        <v>179</v>
      </c>
      <c r="E152" s="215" t="s">
        <v>3807</v>
      </c>
      <c r="F152" s="216" t="s">
        <v>3808</v>
      </c>
      <c r="G152" s="217" t="s">
        <v>209</v>
      </c>
      <c r="H152" s="218">
        <v>120</v>
      </c>
      <c r="I152" s="219"/>
      <c r="J152" s="220">
        <f>ROUND(I152*H152,2)</f>
        <v>0</v>
      </c>
      <c r="K152" s="216" t="s">
        <v>3218</v>
      </c>
      <c r="L152" s="47"/>
      <c r="M152" s="221" t="s">
        <v>21</v>
      </c>
      <c r="N152" s="222" t="s">
        <v>43</v>
      </c>
      <c r="O152" s="87"/>
      <c r="P152" s="223">
        <f>O152*H152</f>
        <v>0</v>
      </c>
      <c r="Q152" s="223">
        <v>0</v>
      </c>
      <c r="R152" s="223">
        <f>Q152*H152</f>
        <v>0</v>
      </c>
      <c r="S152" s="223">
        <v>0</v>
      </c>
      <c r="T152" s="224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25" t="s">
        <v>97</v>
      </c>
      <c r="AT152" s="225" t="s">
        <v>179</v>
      </c>
      <c r="AU152" s="225" t="s">
        <v>81</v>
      </c>
      <c r="AY152" s="20" t="s">
        <v>178</v>
      </c>
      <c r="BE152" s="226">
        <f>IF(N152="základní",J152,0)</f>
        <v>0</v>
      </c>
      <c r="BF152" s="226">
        <f>IF(N152="snížená",J152,0)</f>
        <v>0</v>
      </c>
      <c r="BG152" s="226">
        <f>IF(N152="zákl. přenesená",J152,0)</f>
        <v>0</v>
      </c>
      <c r="BH152" s="226">
        <f>IF(N152="sníž. přenesená",J152,0)</f>
        <v>0</v>
      </c>
      <c r="BI152" s="226">
        <f>IF(N152="nulová",J152,0)</f>
        <v>0</v>
      </c>
      <c r="BJ152" s="20" t="s">
        <v>79</v>
      </c>
      <c r="BK152" s="226">
        <f>ROUND(I152*H152,2)</f>
        <v>0</v>
      </c>
      <c r="BL152" s="20" t="s">
        <v>97</v>
      </c>
      <c r="BM152" s="225" t="s">
        <v>3809</v>
      </c>
    </row>
    <row r="153" s="2" customFormat="1" ht="16.5" customHeight="1">
      <c r="A153" s="41"/>
      <c r="B153" s="42"/>
      <c r="C153" s="214" t="s">
        <v>669</v>
      </c>
      <c r="D153" s="214" t="s">
        <v>179</v>
      </c>
      <c r="E153" s="215" t="s">
        <v>3810</v>
      </c>
      <c r="F153" s="216" t="s">
        <v>3811</v>
      </c>
      <c r="G153" s="217" t="s">
        <v>182</v>
      </c>
      <c r="H153" s="218">
        <v>25</v>
      </c>
      <c r="I153" s="219"/>
      <c r="J153" s="220">
        <f>ROUND(I153*H153,2)</f>
        <v>0</v>
      </c>
      <c r="K153" s="216" t="s">
        <v>3218</v>
      </c>
      <c r="L153" s="47"/>
      <c r="M153" s="221" t="s">
        <v>21</v>
      </c>
      <c r="N153" s="222" t="s">
        <v>43</v>
      </c>
      <c r="O153" s="87"/>
      <c r="P153" s="223">
        <f>O153*H153</f>
        <v>0</v>
      </c>
      <c r="Q153" s="223">
        <v>0</v>
      </c>
      <c r="R153" s="223">
        <f>Q153*H153</f>
        <v>0</v>
      </c>
      <c r="S153" s="223">
        <v>0</v>
      </c>
      <c r="T153" s="224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25" t="s">
        <v>97</v>
      </c>
      <c r="AT153" s="225" t="s">
        <v>179</v>
      </c>
      <c r="AU153" s="225" t="s">
        <v>81</v>
      </c>
      <c r="AY153" s="20" t="s">
        <v>178</v>
      </c>
      <c r="BE153" s="226">
        <f>IF(N153="základní",J153,0)</f>
        <v>0</v>
      </c>
      <c r="BF153" s="226">
        <f>IF(N153="snížená",J153,0)</f>
        <v>0</v>
      </c>
      <c r="BG153" s="226">
        <f>IF(N153="zákl. přenesená",J153,0)</f>
        <v>0</v>
      </c>
      <c r="BH153" s="226">
        <f>IF(N153="sníž. přenesená",J153,0)</f>
        <v>0</v>
      </c>
      <c r="BI153" s="226">
        <f>IF(N153="nulová",J153,0)</f>
        <v>0</v>
      </c>
      <c r="BJ153" s="20" t="s">
        <v>79</v>
      </c>
      <c r="BK153" s="226">
        <f>ROUND(I153*H153,2)</f>
        <v>0</v>
      </c>
      <c r="BL153" s="20" t="s">
        <v>97</v>
      </c>
      <c r="BM153" s="225" t="s">
        <v>3812</v>
      </c>
    </row>
    <row r="154" s="2" customFormat="1" ht="16.5" customHeight="1">
      <c r="A154" s="41"/>
      <c r="B154" s="42"/>
      <c r="C154" s="214" t="s">
        <v>689</v>
      </c>
      <c r="D154" s="214" t="s">
        <v>179</v>
      </c>
      <c r="E154" s="215" t="s">
        <v>3813</v>
      </c>
      <c r="F154" s="216" t="s">
        <v>3814</v>
      </c>
      <c r="G154" s="217" t="s">
        <v>209</v>
      </c>
      <c r="H154" s="218">
        <v>20</v>
      </c>
      <c r="I154" s="219"/>
      <c r="J154" s="220">
        <f>ROUND(I154*H154,2)</f>
        <v>0</v>
      </c>
      <c r="K154" s="216" t="s">
        <v>3218</v>
      </c>
      <c r="L154" s="47"/>
      <c r="M154" s="221" t="s">
        <v>21</v>
      </c>
      <c r="N154" s="222" t="s">
        <v>43</v>
      </c>
      <c r="O154" s="87"/>
      <c r="P154" s="223">
        <f>O154*H154</f>
        <v>0</v>
      </c>
      <c r="Q154" s="223">
        <v>0</v>
      </c>
      <c r="R154" s="223">
        <f>Q154*H154</f>
        <v>0</v>
      </c>
      <c r="S154" s="223">
        <v>0</v>
      </c>
      <c r="T154" s="224">
        <f>S154*H154</f>
        <v>0</v>
      </c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R154" s="225" t="s">
        <v>97</v>
      </c>
      <c r="AT154" s="225" t="s">
        <v>179</v>
      </c>
      <c r="AU154" s="225" t="s">
        <v>81</v>
      </c>
      <c r="AY154" s="20" t="s">
        <v>178</v>
      </c>
      <c r="BE154" s="226">
        <f>IF(N154="základní",J154,0)</f>
        <v>0</v>
      </c>
      <c r="BF154" s="226">
        <f>IF(N154="snížená",J154,0)</f>
        <v>0</v>
      </c>
      <c r="BG154" s="226">
        <f>IF(N154="zákl. přenesená",J154,0)</f>
        <v>0</v>
      </c>
      <c r="BH154" s="226">
        <f>IF(N154="sníž. přenesená",J154,0)</f>
        <v>0</v>
      </c>
      <c r="BI154" s="226">
        <f>IF(N154="nulová",J154,0)</f>
        <v>0</v>
      </c>
      <c r="BJ154" s="20" t="s">
        <v>79</v>
      </c>
      <c r="BK154" s="226">
        <f>ROUND(I154*H154,2)</f>
        <v>0</v>
      </c>
      <c r="BL154" s="20" t="s">
        <v>97</v>
      </c>
      <c r="BM154" s="225" t="s">
        <v>3815</v>
      </c>
    </row>
    <row r="155" s="2" customFormat="1" ht="16.5" customHeight="1">
      <c r="A155" s="41"/>
      <c r="B155" s="42"/>
      <c r="C155" s="214" t="s">
        <v>698</v>
      </c>
      <c r="D155" s="214" t="s">
        <v>179</v>
      </c>
      <c r="E155" s="215" t="s">
        <v>3816</v>
      </c>
      <c r="F155" s="216" t="s">
        <v>3817</v>
      </c>
      <c r="G155" s="217" t="s">
        <v>209</v>
      </c>
      <c r="H155" s="218">
        <v>35</v>
      </c>
      <c r="I155" s="219"/>
      <c r="J155" s="220">
        <f>ROUND(I155*H155,2)</f>
        <v>0</v>
      </c>
      <c r="K155" s="216" t="s">
        <v>3218</v>
      </c>
      <c r="L155" s="47"/>
      <c r="M155" s="221" t="s">
        <v>21</v>
      </c>
      <c r="N155" s="222" t="s">
        <v>43</v>
      </c>
      <c r="O155" s="87"/>
      <c r="P155" s="223">
        <f>O155*H155</f>
        <v>0</v>
      </c>
      <c r="Q155" s="223">
        <v>0</v>
      </c>
      <c r="R155" s="223">
        <f>Q155*H155</f>
        <v>0</v>
      </c>
      <c r="S155" s="223">
        <v>0</v>
      </c>
      <c r="T155" s="224">
        <f>S155*H155</f>
        <v>0</v>
      </c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R155" s="225" t="s">
        <v>97</v>
      </c>
      <c r="AT155" s="225" t="s">
        <v>179</v>
      </c>
      <c r="AU155" s="225" t="s">
        <v>81</v>
      </c>
      <c r="AY155" s="20" t="s">
        <v>178</v>
      </c>
      <c r="BE155" s="226">
        <f>IF(N155="základní",J155,0)</f>
        <v>0</v>
      </c>
      <c r="BF155" s="226">
        <f>IF(N155="snížená",J155,0)</f>
        <v>0</v>
      </c>
      <c r="BG155" s="226">
        <f>IF(N155="zákl. přenesená",J155,0)</f>
        <v>0</v>
      </c>
      <c r="BH155" s="226">
        <f>IF(N155="sníž. přenesená",J155,0)</f>
        <v>0</v>
      </c>
      <c r="BI155" s="226">
        <f>IF(N155="nulová",J155,0)</f>
        <v>0</v>
      </c>
      <c r="BJ155" s="20" t="s">
        <v>79</v>
      </c>
      <c r="BK155" s="226">
        <f>ROUND(I155*H155,2)</f>
        <v>0</v>
      </c>
      <c r="BL155" s="20" t="s">
        <v>97</v>
      </c>
      <c r="BM155" s="225" t="s">
        <v>3818</v>
      </c>
    </row>
    <row r="156" s="2" customFormat="1" ht="16.5" customHeight="1">
      <c r="A156" s="41"/>
      <c r="B156" s="42"/>
      <c r="C156" s="214" t="s">
        <v>704</v>
      </c>
      <c r="D156" s="214" t="s">
        <v>179</v>
      </c>
      <c r="E156" s="215" t="s">
        <v>3819</v>
      </c>
      <c r="F156" s="216" t="s">
        <v>3820</v>
      </c>
      <c r="G156" s="217" t="s">
        <v>209</v>
      </c>
      <c r="H156" s="218">
        <v>15</v>
      </c>
      <c r="I156" s="219"/>
      <c r="J156" s="220">
        <f>ROUND(I156*H156,2)</f>
        <v>0</v>
      </c>
      <c r="K156" s="216" t="s">
        <v>3218</v>
      </c>
      <c r="L156" s="47"/>
      <c r="M156" s="221" t="s">
        <v>21</v>
      </c>
      <c r="N156" s="222" t="s">
        <v>43</v>
      </c>
      <c r="O156" s="87"/>
      <c r="P156" s="223">
        <f>O156*H156</f>
        <v>0</v>
      </c>
      <c r="Q156" s="223">
        <v>0</v>
      </c>
      <c r="R156" s="223">
        <f>Q156*H156</f>
        <v>0</v>
      </c>
      <c r="S156" s="223">
        <v>0</v>
      </c>
      <c r="T156" s="224">
        <f>S156*H156</f>
        <v>0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25" t="s">
        <v>97</v>
      </c>
      <c r="AT156" s="225" t="s">
        <v>179</v>
      </c>
      <c r="AU156" s="225" t="s">
        <v>81</v>
      </c>
      <c r="AY156" s="20" t="s">
        <v>178</v>
      </c>
      <c r="BE156" s="226">
        <f>IF(N156="základní",J156,0)</f>
        <v>0</v>
      </c>
      <c r="BF156" s="226">
        <f>IF(N156="snížená",J156,0)</f>
        <v>0</v>
      </c>
      <c r="BG156" s="226">
        <f>IF(N156="zákl. přenesená",J156,0)</f>
        <v>0</v>
      </c>
      <c r="BH156" s="226">
        <f>IF(N156="sníž. přenesená",J156,0)</f>
        <v>0</v>
      </c>
      <c r="BI156" s="226">
        <f>IF(N156="nulová",J156,0)</f>
        <v>0</v>
      </c>
      <c r="BJ156" s="20" t="s">
        <v>79</v>
      </c>
      <c r="BK156" s="226">
        <f>ROUND(I156*H156,2)</f>
        <v>0</v>
      </c>
      <c r="BL156" s="20" t="s">
        <v>97</v>
      </c>
      <c r="BM156" s="225" t="s">
        <v>3821</v>
      </c>
    </row>
    <row r="157" s="2" customFormat="1" ht="24.15" customHeight="1">
      <c r="A157" s="41"/>
      <c r="B157" s="42"/>
      <c r="C157" s="214" t="s">
        <v>710</v>
      </c>
      <c r="D157" s="214" t="s">
        <v>179</v>
      </c>
      <c r="E157" s="215" t="s">
        <v>3822</v>
      </c>
      <c r="F157" s="216" t="s">
        <v>3823</v>
      </c>
      <c r="G157" s="217" t="s">
        <v>209</v>
      </c>
      <c r="H157" s="218">
        <v>125</v>
      </c>
      <c r="I157" s="219"/>
      <c r="J157" s="220">
        <f>ROUND(I157*H157,2)</f>
        <v>0</v>
      </c>
      <c r="K157" s="216" t="s">
        <v>3218</v>
      </c>
      <c r="L157" s="47"/>
      <c r="M157" s="221" t="s">
        <v>21</v>
      </c>
      <c r="N157" s="222" t="s">
        <v>43</v>
      </c>
      <c r="O157" s="87"/>
      <c r="P157" s="223">
        <f>O157*H157</f>
        <v>0</v>
      </c>
      <c r="Q157" s="223">
        <v>0</v>
      </c>
      <c r="R157" s="223">
        <f>Q157*H157</f>
        <v>0</v>
      </c>
      <c r="S157" s="223">
        <v>0</v>
      </c>
      <c r="T157" s="224">
        <f>S157*H157</f>
        <v>0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25" t="s">
        <v>97</v>
      </c>
      <c r="AT157" s="225" t="s">
        <v>179</v>
      </c>
      <c r="AU157" s="225" t="s">
        <v>81</v>
      </c>
      <c r="AY157" s="20" t="s">
        <v>178</v>
      </c>
      <c r="BE157" s="226">
        <f>IF(N157="základní",J157,0)</f>
        <v>0</v>
      </c>
      <c r="BF157" s="226">
        <f>IF(N157="snížená",J157,0)</f>
        <v>0</v>
      </c>
      <c r="BG157" s="226">
        <f>IF(N157="zákl. přenesená",J157,0)</f>
        <v>0</v>
      </c>
      <c r="BH157" s="226">
        <f>IF(N157="sníž. přenesená",J157,0)</f>
        <v>0</v>
      </c>
      <c r="BI157" s="226">
        <f>IF(N157="nulová",J157,0)</f>
        <v>0</v>
      </c>
      <c r="BJ157" s="20" t="s">
        <v>79</v>
      </c>
      <c r="BK157" s="226">
        <f>ROUND(I157*H157,2)</f>
        <v>0</v>
      </c>
      <c r="BL157" s="20" t="s">
        <v>97</v>
      </c>
      <c r="BM157" s="225" t="s">
        <v>3824</v>
      </c>
    </row>
    <row r="158" s="2" customFormat="1" ht="24.15" customHeight="1">
      <c r="A158" s="41"/>
      <c r="B158" s="42"/>
      <c r="C158" s="214" t="s">
        <v>715</v>
      </c>
      <c r="D158" s="214" t="s">
        <v>179</v>
      </c>
      <c r="E158" s="215" t="s">
        <v>3825</v>
      </c>
      <c r="F158" s="216" t="s">
        <v>3826</v>
      </c>
      <c r="G158" s="217" t="s">
        <v>182</v>
      </c>
      <c r="H158" s="218">
        <v>60</v>
      </c>
      <c r="I158" s="219"/>
      <c r="J158" s="220">
        <f>ROUND(I158*H158,2)</f>
        <v>0</v>
      </c>
      <c r="K158" s="216" t="s">
        <v>3218</v>
      </c>
      <c r="L158" s="47"/>
      <c r="M158" s="221" t="s">
        <v>21</v>
      </c>
      <c r="N158" s="222" t="s">
        <v>43</v>
      </c>
      <c r="O158" s="87"/>
      <c r="P158" s="223">
        <f>O158*H158</f>
        <v>0</v>
      </c>
      <c r="Q158" s="223">
        <v>0</v>
      </c>
      <c r="R158" s="223">
        <f>Q158*H158</f>
        <v>0</v>
      </c>
      <c r="S158" s="223">
        <v>0</v>
      </c>
      <c r="T158" s="224">
        <f>S158*H158</f>
        <v>0</v>
      </c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R158" s="225" t="s">
        <v>97</v>
      </c>
      <c r="AT158" s="225" t="s">
        <v>179</v>
      </c>
      <c r="AU158" s="225" t="s">
        <v>81</v>
      </c>
      <c r="AY158" s="20" t="s">
        <v>178</v>
      </c>
      <c r="BE158" s="226">
        <f>IF(N158="základní",J158,0)</f>
        <v>0</v>
      </c>
      <c r="BF158" s="226">
        <f>IF(N158="snížená",J158,0)</f>
        <v>0</v>
      </c>
      <c r="BG158" s="226">
        <f>IF(N158="zákl. přenesená",J158,0)</f>
        <v>0</v>
      </c>
      <c r="BH158" s="226">
        <f>IF(N158="sníž. přenesená",J158,0)</f>
        <v>0</v>
      </c>
      <c r="BI158" s="226">
        <f>IF(N158="nulová",J158,0)</f>
        <v>0</v>
      </c>
      <c r="BJ158" s="20" t="s">
        <v>79</v>
      </c>
      <c r="BK158" s="226">
        <f>ROUND(I158*H158,2)</f>
        <v>0</v>
      </c>
      <c r="BL158" s="20" t="s">
        <v>97</v>
      </c>
      <c r="BM158" s="225" t="s">
        <v>3827</v>
      </c>
    </row>
    <row r="159" s="2" customFormat="1" ht="16.5" customHeight="1">
      <c r="A159" s="41"/>
      <c r="B159" s="42"/>
      <c r="C159" s="214" t="s">
        <v>724</v>
      </c>
      <c r="D159" s="214" t="s">
        <v>179</v>
      </c>
      <c r="E159" s="215" t="s">
        <v>3828</v>
      </c>
      <c r="F159" s="216" t="s">
        <v>3829</v>
      </c>
      <c r="G159" s="217" t="s">
        <v>182</v>
      </c>
      <c r="H159" s="218">
        <v>40</v>
      </c>
      <c r="I159" s="219"/>
      <c r="J159" s="220">
        <f>ROUND(I159*H159,2)</f>
        <v>0</v>
      </c>
      <c r="K159" s="216" t="s">
        <v>3218</v>
      </c>
      <c r="L159" s="47"/>
      <c r="M159" s="221" t="s">
        <v>21</v>
      </c>
      <c r="N159" s="222" t="s">
        <v>43</v>
      </c>
      <c r="O159" s="87"/>
      <c r="P159" s="223">
        <f>O159*H159</f>
        <v>0</v>
      </c>
      <c r="Q159" s="223">
        <v>0</v>
      </c>
      <c r="R159" s="223">
        <f>Q159*H159</f>
        <v>0</v>
      </c>
      <c r="S159" s="223">
        <v>0</v>
      </c>
      <c r="T159" s="224">
        <f>S159*H159</f>
        <v>0</v>
      </c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R159" s="225" t="s">
        <v>97</v>
      </c>
      <c r="AT159" s="225" t="s">
        <v>179</v>
      </c>
      <c r="AU159" s="225" t="s">
        <v>81</v>
      </c>
      <c r="AY159" s="20" t="s">
        <v>178</v>
      </c>
      <c r="BE159" s="226">
        <f>IF(N159="základní",J159,0)</f>
        <v>0</v>
      </c>
      <c r="BF159" s="226">
        <f>IF(N159="snížená",J159,0)</f>
        <v>0</v>
      </c>
      <c r="BG159" s="226">
        <f>IF(N159="zákl. přenesená",J159,0)</f>
        <v>0</v>
      </c>
      <c r="BH159" s="226">
        <f>IF(N159="sníž. přenesená",J159,0)</f>
        <v>0</v>
      </c>
      <c r="BI159" s="226">
        <f>IF(N159="nulová",J159,0)</f>
        <v>0</v>
      </c>
      <c r="BJ159" s="20" t="s">
        <v>79</v>
      </c>
      <c r="BK159" s="226">
        <f>ROUND(I159*H159,2)</f>
        <v>0</v>
      </c>
      <c r="BL159" s="20" t="s">
        <v>97</v>
      </c>
      <c r="BM159" s="225" t="s">
        <v>3830</v>
      </c>
    </row>
    <row r="160" s="2" customFormat="1">
      <c r="A160" s="41"/>
      <c r="B160" s="42"/>
      <c r="C160" s="43"/>
      <c r="D160" s="242" t="s">
        <v>3220</v>
      </c>
      <c r="E160" s="43"/>
      <c r="F160" s="302" t="s">
        <v>3831</v>
      </c>
      <c r="G160" s="43"/>
      <c r="H160" s="43"/>
      <c r="I160" s="237"/>
      <c r="J160" s="43"/>
      <c r="K160" s="43"/>
      <c r="L160" s="47"/>
      <c r="M160" s="238"/>
      <c r="N160" s="239"/>
      <c r="O160" s="87"/>
      <c r="P160" s="87"/>
      <c r="Q160" s="87"/>
      <c r="R160" s="87"/>
      <c r="S160" s="87"/>
      <c r="T160" s="88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T160" s="20" t="s">
        <v>3220</v>
      </c>
      <c r="AU160" s="20" t="s">
        <v>81</v>
      </c>
    </row>
    <row r="161" s="12" customFormat="1" ht="22.8" customHeight="1">
      <c r="A161" s="12"/>
      <c r="B161" s="200"/>
      <c r="C161" s="201"/>
      <c r="D161" s="202" t="s">
        <v>71</v>
      </c>
      <c r="E161" s="227" t="s">
        <v>3832</v>
      </c>
      <c r="F161" s="227" t="s">
        <v>3833</v>
      </c>
      <c r="G161" s="201"/>
      <c r="H161" s="201"/>
      <c r="I161" s="204"/>
      <c r="J161" s="228">
        <f>BK161</f>
        <v>0</v>
      </c>
      <c r="K161" s="201"/>
      <c r="L161" s="206"/>
      <c r="M161" s="207"/>
      <c r="N161" s="208"/>
      <c r="O161" s="208"/>
      <c r="P161" s="209">
        <f>SUM(P162:P173)</f>
        <v>0</v>
      </c>
      <c r="Q161" s="208"/>
      <c r="R161" s="209">
        <f>SUM(R162:R173)</f>
        <v>0</v>
      </c>
      <c r="S161" s="208"/>
      <c r="T161" s="210">
        <f>SUM(T162:T173)</f>
        <v>0</v>
      </c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R161" s="211" t="s">
        <v>81</v>
      </c>
      <c r="AT161" s="212" t="s">
        <v>71</v>
      </c>
      <c r="AU161" s="212" t="s">
        <v>79</v>
      </c>
      <c r="AY161" s="211" t="s">
        <v>178</v>
      </c>
      <c r="BK161" s="213">
        <f>SUM(BK162:BK173)</f>
        <v>0</v>
      </c>
    </row>
    <row r="162" s="2" customFormat="1" ht="24.15" customHeight="1">
      <c r="A162" s="41"/>
      <c r="B162" s="42"/>
      <c r="C162" s="214" t="s">
        <v>729</v>
      </c>
      <c r="D162" s="214" t="s">
        <v>179</v>
      </c>
      <c r="E162" s="215" t="s">
        <v>3834</v>
      </c>
      <c r="F162" s="216" t="s">
        <v>3835</v>
      </c>
      <c r="G162" s="217" t="s">
        <v>182</v>
      </c>
      <c r="H162" s="218">
        <v>13</v>
      </c>
      <c r="I162" s="219"/>
      <c r="J162" s="220">
        <f>ROUND(I162*H162,2)</f>
        <v>0</v>
      </c>
      <c r="K162" s="216" t="s">
        <v>3218</v>
      </c>
      <c r="L162" s="47"/>
      <c r="M162" s="221" t="s">
        <v>21</v>
      </c>
      <c r="N162" s="222" t="s">
        <v>43</v>
      </c>
      <c r="O162" s="87"/>
      <c r="P162" s="223">
        <f>O162*H162</f>
        <v>0</v>
      </c>
      <c r="Q162" s="223">
        <v>0</v>
      </c>
      <c r="R162" s="223">
        <f>Q162*H162</f>
        <v>0</v>
      </c>
      <c r="S162" s="223">
        <v>0</v>
      </c>
      <c r="T162" s="224">
        <f>S162*H162</f>
        <v>0</v>
      </c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R162" s="225" t="s">
        <v>97</v>
      </c>
      <c r="AT162" s="225" t="s">
        <v>179</v>
      </c>
      <c r="AU162" s="225" t="s">
        <v>81</v>
      </c>
      <c r="AY162" s="20" t="s">
        <v>178</v>
      </c>
      <c r="BE162" s="226">
        <f>IF(N162="základní",J162,0)</f>
        <v>0</v>
      </c>
      <c r="BF162" s="226">
        <f>IF(N162="snížená",J162,0)</f>
        <v>0</v>
      </c>
      <c r="BG162" s="226">
        <f>IF(N162="zákl. přenesená",J162,0)</f>
        <v>0</v>
      </c>
      <c r="BH162" s="226">
        <f>IF(N162="sníž. přenesená",J162,0)</f>
        <v>0</v>
      </c>
      <c r="BI162" s="226">
        <f>IF(N162="nulová",J162,0)</f>
        <v>0</v>
      </c>
      <c r="BJ162" s="20" t="s">
        <v>79</v>
      </c>
      <c r="BK162" s="226">
        <f>ROUND(I162*H162,2)</f>
        <v>0</v>
      </c>
      <c r="BL162" s="20" t="s">
        <v>97</v>
      </c>
      <c r="BM162" s="225" t="s">
        <v>3836</v>
      </c>
    </row>
    <row r="163" s="2" customFormat="1" ht="24.15" customHeight="1">
      <c r="A163" s="41"/>
      <c r="B163" s="42"/>
      <c r="C163" s="214" t="s">
        <v>735</v>
      </c>
      <c r="D163" s="214" t="s">
        <v>179</v>
      </c>
      <c r="E163" s="215" t="s">
        <v>3837</v>
      </c>
      <c r="F163" s="216" t="s">
        <v>3838</v>
      </c>
      <c r="G163" s="217" t="s">
        <v>182</v>
      </c>
      <c r="H163" s="218">
        <v>5</v>
      </c>
      <c r="I163" s="219"/>
      <c r="J163" s="220">
        <f>ROUND(I163*H163,2)</f>
        <v>0</v>
      </c>
      <c r="K163" s="216" t="s">
        <v>3218</v>
      </c>
      <c r="L163" s="47"/>
      <c r="M163" s="221" t="s">
        <v>21</v>
      </c>
      <c r="N163" s="222" t="s">
        <v>43</v>
      </c>
      <c r="O163" s="87"/>
      <c r="P163" s="223">
        <f>O163*H163</f>
        <v>0</v>
      </c>
      <c r="Q163" s="223">
        <v>0</v>
      </c>
      <c r="R163" s="223">
        <f>Q163*H163</f>
        <v>0</v>
      </c>
      <c r="S163" s="223">
        <v>0</v>
      </c>
      <c r="T163" s="224">
        <f>S163*H163</f>
        <v>0</v>
      </c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R163" s="225" t="s">
        <v>97</v>
      </c>
      <c r="AT163" s="225" t="s">
        <v>179</v>
      </c>
      <c r="AU163" s="225" t="s">
        <v>81</v>
      </c>
      <c r="AY163" s="20" t="s">
        <v>178</v>
      </c>
      <c r="BE163" s="226">
        <f>IF(N163="základní",J163,0)</f>
        <v>0</v>
      </c>
      <c r="BF163" s="226">
        <f>IF(N163="snížená",J163,0)</f>
        <v>0</v>
      </c>
      <c r="BG163" s="226">
        <f>IF(N163="zákl. přenesená",J163,0)</f>
        <v>0</v>
      </c>
      <c r="BH163" s="226">
        <f>IF(N163="sníž. přenesená",J163,0)</f>
        <v>0</v>
      </c>
      <c r="BI163" s="226">
        <f>IF(N163="nulová",J163,0)</f>
        <v>0</v>
      </c>
      <c r="BJ163" s="20" t="s">
        <v>79</v>
      </c>
      <c r="BK163" s="226">
        <f>ROUND(I163*H163,2)</f>
        <v>0</v>
      </c>
      <c r="BL163" s="20" t="s">
        <v>97</v>
      </c>
      <c r="BM163" s="225" t="s">
        <v>2405</v>
      </c>
    </row>
    <row r="164" s="2" customFormat="1" ht="24.15" customHeight="1">
      <c r="A164" s="41"/>
      <c r="B164" s="42"/>
      <c r="C164" s="214" t="s">
        <v>740</v>
      </c>
      <c r="D164" s="214" t="s">
        <v>179</v>
      </c>
      <c r="E164" s="215" t="s">
        <v>3839</v>
      </c>
      <c r="F164" s="216" t="s">
        <v>3840</v>
      </c>
      <c r="G164" s="217" t="s">
        <v>182</v>
      </c>
      <c r="H164" s="218">
        <v>1</v>
      </c>
      <c r="I164" s="219"/>
      <c r="J164" s="220">
        <f>ROUND(I164*H164,2)</f>
        <v>0</v>
      </c>
      <c r="K164" s="216" t="s">
        <v>3218</v>
      </c>
      <c r="L164" s="47"/>
      <c r="M164" s="221" t="s">
        <v>21</v>
      </c>
      <c r="N164" s="222" t="s">
        <v>43</v>
      </c>
      <c r="O164" s="87"/>
      <c r="P164" s="223">
        <f>O164*H164</f>
        <v>0</v>
      </c>
      <c r="Q164" s="223">
        <v>0</v>
      </c>
      <c r="R164" s="223">
        <f>Q164*H164</f>
        <v>0</v>
      </c>
      <c r="S164" s="223">
        <v>0</v>
      </c>
      <c r="T164" s="224">
        <f>S164*H164</f>
        <v>0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R164" s="225" t="s">
        <v>97</v>
      </c>
      <c r="AT164" s="225" t="s">
        <v>179</v>
      </c>
      <c r="AU164" s="225" t="s">
        <v>81</v>
      </c>
      <c r="AY164" s="20" t="s">
        <v>178</v>
      </c>
      <c r="BE164" s="226">
        <f>IF(N164="základní",J164,0)</f>
        <v>0</v>
      </c>
      <c r="BF164" s="226">
        <f>IF(N164="snížená",J164,0)</f>
        <v>0</v>
      </c>
      <c r="BG164" s="226">
        <f>IF(N164="zákl. přenesená",J164,0)</f>
        <v>0</v>
      </c>
      <c r="BH164" s="226">
        <f>IF(N164="sníž. přenesená",J164,0)</f>
        <v>0</v>
      </c>
      <c r="BI164" s="226">
        <f>IF(N164="nulová",J164,0)</f>
        <v>0</v>
      </c>
      <c r="BJ164" s="20" t="s">
        <v>79</v>
      </c>
      <c r="BK164" s="226">
        <f>ROUND(I164*H164,2)</f>
        <v>0</v>
      </c>
      <c r="BL164" s="20" t="s">
        <v>97</v>
      </c>
      <c r="BM164" s="225" t="s">
        <v>3841</v>
      </c>
    </row>
    <row r="165" s="2" customFormat="1" ht="24.15" customHeight="1">
      <c r="A165" s="41"/>
      <c r="B165" s="42"/>
      <c r="C165" s="214" t="s">
        <v>748</v>
      </c>
      <c r="D165" s="214" t="s">
        <v>179</v>
      </c>
      <c r="E165" s="215" t="s">
        <v>3842</v>
      </c>
      <c r="F165" s="216" t="s">
        <v>3843</v>
      </c>
      <c r="G165" s="217" t="s">
        <v>182</v>
      </c>
      <c r="H165" s="218">
        <v>23</v>
      </c>
      <c r="I165" s="219"/>
      <c r="J165" s="220">
        <f>ROUND(I165*H165,2)</f>
        <v>0</v>
      </c>
      <c r="K165" s="216" t="s">
        <v>3218</v>
      </c>
      <c r="L165" s="47"/>
      <c r="M165" s="221" t="s">
        <v>21</v>
      </c>
      <c r="N165" s="222" t="s">
        <v>43</v>
      </c>
      <c r="O165" s="87"/>
      <c r="P165" s="223">
        <f>O165*H165</f>
        <v>0</v>
      </c>
      <c r="Q165" s="223">
        <v>0</v>
      </c>
      <c r="R165" s="223">
        <f>Q165*H165</f>
        <v>0</v>
      </c>
      <c r="S165" s="223">
        <v>0</v>
      </c>
      <c r="T165" s="224">
        <f>S165*H165</f>
        <v>0</v>
      </c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R165" s="225" t="s">
        <v>97</v>
      </c>
      <c r="AT165" s="225" t="s">
        <v>179</v>
      </c>
      <c r="AU165" s="225" t="s">
        <v>81</v>
      </c>
      <c r="AY165" s="20" t="s">
        <v>178</v>
      </c>
      <c r="BE165" s="226">
        <f>IF(N165="základní",J165,0)</f>
        <v>0</v>
      </c>
      <c r="BF165" s="226">
        <f>IF(N165="snížená",J165,0)</f>
        <v>0</v>
      </c>
      <c r="BG165" s="226">
        <f>IF(N165="zákl. přenesená",J165,0)</f>
        <v>0</v>
      </c>
      <c r="BH165" s="226">
        <f>IF(N165="sníž. přenesená",J165,0)</f>
        <v>0</v>
      </c>
      <c r="BI165" s="226">
        <f>IF(N165="nulová",J165,0)</f>
        <v>0</v>
      </c>
      <c r="BJ165" s="20" t="s">
        <v>79</v>
      </c>
      <c r="BK165" s="226">
        <f>ROUND(I165*H165,2)</f>
        <v>0</v>
      </c>
      <c r="BL165" s="20" t="s">
        <v>97</v>
      </c>
      <c r="BM165" s="225" t="s">
        <v>3844</v>
      </c>
    </row>
    <row r="166" s="2" customFormat="1" ht="24.15" customHeight="1">
      <c r="A166" s="41"/>
      <c r="B166" s="42"/>
      <c r="C166" s="214" t="s">
        <v>754</v>
      </c>
      <c r="D166" s="214" t="s">
        <v>179</v>
      </c>
      <c r="E166" s="215" t="s">
        <v>3845</v>
      </c>
      <c r="F166" s="216" t="s">
        <v>3846</v>
      </c>
      <c r="G166" s="217" t="s">
        <v>182</v>
      </c>
      <c r="H166" s="218">
        <v>3</v>
      </c>
      <c r="I166" s="219"/>
      <c r="J166" s="220">
        <f>ROUND(I166*H166,2)</f>
        <v>0</v>
      </c>
      <c r="K166" s="216" t="s">
        <v>3218</v>
      </c>
      <c r="L166" s="47"/>
      <c r="M166" s="221" t="s">
        <v>21</v>
      </c>
      <c r="N166" s="222" t="s">
        <v>43</v>
      </c>
      <c r="O166" s="87"/>
      <c r="P166" s="223">
        <f>O166*H166</f>
        <v>0</v>
      </c>
      <c r="Q166" s="223">
        <v>0</v>
      </c>
      <c r="R166" s="223">
        <f>Q166*H166</f>
        <v>0</v>
      </c>
      <c r="S166" s="223">
        <v>0</v>
      </c>
      <c r="T166" s="224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25" t="s">
        <v>97</v>
      </c>
      <c r="AT166" s="225" t="s">
        <v>179</v>
      </c>
      <c r="AU166" s="225" t="s">
        <v>81</v>
      </c>
      <c r="AY166" s="20" t="s">
        <v>178</v>
      </c>
      <c r="BE166" s="226">
        <f>IF(N166="základní",J166,0)</f>
        <v>0</v>
      </c>
      <c r="BF166" s="226">
        <f>IF(N166="snížená",J166,0)</f>
        <v>0</v>
      </c>
      <c r="BG166" s="226">
        <f>IF(N166="zákl. přenesená",J166,0)</f>
        <v>0</v>
      </c>
      <c r="BH166" s="226">
        <f>IF(N166="sníž. přenesená",J166,0)</f>
        <v>0</v>
      </c>
      <c r="BI166" s="226">
        <f>IF(N166="nulová",J166,0)</f>
        <v>0</v>
      </c>
      <c r="BJ166" s="20" t="s">
        <v>79</v>
      </c>
      <c r="BK166" s="226">
        <f>ROUND(I166*H166,2)</f>
        <v>0</v>
      </c>
      <c r="BL166" s="20" t="s">
        <v>97</v>
      </c>
      <c r="BM166" s="225" t="s">
        <v>3847</v>
      </c>
    </row>
    <row r="167" s="2" customFormat="1" ht="24.15" customHeight="1">
      <c r="A167" s="41"/>
      <c r="B167" s="42"/>
      <c r="C167" s="214" t="s">
        <v>759</v>
      </c>
      <c r="D167" s="214" t="s">
        <v>179</v>
      </c>
      <c r="E167" s="215" t="s">
        <v>3848</v>
      </c>
      <c r="F167" s="216" t="s">
        <v>3849</v>
      </c>
      <c r="G167" s="217" t="s">
        <v>182</v>
      </c>
      <c r="H167" s="218">
        <v>5</v>
      </c>
      <c r="I167" s="219"/>
      <c r="J167" s="220">
        <f>ROUND(I167*H167,2)</f>
        <v>0</v>
      </c>
      <c r="K167" s="216" t="s">
        <v>3218</v>
      </c>
      <c r="L167" s="47"/>
      <c r="M167" s="221" t="s">
        <v>21</v>
      </c>
      <c r="N167" s="222" t="s">
        <v>43</v>
      </c>
      <c r="O167" s="87"/>
      <c r="P167" s="223">
        <f>O167*H167</f>
        <v>0</v>
      </c>
      <c r="Q167" s="223">
        <v>0</v>
      </c>
      <c r="R167" s="223">
        <f>Q167*H167</f>
        <v>0</v>
      </c>
      <c r="S167" s="223">
        <v>0</v>
      </c>
      <c r="T167" s="224">
        <f>S167*H167</f>
        <v>0</v>
      </c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R167" s="225" t="s">
        <v>97</v>
      </c>
      <c r="AT167" s="225" t="s">
        <v>179</v>
      </c>
      <c r="AU167" s="225" t="s">
        <v>81</v>
      </c>
      <c r="AY167" s="20" t="s">
        <v>178</v>
      </c>
      <c r="BE167" s="226">
        <f>IF(N167="základní",J167,0)</f>
        <v>0</v>
      </c>
      <c r="BF167" s="226">
        <f>IF(N167="snížená",J167,0)</f>
        <v>0</v>
      </c>
      <c r="BG167" s="226">
        <f>IF(N167="zákl. přenesená",J167,0)</f>
        <v>0</v>
      </c>
      <c r="BH167" s="226">
        <f>IF(N167="sníž. přenesená",J167,0)</f>
        <v>0</v>
      </c>
      <c r="BI167" s="226">
        <f>IF(N167="nulová",J167,0)</f>
        <v>0</v>
      </c>
      <c r="BJ167" s="20" t="s">
        <v>79</v>
      </c>
      <c r="BK167" s="226">
        <f>ROUND(I167*H167,2)</f>
        <v>0</v>
      </c>
      <c r="BL167" s="20" t="s">
        <v>97</v>
      </c>
      <c r="BM167" s="225" t="s">
        <v>3850</v>
      </c>
    </row>
    <row r="168" s="2" customFormat="1" ht="21.75" customHeight="1">
      <c r="A168" s="41"/>
      <c r="B168" s="42"/>
      <c r="C168" s="214" t="s">
        <v>764</v>
      </c>
      <c r="D168" s="214" t="s">
        <v>179</v>
      </c>
      <c r="E168" s="215" t="s">
        <v>3851</v>
      </c>
      <c r="F168" s="216" t="s">
        <v>3852</v>
      </c>
      <c r="G168" s="217" t="s">
        <v>182</v>
      </c>
      <c r="H168" s="218">
        <v>4</v>
      </c>
      <c r="I168" s="219"/>
      <c r="J168" s="220">
        <f>ROUND(I168*H168,2)</f>
        <v>0</v>
      </c>
      <c r="K168" s="216" t="s">
        <v>3218</v>
      </c>
      <c r="L168" s="47"/>
      <c r="M168" s="221" t="s">
        <v>21</v>
      </c>
      <c r="N168" s="222" t="s">
        <v>43</v>
      </c>
      <c r="O168" s="87"/>
      <c r="P168" s="223">
        <f>O168*H168</f>
        <v>0</v>
      </c>
      <c r="Q168" s="223">
        <v>0</v>
      </c>
      <c r="R168" s="223">
        <f>Q168*H168</f>
        <v>0</v>
      </c>
      <c r="S168" s="223">
        <v>0</v>
      </c>
      <c r="T168" s="224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25" t="s">
        <v>97</v>
      </c>
      <c r="AT168" s="225" t="s">
        <v>179</v>
      </c>
      <c r="AU168" s="225" t="s">
        <v>81</v>
      </c>
      <c r="AY168" s="20" t="s">
        <v>178</v>
      </c>
      <c r="BE168" s="226">
        <f>IF(N168="základní",J168,0)</f>
        <v>0</v>
      </c>
      <c r="BF168" s="226">
        <f>IF(N168="snížená",J168,0)</f>
        <v>0</v>
      </c>
      <c r="BG168" s="226">
        <f>IF(N168="zákl. přenesená",J168,0)</f>
        <v>0</v>
      </c>
      <c r="BH168" s="226">
        <f>IF(N168="sníž. přenesená",J168,0)</f>
        <v>0</v>
      </c>
      <c r="BI168" s="226">
        <f>IF(N168="nulová",J168,0)</f>
        <v>0</v>
      </c>
      <c r="BJ168" s="20" t="s">
        <v>79</v>
      </c>
      <c r="BK168" s="226">
        <f>ROUND(I168*H168,2)</f>
        <v>0</v>
      </c>
      <c r="BL168" s="20" t="s">
        <v>97</v>
      </c>
      <c r="BM168" s="225" t="s">
        <v>3853</v>
      </c>
    </row>
    <row r="169" s="2" customFormat="1" ht="24.15" customHeight="1">
      <c r="A169" s="41"/>
      <c r="B169" s="42"/>
      <c r="C169" s="214" t="s">
        <v>774</v>
      </c>
      <c r="D169" s="214" t="s">
        <v>179</v>
      </c>
      <c r="E169" s="215" t="s">
        <v>3854</v>
      </c>
      <c r="F169" s="216" t="s">
        <v>3855</v>
      </c>
      <c r="G169" s="217" t="s">
        <v>182</v>
      </c>
      <c r="H169" s="218">
        <v>7</v>
      </c>
      <c r="I169" s="219"/>
      <c r="J169" s="220">
        <f>ROUND(I169*H169,2)</f>
        <v>0</v>
      </c>
      <c r="K169" s="216" t="s">
        <v>3218</v>
      </c>
      <c r="L169" s="47"/>
      <c r="M169" s="221" t="s">
        <v>21</v>
      </c>
      <c r="N169" s="222" t="s">
        <v>43</v>
      </c>
      <c r="O169" s="87"/>
      <c r="P169" s="223">
        <f>O169*H169</f>
        <v>0</v>
      </c>
      <c r="Q169" s="223">
        <v>0</v>
      </c>
      <c r="R169" s="223">
        <f>Q169*H169</f>
        <v>0</v>
      </c>
      <c r="S169" s="223">
        <v>0</v>
      </c>
      <c r="T169" s="224">
        <f>S169*H169</f>
        <v>0</v>
      </c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R169" s="225" t="s">
        <v>97</v>
      </c>
      <c r="AT169" s="225" t="s">
        <v>179</v>
      </c>
      <c r="AU169" s="225" t="s">
        <v>81</v>
      </c>
      <c r="AY169" s="20" t="s">
        <v>178</v>
      </c>
      <c r="BE169" s="226">
        <f>IF(N169="základní",J169,0)</f>
        <v>0</v>
      </c>
      <c r="BF169" s="226">
        <f>IF(N169="snížená",J169,0)</f>
        <v>0</v>
      </c>
      <c r="BG169" s="226">
        <f>IF(N169="zákl. přenesená",J169,0)</f>
        <v>0</v>
      </c>
      <c r="BH169" s="226">
        <f>IF(N169="sníž. přenesená",J169,0)</f>
        <v>0</v>
      </c>
      <c r="BI169" s="226">
        <f>IF(N169="nulová",J169,0)</f>
        <v>0</v>
      </c>
      <c r="BJ169" s="20" t="s">
        <v>79</v>
      </c>
      <c r="BK169" s="226">
        <f>ROUND(I169*H169,2)</f>
        <v>0</v>
      </c>
      <c r="BL169" s="20" t="s">
        <v>97</v>
      </c>
      <c r="BM169" s="225" t="s">
        <v>3856</v>
      </c>
    </row>
    <row r="170" s="2" customFormat="1" ht="33" customHeight="1">
      <c r="A170" s="41"/>
      <c r="B170" s="42"/>
      <c r="C170" s="214" t="s">
        <v>779</v>
      </c>
      <c r="D170" s="214" t="s">
        <v>179</v>
      </c>
      <c r="E170" s="215" t="s">
        <v>3857</v>
      </c>
      <c r="F170" s="216" t="s">
        <v>3858</v>
      </c>
      <c r="G170" s="217" t="s">
        <v>182</v>
      </c>
      <c r="H170" s="218">
        <v>10</v>
      </c>
      <c r="I170" s="219"/>
      <c r="J170" s="220">
        <f>ROUND(I170*H170,2)</f>
        <v>0</v>
      </c>
      <c r="K170" s="216" t="s">
        <v>3218</v>
      </c>
      <c r="L170" s="47"/>
      <c r="M170" s="221" t="s">
        <v>21</v>
      </c>
      <c r="N170" s="222" t="s">
        <v>43</v>
      </c>
      <c r="O170" s="87"/>
      <c r="P170" s="223">
        <f>O170*H170</f>
        <v>0</v>
      </c>
      <c r="Q170" s="223">
        <v>0</v>
      </c>
      <c r="R170" s="223">
        <f>Q170*H170</f>
        <v>0</v>
      </c>
      <c r="S170" s="223">
        <v>0</v>
      </c>
      <c r="T170" s="224">
        <f>S170*H170</f>
        <v>0</v>
      </c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R170" s="225" t="s">
        <v>97</v>
      </c>
      <c r="AT170" s="225" t="s">
        <v>179</v>
      </c>
      <c r="AU170" s="225" t="s">
        <v>81</v>
      </c>
      <c r="AY170" s="20" t="s">
        <v>178</v>
      </c>
      <c r="BE170" s="226">
        <f>IF(N170="základní",J170,0)</f>
        <v>0</v>
      </c>
      <c r="BF170" s="226">
        <f>IF(N170="snížená",J170,0)</f>
        <v>0</v>
      </c>
      <c r="BG170" s="226">
        <f>IF(N170="zákl. přenesená",J170,0)</f>
        <v>0</v>
      </c>
      <c r="BH170" s="226">
        <f>IF(N170="sníž. přenesená",J170,0)</f>
        <v>0</v>
      </c>
      <c r="BI170" s="226">
        <f>IF(N170="nulová",J170,0)</f>
        <v>0</v>
      </c>
      <c r="BJ170" s="20" t="s">
        <v>79</v>
      </c>
      <c r="BK170" s="226">
        <f>ROUND(I170*H170,2)</f>
        <v>0</v>
      </c>
      <c r="BL170" s="20" t="s">
        <v>97</v>
      </c>
      <c r="BM170" s="225" t="s">
        <v>2411</v>
      </c>
    </row>
    <row r="171" s="2" customFormat="1" ht="24.15" customHeight="1">
      <c r="A171" s="41"/>
      <c r="B171" s="42"/>
      <c r="C171" s="214" t="s">
        <v>789</v>
      </c>
      <c r="D171" s="214" t="s">
        <v>179</v>
      </c>
      <c r="E171" s="215" t="s">
        <v>3859</v>
      </c>
      <c r="F171" s="216" t="s">
        <v>3860</v>
      </c>
      <c r="G171" s="217" t="s">
        <v>182</v>
      </c>
      <c r="H171" s="218">
        <v>8</v>
      </c>
      <c r="I171" s="219"/>
      <c r="J171" s="220">
        <f>ROUND(I171*H171,2)</f>
        <v>0</v>
      </c>
      <c r="K171" s="216" t="s">
        <v>3218</v>
      </c>
      <c r="L171" s="47"/>
      <c r="M171" s="221" t="s">
        <v>21</v>
      </c>
      <c r="N171" s="222" t="s">
        <v>43</v>
      </c>
      <c r="O171" s="87"/>
      <c r="P171" s="223">
        <f>O171*H171</f>
        <v>0</v>
      </c>
      <c r="Q171" s="223">
        <v>0</v>
      </c>
      <c r="R171" s="223">
        <f>Q171*H171</f>
        <v>0</v>
      </c>
      <c r="S171" s="223">
        <v>0</v>
      </c>
      <c r="T171" s="224">
        <f>S171*H171</f>
        <v>0</v>
      </c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R171" s="225" t="s">
        <v>97</v>
      </c>
      <c r="AT171" s="225" t="s">
        <v>179</v>
      </c>
      <c r="AU171" s="225" t="s">
        <v>81</v>
      </c>
      <c r="AY171" s="20" t="s">
        <v>178</v>
      </c>
      <c r="BE171" s="226">
        <f>IF(N171="základní",J171,0)</f>
        <v>0</v>
      </c>
      <c r="BF171" s="226">
        <f>IF(N171="snížená",J171,0)</f>
        <v>0</v>
      </c>
      <c r="BG171" s="226">
        <f>IF(N171="zákl. přenesená",J171,0)</f>
        <v>0</v>
      </c>
      <c r="BH171" s="226">
        <f>IF(N171="sníž. přenesená",J171,0)</f>
        <v>0</v>
      </c>
      <c r="BI171" s="226">
        <f>IF(N171="nulová",J171,0)</f>
        <v>0</v>
      </c>
      <c r="BJ171" s="20" t="s">
        <v>79</v>
      </c>
      <c r="BK171" s="226">
        <f>ROUND(I171*H171,2)</f>
        <v>0</v>
      </c>
      <c r="BL171" s="20" t="s">
        <v>97</v>
      </c>
      <c r="BM171" s="225" t="s">
        <v>3861</v>
      </c>
    </row>
    <row r="172" s="2" customFormat="1" ht="21.75" customHeight="1">
      <c r="A172" s="41"/>
      <c r="B172" s="42"/>
      <c r="C172" s="214" t="s">
        <v>800</v>
      </c>
      <c r="D172" s="214" t="s">
        <v>179</v>
      </c>
      <c r="E172" s="215" t="s">
        <v>3862</v>
      </c>
      <c r="F172" s="216" t="s">
        <v>3863</v>
      </c>
      <c r="G172" s="217" t="s">
        <v>209</v>
      </c>
      <c r="H172" s="218">
        <v>60</v>
      </c>
      <c r="I172" s="219"/>
      <c r="J172" s="220">
        <f>ROUND(I172*H172,2)</f>
        <v>0</v>
      </c>
      <c r="K172" s="216" t="s">
        <v>3218</v>
      </c>
      <c r="L172" s="47"/>
      <c r="M172" s="221" t="s">
        <v>21</v>
      </c>
      <c r="N172" s="222" t="s">
        <v>43</v>
      </c>
      <c r="O172" s="87"/>
      <c r="P172" s="223">
        <f>O172*H172</f>
        <v>0</v>
      </c>
      <c r="Q172" s="223">
        <v>0</v>
      </c>
      <c r="R172" s="223">
        <f>Q172*H172</f>
        <v>0</v>
      </c>
      <c r="S172" s="223">
        <v>0</v>
      </c>
      <c r="T172" s="224">
        <f>S172*H172</f>
        <v>0</v>
      </c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R172" s="225" t="s">
        <v>97</v>
      </c>
      <c r="AT172" s="225" t="s">
        <v>179</v>
      </c>
      <c r="AU172" s="225" t="s">
        <v>81</v>
      </c>
      <c r="AY172" s="20" t="s">
        <v>178</v>
      </c>
      <c r="BE172" s="226">
        <f>IF(N172="základní",J172,0)</f>
        <v>0</v>
      </c>
      <c r="BF172" s="226">
        <f>IF(N172="snížená",J172,0)</f>
        <v>0</v>
      </c>
      <c r="BG172" s="226">
        <f>IF(N172="zákl. přenesená",J172,0)</f>
        <v>0</v>
      </c>
      <c r="BH172" s="226">
        <f>IF(N172="sníž. přenesená",J172,0)</f>
        <v>0</v>
      </c>
      <c r="BI172" s="226">
        <f>IF(N172="nulová",J172,0)</f>
        <v>0</v>
      </c>
      <c r="BJ172" s="20" t="s">
        <v>79</v>
      </c>
      <c r="BK172" s="226">
        <f>ROUND(I172*H172,2)</f>
        <v>0</v>
      </c>
      <c r="BL172" s="20" t="s">
        <v>97</v>
      </c>
      <c r="BM172" s="225" t="s">
        <v>3864</v>
      </c>
    </row>
    <row r="173" s="2" customFormat="1" ht="16.5" customHeight="1">
      <c r="A173" s="41"/>
      <c r="B173" s="42"/>
      <c r="C173" s="214" t="s">
        <v>806</v>
      </c>
      <c r="D173" s="214" t="s">
        <v>179</v>
      </c>
      <c r="E173" s="215" t="s">
        <v>3865</v>
      </c>
      <c r="F173" s="216" t="s">
        <v>3866</v>
      </c>
      <c r="G173" s="217" t="s">
        <v>182</v>
      </c>
      <c r="H173" s="218">
        <v>12</v>
      </c>
      <c r="I173" s="219"/>
      <c r="J173" s="220">
        <f>ROUND(I173*H173,2)</f>
        <v>0</v>
      </c>
      <c r="K173" s="216" t="s">
        <v>3218</v>
      </c>
      <c r="L173" s="47"/>
      <c r="M173" s="221" t="s">
        <v>21</v>
      </c>
      <c r="N173" s="222" t="s">
        <v>43</v>
      </c>
      <c r="O173" s="87"/>
      <c r="P173" s="223">
        <f>O173*H173</f>
        <v>0</v>
      </c>
      <c r="Q173" s="223">
        <v>0</v>
      </c>
      <c r="R173" s="223">
        <f>Q173*H173</f>
        <v>0</v>
      </c>
      <c r="S173" s="223">
        <v>0</v>
      </c>
      <c r="T173" s="224">
        <f>S173*H173</f>
        <v>0</v>
      </c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R173" s="225" t="s">
        <v>97</v>
      </c>
      <c r="AT173" s="225" t="s">
        <v>179</v>
      </c>
      <c r="AU173" s="225" t="s">
        <v>81</v>
      </c>
      <c r="AY173" s="20" t="s">
        <v>178</v>
      </c>
      <c r="BE173" s="226">
        <f>IF(N173="základní",J173,0)</f>
        <v>0</v>
      </c>
      <c r="BF173" s="226">
        <f>IF(N173="snížená",J173,0)</f>
        <v>0</v>
      </c>
      <c r="BG173" s="226">
        <f>IF(N173="zákl. přenesená",J173,0)</f>
        <v>0</v>
      </c>
      <c r="BH173" s="226">
        <f>IF(N173="sníž. přenesená",J173,0)</f>
        <v>0</v>
      </c>
      <c r="BI173" s="226">
        <f>IF(N173="nulová",J173,0)</f>
        <v>0</v>
      </c>
      <c r="BJ173" s="20" t="s">
        <v>79</v>
      </c>
      <c r="BK173" s="226">
        <f>ROUND(I173*H173,2)</f>
        <v>0</v>
      </c>
      <c r="BL173" s="20" t="s">
        <v>97</v>
      </c>
      <c r="BM173" s="225" t="s">
        <v>3867</v>
      </c>
    </row>
    <row r="174" s="12" customFormat="1" ht="22.8" customHeight="1">
      <c r="A174" s="12"/>
      <c r="B174" s="200"/>
      <c r="C174" s="201"/>
      <c r="D174" s="202" t="s">
        <v>71</v>
      </c>
      <c r="E174" s="227" t="s">
        <v>3868</v>
      </c>
      <c r="F174" s="227" t="s">
        <v>3869</v>
      </c>
      <c r="G174" s="201"/>
      <c r="H174" s="201"/>
      <c r="I174" s="204"/>
      <c r="J174" s="228">
        <f>BK174</f>
        <v>0</v>
      </c>
      <c r="K174" s="201"/>
      <c r="L174" s="206"/>
      <c r="M174" s="207"/>
      <c r="N174" s="208"/>
      <c r="O174" s="208"/>
      <c r="P174" s="209">
        <f>SUM(P175:P199)</f>
        <v>0</v>
      </c>
      <c r="Q174" s="208"/>
      <c r="R174" s="209">
        <f>SUM(R175:R199)</f>
        <v>0</v>
      </c>
      <c r="S174" s="208"/>
      <c r="T174" s="210">
        <f>SUM(T175:T199)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211" t="s">
        <v>81</v>
      </c>
      <c r="AT174" s="212" t="s">
        <v>71</v>
      </c>
      <c r="AU174" s="212" t="s">
        <v>79</v>
      </c>
      <c r="AY174" s="211" t="s">
        <v>178</v>
      </c>
      <c r="BK174" s="213">
        <f>SUM(BK175:BK199)</f>
        <v>0</v>
      </c>
    </row>
    <row r="175" s="2" customFormat="1" ht="16.5" customHeight="1">
      <c r="A175" s="41"/>
      <c r="B175" s="42"/>
      <c r="C175" s="214" t="s">
        <v>823</v>
      </c>
      <c r="D175" s="214" t="s">
        <v>179</v>
      </c>
      <c r="E175" s="215" t="s">
        <v>3870</v>
      </c>
      <c r="F175" s="216" t="s">
        <v>3871</v>
      </c>
      <c r="G175" s="217" t="s">
        <v>182</v>
      </c>
      <c r="H175" s="218">
        <v>1</v>
      </c>
      <c r="I175" s="219"/>
      <c r="J175" s="220">
        <f>ROUND(I175*H175,2)</f>
        <v>0</v>
      </c>
      <c r="K175" s="216" t="s">
        <v>3218</v>
      </c>
      <c r="L175" s="47"/>
      <c r="M175" s="221" t="s">
        <v>21</v>
      </c>
      <c r="N175" s="222" t="s">
        <v>43</v>
      </c>
      <c r="O175" s="87"/>
      <c r="P175" s="223">
        <f>O175*H175</f>
        <v>0</v>
      </c>
      <c r="Q175" s="223">
        <v>0</v>
      </c>
      <c r="R175" s="223">
        <f>Q175*H175</f>
        <v>0</v>
      </c>
      <c r="S175" s="223">
        <v>0</v>
      </c>
      <c r="T175" s="224">
        <f>S175*H175</f>
        <v>0</v>
      </c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R175" s="225" t="s">
        <v>97</v>
      </c>
      <c r="AT175" s="225" t="s">
        <v>179</v>
      </c>
      <c r="AU175" s="225" t="s">
        <v>81</v>
      </c>
      <c r="AY175" s="20" t="s">
        <v>178</v>
      </c>
      <c r="BE175" s="226">
        <f>IF(N175="základní",J175,0)</f>
        <v>0</v>
      </c>
      <c r="BF175" s="226">
        <f>IF(N175="snížená",J175,0)</f>
        <v>0</v>
      </c>
      <c r="BG175" s="226">
        <f>IF(N175="zákl. přenesená",J175,0)</f>
        <v>0</v>
      </c>
      <c r="BH175" s="226">
        <f>IF(N175="sníž. přenesená",J175,0)</f>
        <v>0</v>
      </c>
      <c r="BI175" s="226">
        <f>IF(N175="nulová",J175,0)</f>
        <v>0</v>
      </c>
      <c r="BJ175" s="20" t="s">
        <v>79</v>
      </c>
      <c r="BK175" s="226">
        <f>ROUND(I175*H175,2)</f>
        <v>0</v>
      </c>
      <c r="BL175" s="20" t="s">
        <v>97</v>
      </c>
      <c r="BM175" s="225" t="s">
        <v>2422</v>
      </c>
    </row>
    <row r="176" s="2" customFormat="1" ht="16.5" customHeight="1">
      <c r="A176" s="41"/>
      <c r="B176" s="42"/>
      <c r="C176" s="214" t="s">
        <v>834</v>
      </c>
      <c r="D176" s="214" t="s">
        <v>179</v>
      </c>
      <c r="E176" s="215" t="s">
        <v>3872</v>
      </c>
      <c r="F176" s="216" t="s">
        <v>3873</v>
      </c>
      <c r="G176" s="217" t="s">
        <v>182</v>
      </c>
      <c r="H176" s="218">
        <v>2</v>
      </c>
      <c r="I176" s="219"/>
      <c r="J176" s="220">
        <f>ROUND(I176*H176,2)</f>
        <v>0</v>
      </c>
      <c r="K176" s="216" t="s">
        <v>3218</v>
      </c>
      <c r="L176" s="47"/>
      <c r="M176" s="221" t="s">
        <v>21</v>
      </c>
      <c r="N176" s="222" t="s">
        <v>43</v>
      </c>
      <c r="O176" s="87"/>
      <c r="P176" s="223">
        <f>O176*H176</f>
        <v>0</v>
      </c>
      <c r="Q176" s="223">
        <v>0</v>
      </c>
      <c r="R176" s="223">
        <f>Q176*H176</f>
        <v>0</v>
      </c>
      <c r="S176" s="223">
        <v>0</v>
      </c>
      <c r="T176" s="224">
        <f>S176*H176</f>
        <v>0</v>
      </c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R176" s="225" t="s">
        <v>97</v>
      </c>
      <c r="AT176" s="225" t="s">
        <v>179</v>
      </c>
      <c r="AU176" s="225" t="s">
        <v>81</v>
      </c>
      <c r="AY176" s="20" t="s">
        <v>178</v>
      </c>
      <c r="BE176" s="226">
        <f>IF(N176="základní",J176,0)</f>
        <v>0</v>
      </c>
      <c r="BF176" s="226">
        <f>IF(N176="snížená",J176,0)</f>
        <v>0</v>
      </c>
      <c r="BG176" s="226">
        <f>IF(N176="zákl. přenesená",J176,0)</f>
        <v>0</v>
      </c>
      <c r="BH176" s="226">
        <f>IF(N176="sníž. přenesená",J176,0)</f>
        <v>0</v>
      </c>
      <c r="BI176" s="226">
        <f>IF(N176="nulová",J176,0)</f>
        <v>0</v>
      </c>
      <c r="BJ176" s="20" t="s">
        <v>79</v>
      </c>
      <c r="BK176" s="226">
        <f>ROUND(I176*H176,2)</f>
        <v>0</v>
      </c>
      <c r="BL176" s="20" t="s">
        <v>97</v>
      </c>
      <c r="BM176" s="225" t="s">
        <v>3874</v>
      </c>
    </row>
    <row r="177" s="2" customFormat="1" ht="16.5" customHeight="1">
      <c r="A177" s="41"/>
      <c r="B177" s="42"/>
      <c r="C177" s="214" t="s">
        <v>840</v>
      </c>
      <c r="D177" s="214" t="s">
        <v>179</v>
      </c>
      <c r="E177" s="215" t="s">
        <v>3875</v>
      </c>
      <c r="F177" s="216" t="s">
        <v>3876</v>
      </c>
      <c r="G177" s="217" t="s">
        <v>182</v>
      </c>
      <c r="H177" s="218">
        <v>2</v>
      </c>
      <c r="I177" s="219"/>
      <c r="J177" s="220">
        <f>ROUND(I177*H177,2)</f>
        <v>0</v>
      </c>
      <c r="K177" s="216" t="s">
        <v>3218</v>
      </c>
      <c r="L177" s="47"/>
      <c r="M177" s="221" t="s">
        <v>21</v>
      </c>
      <c r="N177" s="222" t="s">
        <v>43</v>
      </c>
      <c r="O177" s="87"/>
      <c r="P177" s="223">
        <f>O177*H177</f>
        <v>0</v>
      </c>
      <c r="Q177" s="223">
        <v>0</v>
      </c>
      <c r="R177" s="223">
        <f>Q177*H177</f>
        <v>0</v>
      </c>
      <c r="S177" s="223">
        <v>0</v>
      </c>
      <c r="T177" s="224">
        <f>S177*H177</f>
        <v>0</v>
      </c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R177" s="225" t="s">
        <v>97</v>
      </c>
      <c r="AT177" s="225" t="s">
        <v>179</v>
      </c>
      <c r="AU177" s="225" t="s">
        <v>81</v>
      </c>
      <c r="AY177" s="20" t="s">
        <v>178</v>
      </c>
      <c r="BE177" s="226">
        <f>IF(N177="základní",J177,0)</f>
        <v>0</v>
      </c>
      <c r="BF177" s="226">
        <f>IF(N177="snížená",J177,0)</f>
        <v>0</v>
      </c>
      <c r="BG177" s="226">
        <f>IF(N177="zákl. přenesená",J177,0)</f>
        <v>0</v>
      </c>
      <c r="BH177" s="226">
        <f>IF(N177="sníž. přenesená",J177,0)</f>
        <v>0</v>
      </c>
      <c r="BI177" s="226">
        <f>IF(N177="nulová",J177,0)</f>
        <v>0</v>
      </c>
      <c r="BJ177" s="20" t="s">
        <v>79</v>
      </c>
      <c r="BK177" s="226">
        <f>ROUND(I177*H177,2)</f>
        <v>0</v>
      </c>
      <c r="BL177" s="20" t="s">
        <v>97</v>
      </c>
      <c r="BM177" s="225" t="s">
        <v>3877</v>
      </c>
    </row>
    <row r="178" s="2" customFormat="1" ht="21.75" customHeight="1">
      <c r="A178" s="41"/>
      <c r="B178" s="42"/>
      <c r="C178" s="214" t="s">
        <v>848</v>
      </c>
      <c r="D178" s="214" t="s">
        <v>179</v>
      </c>
      <c r="E178" s="215" t="s">
        <v>3878</v>
      </c>
      <c r="F178" s="216" t="s">
        <v>3879</v>
      </c>
      <c r="G178" s="217" t="s">
        <v>182</v>
      </c>
      <c r="H178" s="218">
        <v>2</v>
      </c>
      <c r="I178" s="219"/>
      <c r="J178" s="220">
        <f>ROUND(I178*H178,2)</f>
        <v>0</v>
      </c>
      <c r="K178" s="216" t="s">
        <v>3218</v>
      </c>
      <c r="L178" s="47"/>
      <c r="M178" s="221" t="s">
        <v>21</v>
      </c>
      <c r="N178" s="222" t="s">
        <v>43</v>
      </c>
      <c r="O178" s="87"/>
      <c r="P178" s="223">
        <f>O178*H178</f>
        <v>0</v>
      </c>
      <c r="Q178" s="223">
        <v>0</v>
      </c>
      <c r="R178" s="223">
        <f>Q178*H178</f>
        <v>0</v>
      </c>
      <c r="S178" s="223">
        <v>0</v>
      </c>
      <c r="T178" s="224">
        <f>S178*H178</f>
        <v>0</v>
      </c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R178" s="225" t="s">
        <v>97</v>
      </c>
      <c r="AT178" s="225" t="s">
        <v>179</v>
      </c>
      <c r="AU178" s="225" t="s">
        <v>81</v>
      </c>
      <c r="AY178" s="20" t="s">
        <v>178</v>
      </c>
      <c r="BE178" s="226">
        <f>IF(N178="základní",J178,0)</f>
        <v>0</v>
      </c>
      <c r="BF178" s="226">
        <f>IF(N178="snížená",J178,0)</f>
        <v>0</v>
      </c>
      <c r="BG178" s="226">
        <f>IF(N178="zákl. přenesená",J178,0)</f>
        <v>0</v>
      </c>
      <c r="BH178" s="226">
        <f>IF(N178="sníž. přenesená",J178,0)</f>
        <v>0</v>
      </c>
      <c r="BI178" s="226">
        <f>IF(N178="nulová",J178,0)</f>
        <v>0</v>
      </c>
      <c r="BJ178" s="20" t="s">
        <v>79</v>
      </c>
      <c r="BK178" s="226">
        <f>ROUND(I178*H178,2)</f>
        <v>0</v>
      </c>
      <c r="BL178" s="20" t="s">
        <v>97</v>
      </c>
      <c r="BM178" s="225" t="s">
        <v>3880</v>
      </c>
    </row>
    <row r="179" s="2" customFormat="1" ht="21.75" customHeight="1">
      <c r="A179" s="41"/>
      <c r="B179" s="42"/>
      <c r="C179" s="214" t="s">
        <v>858</v>
      </c>
      <c r="D179" s="214" t="s">
        <v>179</v>
      </c>
      <c r="E179" s="215" t="s">
        <v>3881</v>
      </c>
      <c r="F179" s="216" t="s">
        <v>3882</v>
      </c>
      <c r="G179" s="217" t="s">
        <v>182</v>
      </c>
      <c r="H179" s="218">
        <v>2</v>
      </c>
      <c r="I179" s="219"/>
      <c r="J179" s="220">
        <f>ROUND(I179*H179,2)</f>
        <v>0</v>
      </c>
      <c r="K179" s="216" t="s">
        <v>3218</v>
      </c>
      <c r="L179" s="47"/>
      <c r="M179" s="221" t="s">
        <v>21</v>
      </c>
      <c r="N179" s="222" t="s">
        <v>43</v>
      </c>
      <c r="O179" s="87"/>
      <c r="P179" s="223">
        <f>O179*H179</f>
        <v>0</v>
      </c>
      <c r="Q179" s="223">
        <v>0</v>
      </c>
      <c r="R179" s="223">
        <f>Q179*H179</f>
        <v>0</v>
      </c>
      <c r="S179" s="223">
        <v>0</v>
      </c>
      <c r="T179" s="224">
        <f>S179*H179</f>
        <v>0</v>
      </c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R179" s="225" t="s">
        <v>97</v>
      </c>
      <c r="AT179" s="225" t="s">
        <v>179</v>
      </c>
      <c r="AU179" s="225" t="s">
        <v>81</v>
      </c>
      <c r="AY179" s="20" t="s">
        <v>178</v>
      </c>
      <c r="BE179" s="226">
        <f>IF(N179="základní",J179,0)</f>
        <v>0</v>
      </c>
      <c r="BF179" s="226">
        <f>IF(N179="snížená",J179,0)</f>
        <v>0</v>
      </c>
      <c r="BG179" s="226">
        <f>IF(N179="zákl. přenesená",J179,0)</f>
        <v>0</v>
      </c>
      <c r="BH179" s="226">
        <f>IF(N179="sníž. přenesená",J179,0)</f>
        <v>0</v>
      </c>
      <c r="BI179" s="226">
        <f>IF(N179="nulová",J179,0)</f>
        <v>0</v>
      </c>
      <c r="BJ179" s="20" t="s">
        <v>79</v>
      </c>
      <c r="BK179" s="226">
        <f>ROUND(I179*H179,2)</f>
        <v>0</v>
      </c>
      <c r="BL179" s="20" t="s">
        <v>97</v>
      </c>
      <c r="BM179" s="225" t="s">
        <v>3883</v>
      </c>
    </row>
    <row r="180" s="2" customFormat="1" ht="16.5" customHeight="1">
      <c r="A180" s="41"/>
      <c r="B180" s="42"/>
      <c r="C180" s="214" t="s">
        <v>868</v>
      </c>
      <c r="D180" s="214" t="s">
        <v>179</v>
      </c>
      <c r="E180" s="215" t="s">
        <v>3884</v>
      </c>
      <c r="F180" s="216" t="s">
        <v>3885</v>
      </c>
      <c r="G180" s="217" t="s">
        <v>182</v>
      </c>
      <c r="H180" s="218">
        <v>19</v>
      </c>
      <c r="I180" s="219"/>
      <c r="J180" s="220">
        <f>ROUND(I180*H180,2)</f>
        <v>0</v>
      </c>
      <c r="K180" s="216" t="s">
        <v>3218</v>
      </c>
      <c r="L180" s="47"/>
      <c r="M180" s="221" t="s">
        <v>21</v>
      </c>
      <c r="N180" s="222" t="s">
        <v>43</v>
      </c>
      <c r="O180" s="87"/>
      <c r="P180" s="223">
        <f>O180*H180</f>
        <v>0</v>
      </c>
      <c r="Q180" s="223">
        <v>0</v>
      </c>
      <c r="R180" s="223">
        <f>Q180*H180</f>
        <v>0</v>
      </c>
      <c r="S180" s="223">
        <v>0</v>
      </c>
      <c r="T180" s="224">
        <f>S180*H180</f>
        <v>0</v>
      </c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R180" s="225" t="s">
        <v>97</v>
      </c>
      <c r="AT180" s="225" t="s">
        <v>179</v>
      </c>
      <c r="AU180" s="225" t="s">
        <v>81</v>
      </c>
      <c r="AY180" s="20" t="s">
        <v>178</v>
      </c>
      <c r="BE180" s="226">
        <f>IF(N180="základní",J180,0)</f>
        <v>0</v>
      </c>
      <c r="BF180" s="226">
        <f>IF(N180="snížená",J180,0)</f>
        <v>0</v>
      </c>
      <c r="BG180" s="226">
        <f>IF(N180="zákl. přenesená",J180,0)</f>
        <v>0</v>
      </c>
      <c r="BH180" s="226">
        <f>IF(N180="sníž. přenesená",J180,0)</f>
        <v>0</v>
      </c>
      <c r="BI180" s="226">
        <f>IF(N180="nulová",J180,0)</f>
        <v>0</v>
      </c>
      <c r="BJ180" s="20" t="s">
        <v>79</v>
      </c>
      <c r="BK180" s="226">
        <f>ROUND(I180*H180,2)</f>
        <v>0</v>
      </c>
      <c r="BL180" s="20" t="s">
        <v>97</v>
      </c>
      <c r="BM180" s="225" t="s">
        <v>3886</v>
      </c>
    </row>
    <row r="181" s="2" customFormat="1" ht="24.15" customHeight="1">
      <c r="A181" s="41"/>
      <c r="B181" s="42"/>
      <c r="C181" s="214" t="s">
        <v>874</v>
      </c>
      <c r="D181" s="214" t="s">
        <v>179</v>
      </c>
      <c r="E181" s="215" t="s">
        <v>3887</v>
      </c>
      <c r="F181" s="216" t="s">
        <v>3888</v>
      </c>
      <c r="G181" s="217" t="s">
        <v>182</v>
      </c>
      <c r="H181" s="218">
        <v>4</v>
      </c>
      <c r="I181" s="219"/>
      <c r="J181" s="220">
        <f>ROUND(I181*H181,2)</f>
        <v>0</v>
      </c>
      <c r="K181" s="216" t="s">
        <v>3218</v>
      </c>
      <c r="L181" s="47"/>
      <c r="M181" s="221" t="s">
        <v>21</v>
      </c>
      <c r="N181" s="222" t="s">
        <v>43</v>
      </c>
      <c r="O181" s="87"/>
      <c r="P181" s="223">
        <f>O181*H181</f>
        <v>0</v>
      </c>
      <c r="Q181" s="223">
        <v>0</v>
      </c>
      <c r="R181" s="223">
        <f>Q181*H181</f>
        <v>0</v>
      </c>
      <c r="S181" s="223">
        <v>0</v>
      </c>
      <c r="T181" s="224">
        <f>S181*H181</f>
        <v>0</v>
      </c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R181" s="225" t="s">
        <v>97</v>
      </c>
      <c r="AT181" s="225" t="s">
        <v>179</v>
      </c>
      <c r="AU181" s="225" t="s">
        <v>81</v>
      </c>
      <c r="AY181" s="20" t="s">
        <v>178</v>
      </c>
      <c r="BE181" s="226">
        <f>IF(N181="základní",J181,0)</f>
        <v>0</v>
      </c>
      <c r="BF181" s="226">
        <f>IF(N181="snížená",J181,0)</f>
        <v>0</v>
      </c>
      <c r="BG181" s="226">
        <f>IF(N181="zákl. přenesená",J181,0)</f>
        <v>0</v>
      </c>
      <c r="BH181" s="226">
        <f>IF(N181="sníž. přenesená",J181,0)</f>
        <v>0</v>
      </c>
      <c r="BI181" s="226">
        <f>IF(N181="nulová",J181,0)</f>
        <v>0</v>
      </c>
      <c r="BJ181" s="20" t="s">
        <v>79</v>
      </c>
      <c r="BK181" s="226">
        <f>ROUND(I181*H181,2)</f>
        <v>0</v>
      </c>
      <c r="BL181" s="20" t="s">
        <v>97</v>
      </c>
      <c r="BM181" s="225" t="s">
        <v>3889</v>
      </c>
    </row>
    <row r="182" s="2" customFormat="1" ht="16.5" customHeight="1">
      <c r="A182" s="41"/>
      <c r="B182" s="42"/>
      <c r="C182" s="214" t="s">
        <v>880</v>
      </c>
      <c r="D182" s="214" t="s">
        <v>179</v>
      </c>
      <c r="E182" s="215" t="s">
        <v>3890</v>
      </c>
      <c r="F182" s="216" t="s">
        <v>3891</v>
      </c>
      <c r="G182" s="217" t="s">
        <v>182</v>
      </c>
      <c r="H182" s="218">
        <v>16</v>
      </c>
      <c r="I182" s="219"/>
      <c r="J182" s="220">
        <f>ROUND(I182*H182,2)</f>
        <v>0</v>
      </c>
      <c r="K182" s="216" t="s">
        <v>3218</v>
      </c>
      <c r="L182" s="47"/>
      <c r="M182" s="221" t="s">
        <v>21</v>
      </c>
      <c r="N182" s="222" t="s">
        <v>43</v>
      </c>
      <c r="O182" s="87"/>
      <c r="P182" s="223">
        <f>O182*H182</f>
        <v>0</v>
      </c>
      <c r="Q182" s="223">
        <v>0</v>
      </c>
      <c r="R182" s="223">
        <f>Q182*H182</f>
        <v>0</v>
      </c>
      <c r="S182" s="223">
        <v>0</v>
      </c>
      <c r="T182" s="224">
        <f>S182*H182</f>
        <v>0</v>
      </c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R182" s="225" t="s">
        <v>97</v>
      </c>
      <c r="AT182" s="225" t="s">
        <v>179</v>
      </c>
      <c r="AU182" s="225" t="s">
        <v>81</v>
      </c>
      <c r="AY182" s="20" t="s">
        <v>178</v>
      </c>
      <c r="BE182" s="226">
        <f>IF(N182="základní",J182,0)</f>
        <v>0</v>
      </c>
      <c r="BF182" s="226">
        <f>IF(N182="snížená",J182,0)</f>
        <v>0</v>
      </c>
      <c r="BG182" s="226">
        <f>IF(N182="zákl. přenesená",J182,0)</f>
        <v>0</v>
      </c>
      <c r="BH182" s="226">
        <f>IF(N182="sníž. přenesená",J182,0)</f>
        <v>0</v>
      </c>
      <c r="BI182" s="226">
        <f>IF(N182="nulová",J182,0)</f>
        <v>0</v>
      </c>
      <c r="BJ182" s="20" t="s">
        <v>79</v>
      </c>
      <c r="BK182" s="226">
        <f>ROUND(I182*H182,2)</f>
        <v>0</v>
      </c>
      <c r="BL182" s="20" t="s">
        <v>97</v>
      </c>
      <c r="BM182" s="225" t="s">
        <v>3892</v>
      </c>
    </row>
    <row r="183" s="2" customFormat="1" ht="16.5" customHeight="1">
      <c r="A183" s="41"/>
      <c r="B183" s="42"/>
      <c r="C183" s="214" t="s">
        <v>888</v>
      </c>
      <c r="D183" s="214" t="s">
        <v>179</v>
      </c>
      <c r="E183" s="215" t="s">
        <v>3893</v>
      </c>
      <c r="F183" s="216" t="s">
        <v>3894</v>
      </c>
      <c r="G183" s="217" t="s">
        <v>182</v>
      </c>
      <c r="H183" s="218">
        <v>48</v>
      </c>
      <c r="I183" s="219"/>
      <c r="J183" s="220">
        <f>ROUND(I183*H183,2)</f>
        <v>0</v>
      </c>
      <c r="K183" s="216" t="s">
        <v>3218</v>
      </c>
      <c r="L183" s="47"/>
      <c r="M183" s="221" t="s">
        <v>21</v>
      </c>
      <c r="N183" s="222" t="s">
        <v>43</v>
      </c>
      <c r="O183" s="87"/>
      <c r="P183" s="223">
        <f>O183*H183</f>
        <v>0</v>
      </c>
      <c r="Q183" s="223">
        <v>0</v>
      </c>
      <c r="R183" s="223">
        <f>Q183*H183</f>
        <v>0</v>
      </c>
      <c r="S183" s="223">
        <v>0</v>
      </c>
      <c r="T183" s="224">
        <f>S183*H183</f>
        <v>0</v>
      </c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R183" s="225" t="s">
        <v>97</v>
      </c>
      <c r="AT183" s="225" t="s">
        <v>179</v>
      </c>
      <c r="AU183" s="225" t="s">
        <v>81</v>
      </c>
      <c r="AY183" s="20" t="s">
        <v>178</v>
      </c>
      <c r="BE183" s="226">
        <f>IF(N183="základní",J183,0)</f>
        <v>0</v>
      </c>
      <c r="BF183" s="226">
        <f>IF(N183="snížená",J183,0)</f>
        <v>0</v>
      </c>
      <c r="BG183" s="226">
        <f>IF(N183="zákl. přenesená",J183,0)</f>
        <v>0</v>
      </c>
      <c r="BH183" s="226">
        <f>IF(N183="sníž. přenesená",J183,0)</f>
        <v>0</v>
      </c>
      <c r="BI183" s="226">
        <f>IF(N183="nulová",J183,0)</f>
        <v>0</v>
      </c>
      <c r="BJ183" s="20" t="s">
        <v>79</v>
      </c>
      <c r="BK183" s="226">
        <f>ROUND(I183*H183,2)</f>
        <v>0</v>
      </c>
      <c r="BL183" s="20" t="s">
        <v>97</v>
      </c>
      <c r="BM183" s="225" t="s">
        <v>3895</v>
      </c>
    </row>
    <row r="184" s="2" customFormat="1" ht="16.5" customHeight="1">
      <c r="A184" s="41"/>
      <c r="B184" s="42"/>
      <c r="C184" s="214" t="s">
        <v>893</v>
      </c>
      <c r="D184" s="214" t="s">
        <v>179</v>
      </c>
      <c r="E184" s="215" t="s">
        <v>3896</v>
      </c>
      <c r="F184" s="216" t="s">
        <v>3897</v>
      </c>
      <c r="G184" s="217" t="s">
        <v>182</v>
      </c>
      <c r="H184" s="218">
        <v>25</v>
      </c>
      <c r="I184" s="219"/>
      <c r="J184" s="220">
        <f>ROUND(I184*H184,2)</f>
        <v>0</v>
      </c>
      <c r="K184" s="216" t="s">
        <v>3218</v>
      </c>
      <c r="L184" s="47"/>
      <c r="M184" s="221" t="s">
        <v>21</v>
      </c>
      <c r="N184" s="222" t="s">
        <v>43</v>
      </c>
      <c r="O184" s="87"/>
      <c r="P184" s="223">
        <f>O184*H184</f>
        <v>0</v>
      </c>
      <c r="Q184" s="223">
        <v>0</v>
      </c>
      <c r="R184" s="223">
        <f>Q184*H184</f>
        <v>0</v>
      </c>
      <c r="S184" s="223">
        <v>0</v>
      </c>
      <c r="T184" s="224">
        <f>S184*H184</f>
        <v>0</v>
      </c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R184" s="225" t="s">
        <v>97</v>
      </c>
      <c r="AT184" s="225" t="s">
        <v>179</v>
      </c>
      <c r="AU184" s="225" t="s">
        <v>81</v>
      </c>
      <c r="AY184" s="20" t="s">
        <v>178</v>
      </c>
      <c r="BE184" s="226">
        <f>IF(N184="základní",J184,0)</f>
        <v>0</v>
      </c>
      <c r="BF184" s="226">
        <f>IF(N184="snížená",J184,0)</f>
        <v>0</v>
      </c>
      <c r="BG184" s="226">
        <f>IF(N184="zákl. přenesená",J184,0)</f>
        <v>0</v>
      </c>
      <c r="BH184" s="226">
        <f>IF(N184="sníž. přenesená",J184,0)</f>
        <v>0</v>
      </c>
      <c r="BI184" s="226">
        <f>IF(N184="nulová",J184,0)</f>
        <v>0</v>
      </c>
      <c r="BJ184" s="20" t="s">
        <v>79</v>
      </c>
      <c r="BK184" s="226">
        <f>ROUND(I184*H184,2)</f>
        <v>0</v>
      </c>
      <c r="BL184" s="20" t="s">
        <v>97</v>
      </c>
      <c r="BM184" s="225" t="s">
        <v>3898</v>
      </c>
    </row>
    <row r="185" s="2" customFormat="1" ht="16.5" customHeight="1">
      <c r="A185" s="41"/>
      <c r="B185" s="42"/>
      <c r="C185" s="214" t="s">
        <v>899</v>
      </c>
      <c r="D185" s="214" t="s">
        <v>179</v>
      </c>
      <c r="E185" s="215" t="s">
        <v>3899</v>
      </c>
      <c r="F185" s="216" t="s">
        <v>3900</v>
      </c>
      <c r="G185" s="217" t="s">
        <v>182</v>
      </c>
      <c r="H185" s="218">
        <v>15</v>
      </c>
      <c r="I185" s="219"/>
      <c r="J185" s="220">
        <f>ROUND(I185*H185,2)</f>
        <v>0</v>
      </c>
      <c r="K185" s="216" t="s">
        <v>3218</v>
      </c>
      <c r="L185" s="47"/>
      <c r="M185" s="221" t="s">
        <v>21</v>
      </c>
      <c r="N185" s="222" t="s">
        <v>43</v>
      </c>
      <c r="O185" s="87"/>
      <c r="P185" s="223">
        <f>O185*H185</f>
        <v>0</v>
      </c>
      <c r="Q185" s="223">
        <v>0</v>
      </c>
      <c r="R185" s="223">
        <f>Q185*H185</f>
        <v>0</v>
      </c>
      <c r="S185" s="223">
        <v>0</v>
      </c>
      <c r="T185" s="224">
        <f>S185*H185</f>
        <v>0</v>
      </c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R185" s="225" t="s">
        <v>97</v>
      </c>
      <c r="AT185" s="225" t="s">
        <v>179</v>
      </c>
      <c r="AU185" s="225" t="s">
        <v>81</v>
      </c>
      <c r="AY185" s="20" t="s">
        <v>178</v>
      </c>
      <c r="BE185" s="226">
        <f>IF(N185="základní",J185,0)</f>
        <v>0</v>
      </c>
      <c r="BF185" s="226">
        <f>IF(N185="snížená",J185,0)</f>
        <v>0</v>
      </c>
      <c r="BG185" s="226">
        <f>IF(N185="zákl. přenesená",J185,0)</f>
        <v>0</v>
      </c>
      <c r="BH185" s="226">
        <f>IF(N185="sníž. přenesená",J185,0)</f>
        <v>0</v>
      </c>
      <c r="BI185" s="226">
        <f>IF(N185="nulová",J185,0)</f>
        <v>0</v>
      </c>
      <c r="BJ185" s="20" t="s">
        <v>79</v>
      </c>
      <c r="BK185" s="226">
        <f>ROUND(I185*H185,2)</f>
        <v>0</v>
      </c>
      <c r="BL185" s="20" t="s">
        <v>97</v>
      </c>
      <c r="BM185" s="225" t="s">
        <v>3901</v>
      </c>
    </row>
    <row r="186" s="2" customFormat="1" ht="16.5" customHeight="1">
      <c r="A186" s="41"/>
      <c r="B186" s="42"/>
      <c r="C186" s="214" t="s">
        <v>907</v>
      </c>
      <c r="D186" s="214" t="s">
        <v>179</v>
      </c>
      <c r="E186" s="215" t="s">
        <v>3902</v>
      </c>
      <c r="F186" s="216" t="s">
        <v>3903</v>
      </c>
      <c r="G186" s="217" t="s">
        <v>182</v>
      </c>
      <c r="H186" s="218">
        <v>10</v>
      </c>
      <c r="I186" s="219"/>
      <c r="J186" s="220">
        <f>ROUND(I186*H186,2)</f>
        <v>0</v>
      </c>
      <c r="K186" s="216" t="s">
        <v>3218</v>
      </c>
      <c r="L186" s="47"/>
      <c r="M186" s="221" t="s">
        <v>21</v>
      </c>
      <c r="N186" s="222" t="s">
        <v>43</v>
      </c>
      <c r="O186" s="87"/>
      <c r="P186" s="223">
        <f>O186*H186</f>
        <v>0</v>
      </c>
      <c r="Q186" s="223">
        <v>0</v>
      </c>
      <c r="R186" s="223">
        <f>Q186*H186</f>
        <v>0</v>
      </c>
      <c r="S186" s="223">
        <v>0</v>
      </c>
      <c r="T186" s="224">
        <f>S186*H186</f>
        <v>0</v>
      </c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R186" s="225" t="s">
        <v>97</v>
      </c>
      <c r="AT186" s="225" t="s">
        <v>179</v>
      </c>
      <c r="AU186" s="225" t="s">
        <v>81</v>
      </c>
      <c r="AY186" s="20" t="s">
        <v>178</v>
      </c>
      <c r="BE186" s="226">
        <f>IF(N186="základní",J186,0)</f>
        <v>0</v>
      </c>
      <c r="BF186" s="226">
        <f>IF(N186="snížená",J186,0)</f>
        <v>0</v>
      </c>
      <c r="BG186" s="226">
        <f>IF(N186="zákl. přenesená",J186,0)</f>
        <v>0</v>
      </c>
      <c r="BH186" s="226">
        <f>IF(N186="sníž. přenesená",J186,0)</f>
        <v>0</v>
      </c>
      <c r="BI186" s="226">
        <f>IF(N186="nulová",J186,0)</f>
        <v>0</v>
      </c>
      <c r="BJ186" s="20" t="s">
        <v>79</v>
      </c>
      <c r="BK186" s="226">
        <f>ROUND(I186*H186,2)</f>
        <v>0</v>
      </c>
      <c r="BL186" s="20" t="s">
        <v>97</v>
      </c>
      <c r="BM186" s="225" t="s">
        <v>3904</v>
      </c>
    </row>
    <row r="187" s="2" customFormat="1" ht="16.5" customHeight="1">
      <c r="A187" s="41"/>
      <c r="B187" s="42"/>
      <c r="C187" s="214" t="s">
        <v>912</v>
      </c>
      <c r="D187" s="214" t="s">
        <v>179</v>
      </c>
      <c r="E187" s="215" t="s">
        <v>3905</v>
      </c>
      <c r="F187" s="216" t="s">
        <v>3906</v>
      </c>
      <c r="G187" s="217" t="s">
        <v>182</v>
      </c>
      <c r="H187" s="218">
        <v>45</v>
      </c>
      <c r="I187" s="219"/>
      <c r="J187" s="220">
        <f>ROUND(I187*H187,2)</f>
        <v>0</v>
      </c>
      <c r="K187" s="216" t="s">
        <v>3218</v>
      </c>
      <c r="L187" s="47"/>
      <c r="M187" s="221" t="s">
        <v>21</v>
      </c>
      <c r="N187" s="222" t="s">
        <v>43</v>
      </c>
      <c r="O187" s="87"/>
      <c r="P187" s="223">
        <f>O187*H187</f>
        <v>0</v>
      </c>
      <c r="Q187" s="223">
        <v>0</v>
      </c>
      <c r="R187" s="223">
        <f>Q187*H187</f>
        <v>0</v>
      </c>
      <c r="S187" s="223">
        <v>0</v>
      </c>
      <c r="T187" s="224">
        <f>S187*H187</f>
        <v>0</v>
      </c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R187" s="225" t="s">
        <v>97</v>
      </c>
      <c r="AT187" s="225" t="s">
        <v>179</v>
      </c>
      <c r="AU187" s="225" t="s">
        <v>81</v>
      </c>
      <c r="AY187" s="20" t="s">
        <v>178</v>
      </c>
      <c r="BE187" s="226">
        <f>IF(N187="základní",J187,0)</f>
        <v>0</v>
      </c>
      <c r="BF187" s="226">
        <f>IF(N187="snížená",J187,0)</f>
        <v>0</v>
      </c>
      <c r="BG187" s="226">
        <f>IF(N187="zákl. přenesená",J187,0)</f>
        <v>0</v>
      </c>
      <c r="BH187" s="226">
        <f>IF(N187="sníž. přenesená",J187,0)</f>
        <v>0</v>
      </c>
      <c r="BI187" s="226">
        <f>IF(N187="nulová",J187,0)</f>
        <v>0</v>
      </c>
      <c r="BJ187" s="20" t="s">
        <v>79</v>
      </c>
      <c r="BK187" s="226">
        <f>ROUND(I187*H187,2)</f>
        <v>0</v>
      </c>
      <c r="BL187" s="20" t="s">
        <v>97</v>
      </c>
      <c r="BM187" s="225" t="s">
        <v>3907</v>
      </c>
    </row>
    <row r="188" s="2" customFormat="1" ht="24.15" customHeight="1">
      <c r="A188" s="41"/>
      <c r="B188" s="42"/>
      <c r="C188" s="214" t="s">
        <v>917</v>
      </c>
      <c r="D188" s="214" t="s">
        <v>179</v>
      </c>
      <c r="E188" s="215" t="s">
        <v>3908</v>
      </c>
      <c r="F188" s="216" t="s">
        <v>3909</v>
      </c>
      <c r="G188" s="217" t="s">
        <v>182</v>
      </c>
      <c r="H188" s="218">
        <v>3</v>
      </c>
      <c r="I188" s="219"/>
      <c r="J188" s="220">
        <f>ROUND(I188*H188,2)</f>
        <v>0</v>
      </c>
      <c r="K188" s="216" t="s">
        <v>3218</v>
      </c>
      <c r="L188" s="47"/>
      <c r="M188" s="221" t="s">
        <v>21</v>
      </c>
      <c r="N188" s="222" t="s">
        <v>43</v>
      </c>
      <c r="O188" s="87"/>
      <c r="P188" s="223">
        <f>O188*H188</f>
        <v>0</v>
      </c>
      <c r="Q188" s="223">
        <v>0</v>
      </c>
      <c r="R188" s="223">
        <f>Q188*H188</f>
        <v>0</v>
      </c>
      <c r="S188" s="223">
        <v>0</v>
      </c>
      <c r="T188" s="224">
        <f>S188*H188</f>
        <v>0</v>
      </c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R188" s="225" t="s">
        <v>97</v>
      </c>
      <c r="AT188" s="225" t="s">
        <v>179</v>
      </c>
      <c r="AU188" s="225" t="s">
        <v>81</v>
      </c>
      <c r="AY188" s="20" t="s">
        <v>178</v>
      </c>
      <c r="BE188" s="226">
        <f>IF(N188="základní",J188,0)</f>
        <v>0</v>
      </c>
      <c r="BF188" s="226">
        <f>IF(N188="snížená",J188,0)</f>
        <v>0</v>
      </c>
      <c r="BG188" s="226">
        <f>IF(N188="zákl. přenesená",J188,0)</f>
        <v>0</v>
      </c>
      <c r="BH188" s="226">
        <f>IF(N188="sníž. přenesená",J188,0)</f>
        <v>0</v>
      </c>
      <c r="BI188" s="226">
        <f>IF(N188="nulová",J188,0)</f>
        <v>0</v>
      </c>
      <c r="BJ188" s="20" t="s">
        <v>79</v>
      </c>
      <c r="BK188" s="226">
        <f>ROUND(I188*H188,2)</f>
        <v>0</v>
      </c>
      <c r="BL188" s="20" t="s">
        <v>97</v>
      </c>
      <c r="BM188" s="225" t="s">
        <v>3910</v>
      </c>
    </row>
    <row r="189" s="2" customFormat="1" ht="16.5" customHeight="1">
      <c r="A189" s="41"/>
      <c r="B189" s="42"/>
      <c r="C189" s="214" t="s">
        <v>925</v>
      </c>
      <c r="D189" s="214" t="s">
        <v>179</v>
      </c>
      <c r="E189" s="215" t="s">
        <v>3911</v>
      </c>
      <c r="F189" s="216" t="s">
        <v>3912</v>
      </c>
      <c r="G189" s="217" t="s">
        <v>182</v>
      </c>
      <c r="H189" s="218">
        <v>25</v>
      </c>
      <c r="I189" s="219"/>
      <c r="J189" s="220">
        <f>ROUND(I189*H189,2)</f>
        <v>0</v>
      </c>
      <c r="K189" s="216" t="s">
        <v>3218</v>
      </c>
      <c r="L189" s="47"/>
      <c r="M189" s="221" t="s">
        <v>21</v>
      </c>
      <c r="N189" s="222" t="s">
        <v>43</v>
      </c>
      <c r="O189" s="87"/>
      <c r="P189" s="223">
        <f>O189*H189</f>
        <v>0</v>
      </c>
      <c r="Q189" s="223">
        <v>0</v>
      </c>
      <c r="R189" s="223">
        <f>Q189*H189</f>
        <v>0</v>
      </c>
      <c r="S189" s="223">
        <v>0</v>
      </c>
      <c r="T189" s="224">
        <f>S189*H189</f>
        <v>0</v>
      </c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R189" s="225" t="s">
        <v>97</v>
      </c>
      <c r="AT189" s="225" t="s">
        <v>179</v>
      </c>
      <c r="AU189" s="225" t="s">
        <v>81</v>
      </c>
      <c r="AY189" s="20" t="s">
        <v>178</v>
      </c>
      <c r="BE189" s="226">
        <f>IF(N189="základní",J189,0)</f>
        <v>0</v>
      </c>
      <c r="BF189" s="226">
        <f>IF(N189="snížená",J189,0)</f>
        <v>0</v>
      </c>
      <c r="BG189" s="226">
        <f>IF(N189="zákl. přenesená",J189,0)</f>
        <v>0</v>
      </c>
      <c r="BH189" s="226">
        <f>IF(N189="sníž. přenesená",J189,0)</f>
        <v>0</v>
      </c>
      <c r="BI189" s="226">
        <f>IF(N189="nulová",J189,0)</f>
        <v>0</v>
      </c>
      <c r="BJ189" s="20" t="s">
        <v>79</v>
      </c>
      <c r="BK189" s="226">
        <f>ROUND(I189*H189,2)</f>
        <v>0</v>
      </c>
      <c r="BL189" s="20" t="s">
        <v>97</v>
      </c>
      <c r="BM189" s="225" t="s">
        <v>3913</v>
      </c>
    </row>
    <row r="190" s="2" customFormat="1" ht="21.75" customHeight="1">
      <c r="A190" s="41"/>
      <c r="B190" s="42"/>
      <c r="C190" s="214" t="s">
        <v>931</v>
      </c>
      <c r="D190" s="214" t="s">
        <v>179</v>
      </c>
      <c r="E190" s="215" t="s">
        <v>3914</v>
      </c>
      <c r="F190" s="216" t="s">
        <v>3915</v>
      </c>
      <c r="G190" s="217" t="s">
        <v>182</v>
      </c>
      <c r="H190" s="218">
        <v>4</v>
      </c>
      <c r="I190" s="219"/>
      <c r="J190" s="220">
        <f>ROUND(I190*H190,2)</f>
        <v>0</v>
      </c>
      <c r="K190" s="216" t="s">
        <v>3218</v>
      </c>
      <c r="L190" s="47"/>
      <c r="M190" s="221" t="s">
        <v>21</v>
      </c>
      <c r="N190" s="222" t="s">
        <v>43</v>
      </c>
      <c r="O190" s="87"/>
      <c r="P190" s="223">
        <f>O190*H190</f>
        <v>0</v>
      </c>
      <c r="Q190" s="223">
        <v>0</v>
      </c>
      <c r="R190" s="223">
        <f>Q190*H190</f>
        <v>0</v>
      </c>
      <c r="S190" s="223">
        <v>0</v>
      </c>
      <c r="T190" s="224">
        <f>S190*H190</f>
        <v>0</v>
      </c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R190" s="225" t="s">
        <v>97</v>
      </c>
      <c r="AT190" s="225" t="s">
        <v>179</v>
      </c>
      <c r="AU190" s="225" t="s">
        <v>81</v>
      </c>
      <c r="AY190" s="20" t="s">
        <v>178</v>
      </c>
      <c r="BE190" s="226">
        <f>IF(N190="základní",J190,0)</f>
        <v>0</v>
      </c>
      <c r="BF190" s="226">
        <f>IF(N190="snížená",J190,0)</f>
        <v>0</v>
      </c>
      <c r="BG190" s="226">
        <f>IF(N190="zákl. přenesená",J190,0)</f>
        <v>0</v>
      </c>
      <c r="BH190" s="226">
        <f>IF(N190="sníž. přenesená",J190,0)</f>
        <v>0</v>
      </c>
      <c r="BI190" s="226">
        <f>IF(N190="nulová",J190,0)</f>
        <v>0</v>
      </c>
      <c r="BJ190" s="20" t="s">
        <v>79</v>
      </c>
      <c r="BK190" s="226">
        <f>ROUND(I190*H190,2)</f>
        <v>0</v>
      </c>
      <c r="BL190" s="20" t="s">
        <v>97</v>
      </c>
      <c r="BM190" s="225" t="s">
        <v>3916</v>
      </c>
    </row>
    <row r="191" s="2" customFormat="1" ht="16.5" customHeight="1">
      <c r="A191" s="41"/>
      <c r="B191" s="42"/>
      <c r="C191" s="214" t="s">
        <v>937</v>
      </c>
      <c r="D191" s="214" t="s">
        <v>179</v>
      </c>
      <c r="E191" s="215" t="s">
        <v>3917</v>
      </c>
      <c r="F191" s="216" t="s">
        <v>3918</v>
      </c>
      <c r="G191" s="217" t="s">
        <v>182</v>
      </c>
      <c r="H191" s="218">
        <v>1</v>
      </c>
      <c r="I191" s="219"/>
      <c r="J191" s="220">
        <f>ROUND(I191*H191,2)</f>
        <v>0</v>
      </c>
      <c r="K191" s="216" t="s">
        <v>3218</v>
      </c>
      <c r="L191" s="47"/>
      <c r="M191" s="221" t="s">
        <v>21</v>
      </c>
      <c r="N191" s="222" t="s">
        <v>43</v>
      </c>
      <c r="O191" s="87"/>
      <c r="P191" s="223">
        <f>O191*H191</f>
        <v>0</v>
      </c>
      <c r="Q191" s="223">
        <v>0</v>
      </c>
      <c r="R191" s="223">
        <f>Q191*H191</f>
        <v>0</v>
      </c>
      <c r="S191" s="223">
        <v>0</v>
      </c>
      <c r="T191" s="224">
        <f>S191*H191</f>
        <v>0</v>
      </c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R191" s="225" t="s">
        <v>97</v>
      </c>
      <c r="AT191" s="225" t="s">
        <v>179</v>
      </c>
      <c r="AU191" s="225" t="s">
        <v>81</v>
      </c>
      <c r="AY191" s="20" t="s">
        <v>178</v>
      </c>
      <c r="BE191" s="226">
        <f>IF(N191="základní",J191,0)</f>
        <v>0</v>
      </c>
      <c r="BF191" s="226">
        <f>IF(N191="snížená",J191,0)</f>
        <v>0</v>
      </c>
      <c r="BG191" s="226">
        <f>IF(N191="zákl. přenesená",J191,0)</f>
        <v>0</v>
      </c>
      <c r="BH191" s="226">
        <f>IF(N191="sníž. přenesená",J191,0)</f>
        <v>0</v>
      </c>
      <c r="BI191" s="226">
        <f>IF(N191="nulová",J191,0)</f>
        <v>0</v>
      </c>
      <c r="BJ191" s="20" t="s">
        <v>79</v>
      </c>
      <c r="BK191" s="226">
        <f>ROUND(I191*H191,2)</f>
        <v>0</v>
      </c>
      <c r="BL191" s="20" t="s">
        <v>97</v>
      </c>
      <c r="BM191" s="225" t="s">
        <v>3919</v>
      </c>
    </row>
    <row r="192" s="2" customFormat="1" ht="24.15" customHeight="1">
      <c r="A192" s="41"/>
      <c r="B192" s="42"/>
      <c r="C192" s="214" t="s">
        <v>944</v>
      </c>
      <c r="D192" s="214" t="s">
        <v>179</v>
      </c>
      <c r="E192" s="215" t="s">
        <v>3920</v>
      </c>
      <c r="F192" s="216" t="s">
        <v>3921</v>
      </c>
      <c r="G192" s="217" t="s">
        <v>182</v>
      </c>
      <c r="H192" s="218">
        <v>30</v>
      </c>
      <c r="I192" s="219"/>
      <c r="J192" s="220">
        <f>ROUND(I192*H192,2)</f>
        <v>0</v>
      </c>
      <c r="K192" s="216" t="s">
        <v>3218</v>
      </c>
      <c r="L192" s="47"/>
      <c r="M192" s="221" t="s">
        <v>21</v>
      </c>
      <c r="N192" s="222" t="s">
        <v>43</v>
      </c>
      <c r="O192" s="87"/>
      <c r="P192" s="223">
        <f>O192*H192</f>
        <v>0</v>
      </c>
      <c r="Q192" s="223">
        <v>0</v>
      </c>
      <c r="R192" s="223">
        <f>Q192*H192</f>
        <v>0</v>
      </c>
      <c r="S192" s="223">
        <v>0</v>
      </c>
      <c r="T192" s="224">
        <f>S192*H192</f>
        <v>0</v>
      </c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R192" s="225" t="s">
        <v>97</v>
      </c>
      <c r="AT192" s="225" t="s">
        <v>179</v>
      </c>
      <c r="AU192" s="225" t="s">
        <v>81</v>
      </c>
      <c r="AY192" s="20" t="s">
        <v>178</v>
      </c>
      <c r="BE192" s="226">
        <f>IF(N192="základní",J192,0)</f>
        <v>0</v>
      </c>
      <c r="BF192" s="226">
        <f>IF(N192="snížená",J192,0)</f>
        <v>0</v>
      </c>
      <c r="BG192" s="226">
        <f>IF(N192="zákl. přenesená",J192,0)</f>
        <v>0</v>
      </c>
      <c r="BH192" s="226">
        <f>IF(N192="sníž. přenesená",J192,0)</f>
        <v>0</v>
      </c>
      <c r="BI192" s="226">
        <f>IF(N192="nulová",J192,0)</f>
        <v>0</v>
      </c>
      <c r="BJ192" s="20" t="s">
        <v>79</v>
      </c>
      <c r="BK192" s="226">
        <f>ROUND(I192*H192,2)</f>
        <v>0</v>
      </c>
      <c r="BL192" s="20" t="s">
        <v>97</v>
      </c>
      <c r="BM192" s="225" t="s">
        <v>3922</v>
      </c>
    </row>
    <row r="193" s="2" customFormat="1" ht="16.5" customHeight="1">
      <c r="A193" s="41"/>
      <c r="B193" s="42"/>
      <c r="C193" s="214" t="s">
        <v>950</v>
      </c>
      <c r="D193" s="214" t="s">
        <v>179</v>
      </c>
      <c r="E193" s="215" t="s">
        <v>3923</v>
      </c>
      <c r="F193" s="216" t="s">
        <v>3924</v>
      </c>
      <c r="G193" s="217" t="s">
        <v>384</v>
      </c>
      <c r="H193" s="218">
        <v>1</v>
      </c>
      <c r="I193" s="219"/>
      <c r="J193" s="220">
        <f>ROUND(I193*H193,2)</f>
        <v>0</v>
      </c>
      <c r="K193" s="216" t="s">
        <v>3218</v>
      </c>
      <c r="L193" s="47"/>
      <c r="M193" s="221" t="s">
        <v>21</v>
      </c>
      <c r="N193" s="222" t="s">
        <v>43</v>
      </c>
      <c r="O193" s="87"/>
      <c r="P193" s="223">
        <f>O193*H193</f>
        <v>0</v>
      </c>
      <c r="Q193" s="223">
        <v>0</v>
      </c>
      <c r="R193" s="223">
        <f>Q193*H193</f>
        <v>0</v>
      </c>
      <c r="S193" s="223">
        <v>0</v>
      </c>
      <c r="T193" s="224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25" t="s">
        <v>97</v>
      </c>
      <c r="AT193" s="225" t="s">
        <v>179</v>
      </c>
      <c r="AU193" s="225" t="s">
        <v>81</v>
      </c>
      <c r="AY193" s="20" t="s">
        <v>178</v>
      </c>
      <c r="BE193" s="226">
        <f>IF(N193="základní",J193,0)</f>
        <v>0</v>
      </c>
      <c r="BF193" s="226">
        <f>IF(N193="snížená",J193,0)</f>
        <v>0</v>
      </c>
      <c r="BG193" s="226">
        <f>IF(N193="zákl. přenesená",J193,0)</f>
        <v>0</v>
      </c>
      <c r="BH193" s="226">
        <f>IF(N193="sníž. přenesená",J193,0)</f>
        <v>0</v>
      </c>
      <c r="BI193" s="226">
        <f>IF(N193="nulová",J193,0)</f>
        <v>0</v>
      </c>
      <c r="BJ193" s="20" t="s">
        <v>79</v>
      </c>
      <c r="BK193" s="226">
        <f>ROUND(I193*H193,2)</f>
        <v>0</v>
      </c>
      <c r="BL193" s="20" t="s">
        <v>97</v>
      </c>
      <c r="BM193" s="225" t="s">
        <v>3925</v>
      </c>
    </row>
    <row r="194" s="2" customFormat="1" ht="16.5" customHeight="1">
      <c r="A194" s="41"/>
      <c r="B194" s="42"/>
      <c r="C194" s="214" t="s">
        <v>999</v>
      </c>
      <c r="D194" s="214" t="s">
        <v>179</v>
      </c>
      <c r="E194" s="215" t="s">
        <v>3926</v>
      </c>
      <c r="F194" s="216" t="s">
        <v>3927</v>
      </c>
      <c r="G194" s="217" t="s">
        <v>182</v>
      </c>
      <c r="H194" s="218">
        <v>4</v>
      </c>
      <c r="I194" s="219"/>
      <c r="J194" s="220">
        <f>ROUND(I194*H194,2)</f>
        <v>0</v>
      </c>
      <c r="K194" s="216" t="s">
        <v>3218</v>
      </c>
      <c r="L194" s="47"/>
      <c r="M194" s="221" t="s">
        <v>21</v>
      </c>
      <c r="N194" s="222" t="s">
        <v>43</v>
      </c>
      <c r="O194" s="87"/>
      <c r="P194" s="223">
        <f>O194*H194</f>
        <v>0</v>
      </c>
      <c r="Q194" s="223">
        <v>0</v>
      </c>
      <c r="R194" s="223">
        <f>Q194*H194</f>
        <v>0</v>
      </c>
      <c r="S194" s="223">
        <v>0</v>
      </c>
      <c r="T194" s="224">
        <f>S194*H194</f>
        <v>0</v>
      </c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R194" s="225" t="s">
        <v>97</v>
      </c>
      <c r="AT194" s="225" t="s">
        <v>179</v>
      </c>
      <c r="AU194" s="225" t="s">
        <v>81</v>
      </c>
      <c r="AY194" s="20" t="s">
        <v>178</v>
      </c>
      <c r="BE194" s="226">
        <f>IF(N194="základní",J194,0)</f>
        <v>0</v>
      </c>
      <c r="BF194" s="226">
        <f>IF(N194="snížená",J194,0)</f>
        <v>0</v>
      </c>
      <c r="BG194" s="226">
        <f>IF(N194="zákl. přenesená",J194,0)</f>
        <v>0</v>
      </c>
      <c r="BH194" s="226">
        <f>IF(N194="sníž. přenesená",J194,0)</f>
        <v>0</v>
      </c>
      <c r="BI194" s="226">
        <f>IF(N194="nulová",J194,0)</f>
        <v>0</v>
      </c>
      <c r="BJ194" s="20" t="s">
        <v>79</v>
      </c>
      <c r="BK194" s="226">
        <f>ROUND(I194*H194,2)</f>
        <v>0</v>
      </c>
      <c r="BL194" s="20" t="s">
        <v>97</v>
      </c>
      <c r="BM194" s="225" t="s">
        <v>3928</v>
      </c>
    </row>
    <row r="195" s="2" customFormat="1" ht="16.5" customHeight="1">
      <c r="A195" s="41"/>
      <c r="B195" s="42"/>
      <c r="C195" s="214" t="s">
        <v>1005</v>
      </c>
      <c r="D195" s="214" t="s">
        <v>179</v>
      </c>
      <c r="E195" s="215" t="s">
        <v>3929</v>
      </c>
      <c r="F195" s="216" t="s">
        <v>3930</v>
      </c>
      <c r="G195" s="217" t="s">
        <v>182</v>
      </c>
      <c r="H195" s="218">
        <v>2</v>
      </c>
      <c r="I195" s="219"/>
      <c r="J195" s="220">
        <f>ROUND(I195*H195,2)</f>
        <v>0</v>
      </c>
      <c r="K195" s="216" t="s">
        <v>3218</v>
      </c>
      <c r="L195" s="47"/>
      <c r="M195" s="221" t="s">
        <v>21</v>
      </c>
      <c r="N195" s="222" t="s">
        <v>43</v>
      </c>
      <c r="O195" s="87"/>
      <c r="P195" s="223">
        <f>O195*H195</f>
        <v>0</v>
      </c>
      <c r="Q195" s="223">
        <v>0</v>
      </c>
      <c r="R195" s="223">
        <f>Q195*H195</f>
        <v>0</v>
      </c>
      <c r="S195" s="223">
        <v>0</v>
      </c>
      <c r="T195" s="224">
        <f>S195*H195</f>
        <v>0</v>
      </c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R195" s="225" t="s">
        <v>97</v>
      </c>
      <c r="AT195" s="225" t="s">
        <v>179</v>
      </c>
      <c r="AU195" s="225" t="s">
        <v>81</v>
      </c>
      <c r="AY195" s="20" t="s">
        <v>178</v>
      </c>
      <c r="BE195" s="226">
        <f>IF(N195="základní",J195,0)</f>
        <v>0</v>
      </c>
      <c r="BF195" s="226">
        <f>IF(N195="snížená",J195,0)</f>
        <v>0</v>
      </c>
      <c r="BG195" s="226">
        <f>IF(N195="zákl. přenesená",J195,0)</f>
        <v>0</v>
      </c>
      <c r="BH195" s="226">
        <f>IF(N195="sníž. přenesená",J195,0)</f>
        <v>0</v>
      </c>
      <c r="BI195" s="226">
        <f>IF(N195="nulová",J195,0)</f>
        <v>0</v>
      </c>
      <c r="BJ195" s="20" t="s">
        <v>79</v>
      </c>
      <c r="BK195" s="226">
        <f>ROUND(I195*H195,2)</f>
        <v>0</v>
      </c>
      <c r="BL195" s="20" t="s">
        <v>97</v>
      </c>
      <c r="BM195" s="225" t="s">
        <v>3931</v>
      </c>
    </row>
    <row r="196" s="2" customFormat="1" ht="16.5" customHeight="1">
      <c r="A196" s="41"/>
      <c r="B196" s="42"/>
      <c r="C196" s="214" t="s">
        <v>1013</v>
      </c>
      <c r="D196" s="214" t="s">
        <v>179</v>
      </c>
      <c r="E196" s="215" t="s">
        <v>3932</v>
      </c>
      <c r="F196" s="216" t="s">
        <v>3933</v>
      </c>
      <c r="G196" s="217" t="s">
        <v>182</v>
      </c>
      <c r="H196" s="218">
        <v>4</v>
      </c>
      <c r="I196" s="219"/>
      <c r="J196" s="220">
        <f>ROUND(I196*H196,2)</f>
        <v>0</v>
      </c>
      <c r="K196" s="216" t="s">
        <v>3218</v>
      </c>
      <c r="L196" s="47"/>
      <c r="M196" s="221" t="s">
        <v>21</v>
      </c>
      <c r="N196" s="222" t="s">
        <v>43</v>
      </c>
      <c r="O196" s="87"/>
      <c r="P196" s="223">
        <f>O196*H196</f>
        <v>0</v>
      </c>
      <c r="Q196" s="223">
        <v>0</v>
      </c>
      <c r="R196" s="223">
        <f>Q196*H196</f>
        <v>0</v>
      </c>
      <c r="S196" s="223">
        <v>0</v>
      </c>
      <c r="T196" s="224">
        <f>S196*H196</f>
        <v>0</v>
      </c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R196" s="225" t="s">
        <v>97</v>
      </c>
      <c r="AT196" s="225" t="s">
        <v>179</v>
      </c>
      <c r="AU196" s="225" t="s">
        <v>81</v>
      </c>
      <c r="AY196" s="20" t="s">
        <v>178</v>
      </c>
      <c r="BE196" s="226">
        <f>IF(N196="základní",J196,0)</f>
        <v>0</v>
      </c>
      <c r="BF196" s="226">
        <f>IF(N196="snížená",J196,0)</f>
        <v>0</v>
      </c>
      <c r="BG196" s="226">
        <f>IF(N196="zákl. přenesená",J196,0)</f>
        <v>0</v>
      </c>
      <c r="BH196" s="226">
        <f>IF(N196="sníž. přenesená",J196,0)</f>
        <v>0</v>
      </c>
      <c r="BI196" s="226">
        <f>IF(N196="nulová",J196,0)</f>
        <v>0</v>
      </c>
      <c r="BJ196" s="20" t="s">
        <v>79</v>
      </c>
      <c r="BK196" s="226">
        <f>ROUND(I196*H196,2)</f>
        <v>0</v>
      </c>
      <c r="BL196" s="20" t="s">
        <v>97</v>
      </c>
      <c r="BM196" s="225" t="s">
        <v>3934</v>
      </c>
    </row>
    <row r="197" s="2" customFormat="1" ht="16.5" customHeight="1">
      <c r="A197" s="41"/>
      <c r="B197" s="42"/>
      <c r="C197" s="214" t="s">
        <v>1019</v>
      </c>
      <c r="D197" s="214" t="s">
        <v>179</v>
      </c>
      <c r="E197" s="215" t="s">
        <v>3935</v>
      </c>
      <c r="F197" s="216" t="s">
        <v>3936</v>
      </c>
      <c r="G197" s="217" t="s">
        <v>182</v>
      </c>
      <c r="H197" s="218">
        <v>4</v>
      </c>
      <c r="I197" s="219"/>
      <c r="J197" s="220">
        <f>ROUND(I197*H197,2)</f>
        <v>0</v>
      </c>
      <c r="K197" s="216" t="s">
        <v>3218</v>
      </c>
      <c r="L197" s="47"/>
      <c r="M197" s="221" t="s">
        <v>21</v>
      </c>
      <c r="N197" s="222" t="s">
        <v>43</v>
      </c>
      <c r="O197" s="87"/>
      <c r="P197" s="223">
        <f>O197*H197</f>
        <v>0</v>
      </c>
      <c r="Q197" s="223">
        <v>0</v>
      </c>
      <c r="R197" s="223">
        <f>Q197*H197</f>
        <v>0</v>
      </c>
      <c r="S197" s="223">
        <v>0</v>
      </c>
      <c r="T197" s="224">
        <f>S197*H197</f>
        <v>0</v>
      </c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R197" s="225" t="s">
        <v>97</v>
      </c>
      <c r="AT197" s="225" t="s">
        <v>179</v>
      </c>
      <c r="AU197" s="225" t="s">
        <v>81</v>
      </c>
      <c r="AY197" s="20" t="s">
        <v>178</v>
      </c>
      <c r="BE197" s="226">
        <f>IF(N197="základní",J197,0)</f>
        <v>0</v>
      </c>
      <c r="BF197" s="226">
        <f>IF(N197="snížená",J197,0)</f>
        <v>0</v>
      </c>
      <c r="BG197" s="226">
        <f>IF(N197="zákl. přenesená",J197,0)</f>
        <v>0</v>
      </c>
      <c r="BH197" s="226">
        <f>IF(N197="sníž. přenesená",J197,0)</f>
        <v>0</v>
      </c>
      <c r="BI197" s="226">
        <f>IF(N197="nulová",J197,0)</f>
        <v>0</v>
      </c>
      <c r="BJ197" s="20" t="s">
        <v>79</v>
      </c>
      <c r="BK197" s="226">
        <f>ROUND(I197*H197,2)</f>
        <v>0</v>
      </c>
      <c r="BL197" s="20" t="s">
        <v>97</v>
      </c>
      <c r="BM197" s="225" t="s">
        <v>3937</v>
      </c>
    </row>
    <row r="198" s="2" customFormat="1" ht="16.5" customHeight="1">
      <c r="A198" s="41"/>
      <c r="B198" s="42"/>
      <c r="C198" s="214" t="s">
        <v>1025</v>
      </c>
      <c r="D198" s="214" t="s">
        <v>179</v>
      </c>
      <c r="E198" s="215" t="s">
        <v>3938</v>
      </c>
      <c r="F198" s="216" t="s">
        <v>3939</v>
      </c>
      <c r="G198" s="217" t="s">
        <v>182</v>
      </c>
      <c r="H198" s="218">
        <v>8</v>
      </c>
      <c r="I198" s="219"/>
      <c r="J198" s="220">
        <f>ROUND(I198*H198,2)</f>
        <v>0</v>
      </c>
      <c r="K198" s="216" t="s">
        <v>3218</v>
      </c>
      <c r="L198" s="47"/>
      <c r="M198" s="221" t="s">
        <v>21</v>
      </c>
      <c r="N198" s="222" t="s">
        <v>43</v>
      </c>
      <c r="O198" s="87"/>
      <c r="P198" s="223">
        <f>O198*H198</f>
        <v>0</v>
      </c>
      <c r="Q198" s="223">
        <v>0</v>
      </c>
      <c r="R198" s="223">
        <f>Q198*H198</f>
        <v>0</v>
      </c>
      <c r="S198" s="223">
        <v>0</v>
      </c>
      <c r="T198" s="224">
        <f>S198*H198</f>
        <v>0</v>
      </c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R198" s="225" t="s">
        <v>97</v>
      </c>
      <c r="AT198" s="225" t="s">
        <v>179</v>
      </c>
      <c r="AU198" s="225" t="s">
        <v>81</v>
      </c>
      <c r="AY198" s="20" t="s">
        <v>178</v>
      </c>
      <c r="BE198" s="226">
        <f>IF(N198="základní",J198,0)</f>
        <v>0</v>
      </c>
      <c r="BF198" s="226">
        <f>IF(N198="snížená",J198,0)</f>
        <v>0</v>
      </c>
      <c r="BG198" s="226">
        <f>IF(N198="zákl. přenesená",J198,0)</f>
        <v>0</v>
      </c>
      <c r="BH198" s="226">
        <f>IF(N198="sníž. přenesená",J198,0)</f>
        <v>0</v>
      </c>
      <c r="BI198" s="226">
        <f>IF(N198="nulová",J198,0)</f>
        <v>0</v>
      </c>
      <c r="BJ198" s="20" t="s">
        <v>79</v>
      </c>
      <c r="BK198" s="226">
        <f>ROUND(I198*H198,2)</f>
        <v>0</v>
      </c>
      <c r="BL198" s="20" t="s">
        <v>97</v>
      </c>
      <c r="BM198" s="225" t="s">
        <v>3940</v>
      </c>
    </row>
    <row r="199" s="2" customFormat="1" ht="16.5" customHeight="1">
      <c r="A199" s="41"/>
      <c r="B199" s="42"/>
      <c r="C199" s="214" t="s">
        <v>1034</v>
      </c>
      <c r="D199" s="214" t="s">
        <v>179</v>
      </c>
      <c r="E199" s="215" t="s">
        <v>3941</v>
      </c>
      <c r="F199" s="216" t="s">
        <v>3942</v>
      </c>
      <c r="G199" s="217" t="s">
        <v>182</v>
      </c>
      <c r="H199" s="218">
        <v>65</v>
      </c>
      <c r="I199" s="219"/>
      <c r="J199" s="220">
        <f>ROUND(I199*H199,2)</f>
        <v>0</v>
      </c>
      <c r="K199" s="216" t="s">
        <v>3218</v>
      </c>
      <c r="L199" s="47"/>
      <c r="M199" s="221" t="s">
        <v>21</v>
      </c>
      <c r="N199" s="222" t="s">
        <v>43</v>
      </c>
      <c r="O199" s="87"/>
      <c r="P199" s="223">
        <f>O199*H199</f>
        <v>0</v>
      </c>
      <c r="Q199" s="223">
        <v>0</v>
      </c>
      <c r="R199" s="223">
        <f>Q199*H199</f>
        <v>0</v>
      </c>
      <c r="S199" s="223">
        <v>0</v>
      </c>
      <c r="T199" s="224">
        <f>S199*H199</f>
        <v>0</v>
      </c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R199" s="225" t="s">
        <v>97</v>
      </c>
      <c r="AT199" s="225" t="s">
        <v>179</v>
      </c>
      <c r="AU199" s="225" t="s">
        <v>81</v>
      </c>
      <c r="AY199" s="20" t="s">
        <v>178</v>
      </c>
      <c r="BE199" s="226">
        <f>IF(N199="základní",J199,0)</f>
        <v>0</v>
      </c>
      <c r="BF199" s="226">
        <f>IF(N199="snížená",J199,0)</f>
        <v>0</v>
      </c>
      <c r="BG199" s="226">
        <f>IF(N199="zákl. přenesená",J199,0)</f>
        <v>0</v>
      </c>
      <c r="BH199" s="226">
        <f>IF(N199="sníž. přenesená",J199,0)</f>
        <v>0</v>
      </c>
      <c r="BI199" s="226">
        <f>IF(N199="nulová",J199,0)</f>
        <v>0</v>
      </c>
      <c r="BJ199" s="20" t="s">
        <v>79</v>
      </c>
      <c r="BK199" s="226">
        <f>ROUND(I199*H199,2)</f>
        <v>0</v>
      </c>
      <c r="BL199" s="20" t="s">
        <v>97</v>
      </c>
      <c r="BM199" s="225" t="s">
        <v>3943</v>
      </c>
    </row>
    <row r="200" s="12" customFormat="1" ht="25.92" customHeight="1">
      <c r="A200" s="12"/>
      <c r="B200" s="200"/>
      <c r="C200" s="201"/>
      <c r="D200" s="202" t="s">
        <v>71</v>
      </c>
      <c r="E200" s="203" t="s">
        <v>543</v>
      </c>
      <c r="F200" s="203" t="s">
        <v>3944</v>
      </c>
      <c r="G200" s="201"/>
      <c r="H200" s="201"/>
      <c r="I200" s="204"/>
      <c r="J200" s="205">
        <f>BK200</f>
        <v>0</v>
      </c>
      <c r="K200" s="201"/>
      <c r="L200" s="206"/>
      <c r="M200" s="207"/>
      <c r="N200" s="208"/>
      <c r="O200" s="208"/>
      <c r="P200" s="209">
        <f>P201+P206</f>
        <v>0</v>
      </c>
      <c r="Q200" s="208"/>
      <c r="R200" s="209">
        <f>R201+R206</f>
        <v>0</v>
      </c>
      <c r="S200" s="208"/>
      <c r="T200" s="210">
        <f>T201+T206</f>
        <v>0</v>
      </c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R200" s="211" t="s">
        <v>95</v>
      </c>
      <c r="AT200" s="212" t="s">
        <v>71</v>
      </c>
      <c r="AU200" s="212" t="s">
        <v>72</v>
      </c>
      <c r="AY200" s="211" t="s">
        <v>178</v>
      </c>
      <c r="BK200" s="213">
        <f>BK201+BK206</f>
        <v>0</v>
      </c>
    </row>
    <row r="201" s="12" customFormat="1" ht="22.8" customHeight="1">
      <c r="A201" s="12"/>
      <c r="B201" s="200"/>
      <c r="C201" s="201"/>
      <c r="D201" s="202" t="s">
        <v>71</v>
      </c>
      <c r="E201" s="227" t="s">
        <v>3945</v>
      </c>
      <c r="F201" s="227" t="s">
        <v>3946</v>
      </c>
      <c r="G201" s="201"/>
      <c r="H201" s="201"/>
      <c r="I201" s="204"/>
      <c r="J201" s="228">
        <f>BK201</f>
        <v>0</v>
      </c>
      <c r="K201" s="201"/>
      <c r="L201" s="206"/>
      <c r="M201" s="207"/>
      <c r="N201" s="208"/>
      <c r="O201" s="208"/>
      <c r="P201" s="209">
        <f>SUM(P202:P205)</f>
        <v>0</v>
      </c>
      <c r="Q201" s="208"/>
      <c r="R201" s="209">
        <f>SUM(R202:R205)</f>
        <v>0</v>
      </c>
      <c r="S201" s="208"/>
      <c r="T201" s="210">
        <f>SUM(T202:T205)</f>
        <v>0</v>
      </c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R201" s="211" t="s">
        <v>95</v>
      </c>
      <c r="AT201" s="212" t="s">
        <v>71</v>
      </c>
      <c r="AU201" s="212" t="s">
        <v>79</v>
      </c>
      <c r="AY201" s="211" t="s">
        <v>178</v>
      </c>
      <c r="BK201" s="213">
        <f>SUM(BK202:BK205)</f>
        <v>0</v>
      </c>
    </row>
    <row r="202" s="2" customFormat="1" ht="66.75" customHeight="1">
      <c r="A202" s="41"/>
      <c r="B202" s="42"/>
      <c r="C202" s="214" t="s">
        <v>1040</v>
      </c>
      <c r="D202" s="214" t="s">
        <v>179</v>
      </c>
      <c r="E202" s="215" t="s">
        <v>3947</v>
      </c>
      <c r="F202" s="216" t="s">
        <v>3948</v>
      </c>
      <c r="G202" s="217" t="s">
        <v>182</v>
      </c>
      <c r="H202" s="218">
        <v>1</v>
      </c>
      <c r="I202" s="219"/>
      <c r="J202" s="220">
        <f>ROUND(I202*H202,2)</f>
        <v>0</v>
      </c>
      <c r="K202" s="216" t="s">
        <v>3218</v>
      </c>
      <c r="L202" s="47"/>
      <c r="M202" s="221" t="s">
        <v>21</v>
      </c>
      <c r="N202" s="222" t="s">
        <v>43</v>
      </c>
      <c r="O202" s="87"/>
      <c r="P202" s="223">
        <f>O202*H202</f>
        <v>0</v>
      </c>
      <c r="Q202" s="223">
        <v>0</v>
      </c>
      <c r="R202" s="223">
        <f>Q202*H202</f>
        <v>0</v>
      </c>
      <c r="S202" s="223">
        <v>0</v>
      </c>
      <c r="T202" s="224">
        <f>S202*H202</f>
        <v>0</v>
      </c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R202" s="225" t="s">
        <v>97</v>
      </c>
      <c r="AT202" s="225" t="s">
        <v>179</v>
      </c>
      <c r="AU202" s="225" t="s">
        <v>81</v>
      </c>
      <c r="AY202" s="20" t="s">
        <v>178</v>
      </c>
      <c r="BE202" s="226">
        <f>IF(N202="základní",J202,0)</f>
        <v>0</v>
      </c>
      <c r="BF202" s="226">
        <f>IF(N202="snížená",J202,0)</f>
        <v>0</v>
      </c>
      <c r="BG202" s="226">
        <f>IF(N202="zákl. přenesená",J202,0)</f>
        <v>0</v>
      </c>
      <c r="BH202" s="226">
        <f>IF(N202="sníž. přenesená",J202,0)</f>
        <v>0</v>
      </c>
      <c r="BI202" s="226">
        <f>IF(N202="nulová",J202,0)</f>
        <v>0</v>
      </c>
      <c r="BJ202" s="20" t="s">
        <v>79</v>
      </c>
      <c r="BK202" s="226">
        <f>ROUND(I202*H202,2)</f>
        <v>0</v>
      </c>
      <c r="BL202" s="20" t="s">
        <v>97</v>
      </c>
      <c r="BM202" s="225" t="s">
        <v>3949</v>
      </c>
    </row>
    <row r="203" s="2" customFormat="1" ht="66.75" customHeight="1">
      <c r="A203" s="41"/>
      <c r="B203" s="42"/>
      <c r="C203" s="214" t="s">
        <v>1050</v>
      </c>
      <c r="D203" s="214" t="s">
        <v>179</v>
      </c>
      <c r="E203" s="215" t="s">
        <v>3950</v>
      </c>
      <c r="F203" s="216" t="s">
        <v>3951</v>
      </c>
      <c r="G203" s="217" t="s">
        <v>182</v>
      </c>
      <c r="H203" s="218">
        <v>1</v>
      </c>
      <c r="I203" s="219"/>
      <c r="J203" s="220">
        <f>ROUND(I203*H203,2)</f>
        <v>0</v>
      </c>
      <c r="K203" s="216" t="s">
        <v>3218</v>
      </c>
      <c r="L203" s="47"/>
      <c r="M203" s="221" t="s">
        <v>21</v>
      </c>
      <c r="N203" s="222" t="s">
        <v>43</v>
      </c>
      <c r="O203" s="87"/>
      <c r="P203" s="223">
        <f>O203*H203</f>
        <v>0</v>
      </c>
      <c r="Q203" s="223">
        <v>0</v>
      </c>
      <c r="R203" s="223">
        <f>Q203*H203</f>
        <v>0</v>
      </c>
      <c r="S203" s="223">
        <v>0</v>
      </c>
      <c r="T203" s="224">
        <f>S203*H203</f>
        <v>0</v>
      </c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R203" s="225" t="s">
        <v>97</v>
      </c>
      <c r="AT203" s="225" t="s">
        <v>179</v>
      </c>
      <c r="AU203" s="225" t="s">
        <v>81</v>
      </c>
      <c r="AY203" s="20" t="s">
        <v>178</v>
      </c>
      <c r="BE203" s="226">
        <f>IF(N203="základní",J203,0)</f>
        <v>0</v>
      </c>
      <c r="BF203" s="226">
        <f>IF(N203="snížená",J203,0)</f>
        <v>0</v>
      </c>
      <c r="BG203" s="226">
        <f>IF(N203="zákl. přenesená",J203,0)</f>
        <v>0</v>
      </c>
      <c r="BH203" s="226">
        <f>IF(N203="sníž. přenesená",J203,0)</f>
        <v>0</v>
      </c>
      <c r="BI203" s="226">
        <f>IF(N203="nulová",J203,0)</f>
        <v>0</v>
      </c>
      <c r="BJ203" s="20" t="s">
        <v>79</v>
      </c>
      <c r="BK203" s="226">
        <f>ROUND(I203*H203,2)</f>
        <v>0</v>
      </c>
      <c r="BL203" s="20" t="s">
        <v>97</v>
      </c>
      <c r="BM203" s="225" t="s">
        <v>3952</v>
      </c>
    </row>
    <row r="204" s="2" customFormat="1" ht="16.5" customHeight="1">
      <c r="A204" s="41"/>
      <c r="B204" s="42"/>
      <c r="C204" s="214" t="s">
        <v>1058</v>
      </c>
      <c r="D204" s="214" t="s">
        <v>179</v>
      </c>
      <c r="E204" s="215" t="s">
        <v>3953</v>
      </c>
      <c r="F204" s="216" t="s">
        <v>3954</v>
      </c>
      <c r="G204" s="217" t="s">
        <v>2381</v>
      </c>
      <c r="H204" s="218">
        <v>100</v>
      </c>
      <c r="I204" s="219"/>
      <c r="J204" s="220">
        <f>ROUND(I204*H204,2)</f>
        <v>0</v>
      </c>
      <c r="K204" s="216" t="s">
        <v>3218</v>
      </c>
      <c r="L204" s="47"/>
      <c r="M204" s="221" t="s">
        <v>21</v>
      </c>
      <c r="N204" s="222" t="s">
        <v>43</v>
      </c>
      <c r="O204" s="87"/>
      <c r="P204" s="223">
        <f>O204*H204</f>
        <v>0</v>
      </c>
      <c r="Q204" s="223">
        <v>0</v>
      </c>
      <c r="R204" s="223">
        <f>Q204*H204</f>
        <v>0</v>
      </c>
      <c r="S204" s="223">
        <v>0</v>
      </c>
      <c r="T204" s="224">
        <f>S204*H204</f>
        <v>0</v>
      </c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R204" s="225" t="s">
        <v>97</v>
      </c>
      <c r="AT204" s="225" t="s">
        <v>179</v>
      </c>
      <c r="AU204" s="225" t="s">
        <v>81</v>
      </c>
      <c r="AY204" s="20" t="s">
        <v>178</v>
      </c>
      <c r="BE204" s="226">
        <f>IF(N204="základní",J204,0)</f>
        <v>0</v>
      </c>
      <c r="BF204" s="226">
        <f>IF(N204="snížená",J204,0)</f>
        <v>0</v>
      </c>
      <c r="BG204" s="226">
        <f>IF(N204="zákl. přenesená",J204,0)</f>
        <v>0</v>
      </c>
      <c r="BH204" s="226">
        <f>IF(N204="sníž. přenesená",J204,0)</f>
        <v>0</v>
      </c>
      <c r="BI204" s="226">
        <f>IF(N204="nulová",J204,0)</f>
        <v>0</v>
      </c>
      <c r="BJ204" s="20" t="s">
        <v>79</v>
      </c>
      <c r="BK204" s="226">
        <f>ROUND(I204*H204,2)</f>
        <v>0</v>
      </c>
      <c r="BL204" s="20" t="s">
        <v>97</v>
      </c>
      <c r="BM204" s="225" t="s">
        <v>3955</v>
      </c>
    </row>
    <row r="205" s="2" customFormat="1">
      <c r="A205" s="41"/>
      <c r="B205" s="42"/>
      <c r="C205" s="43"/>
      <c r="D205" s="242" t="s">
        <v>3220</v>
      </c>
      <c r="E205" s="43"/>
      <c r="F205" s="302" t="s">
        <v>3956</v>
      </c>
      <c r="G205" s="43"/>
      <c r="H205" s="43"/>
      <c r="I205" s="237"/>
      <c r="J205" s="43"/>
      <c r="K205" s="43"/>
      <c r="L205" s="47"/>
      <c r="M205" s="238"/>
      <c r="N205" s="239"/>
      <c r="O205" s="87"/>
      <c r="P205" s="87"/>
      <c r="Q205" s="87"/>
      <c r="R205" s="87"/>
      <c r="S205" s="87"/>
      <c r="T205" s="88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T205" s="20" t="s">
        <v>3220</v>
      </c>
      <c r="AU205" s="20" t="s">
        <v>81</v>
      </c>
    </row>
    <row r="206" s="12" customFormat="1" ht="22.8" customHeight="1">
      <c r="A206" s="12"/>
      <c r="B206" s="200"/>
      <c r="C206" s="201"/>
      <c r="D206" s="202" t="s">
        <v>71</v>
      </c>
      <c r="E206" s="227" t="s">
        <v>3957</v>
      </c>
      <c r="F206" s="227" t="s">
        <v>3958</v>
      </c>
      <c r="G206" s="201"/>
      <c r="H206" s="201"/>
      <c r="I206" s="204"/>
      <c r="J206" s="228">
        <f>BK206</f>
        <v>0</v>
      </c>
      <c r="K206" s="201"/>
      <c r="L206" s="206"/>
      <c r="M206" s="207"/>
      <c r="N206" s="208"/>
      <c r="O206" s="208"/>
      <c r="P206" s="209">
        <f>SUM(P207:P222)</f>
        <v>0</v>
      </c>
      <c r="Q206" s="208"/>
      <c r="R206" s="209">
        <f>SUM(R207:R222)</f>
        <v>0</v>
      </c>
      <c r="S206" s="208"/>
      <c r="T206" s="210">
        <f>SUM(T207:T222)</f>
        <v>0</v>
      </c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R206" s="211" t="s">
        <v>95</v>
      </c>
      <c r="AT206" s="212" t="s">
        <v>71</v>
      </c>
      <c r="AU206" s="212" t="s">
        <v>79</v>
      </c>
      <c r="AY206" s="211" t="s">
        <v>178</v>
      </c>
      <c r="BK206" s="213">
        <f>SUM(BK207:BK222)</f>
        <v>0</v>
      </c>
    </row>
    <row r="207" s="2" customFormat="1" ht="16.5" customHeight="1">
      <c r="A207" s="41"/>
      <c r="B207" s="42"/>
      <c r="C207" s="214" t="s">
        <v>1063</v>
      </c>
      <c r="D207" s="214" t="s">
        <v>179</v>
      </c>
      <c r="E207" s="215" t="s">
        <v>3959</v>
      </c>
      <c r="F207" s="216" t="s">
        <v>3960</v>
      </c>
      <c r="G207" s="217" t="s">
        <v>209</v>
      </c>
      <c r="H207" s="218">
        <v>160</v>
      </c>
      <c r="I207" s="219"/>
      <c r="J207" s="220">
        <f>ROUND(I207*H207,2)</f>
        <v>0</v>
      </c>
      <c r="K207" s="216" t="s">
        <v>3218</v>
      </c>
      <c r="L207" s="47"/>
      <c r="M207" s="221" t="s">
        <v>21</v>
      </c>
      <c r="N207" s="222" t="s">
        <v>43</v>
      </c>
      <c r="O207" s="87"/>
      <c r="P207" s="223">
        <f>O207*H207</f>
        <v>0</v>
      </c>
      <c r="Q207" s="223">
        <v>0</v>
      </c>
      <c r="R207" s="223">
        <f>Q207*H207</f>
        <v>0</v>
      </c>
      <c r="S207" s="223">
        <v>0</v>
      </c>
      <c r="T207" s="224">
        <f>S207*H207</f>
        <v>0</v>
      </c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R207" s="225" t="s">
        <v>97</v>
      </c>
      <c r="AT207" s="225" t="s">
        <v>179</v>
      </c>
      <c r="AU207" s="225" t="s">
        <v>81</v>
      </c>
      <c r="AY207" s="20" t="s">
        <v>178</v>
      </c>
      <c r="BE207" s="226">
        <f>IF(N207="základní",J207,0)</f>
        <v>0</v>
      </c>
      <c r="BF207" s="226">
        <f>IF(N207="snížená",J207,0)</f>
        <v>0</v>
      </c>
      <c r="BG207" s="226">
        <f>IF(N207="zákl. přenesená",J207,0)</f>
        <v>0</v>
      </c>
      <c r="BH207" s="226">
        <f>IF(N207="sníž. přenesená",J207,0)</f>
        <v>0</v>
      </c>
      <c r="BI207" s="226">
        <f>IF(N207="nulová",J207,0)</f>
        <v>0</v>
      </c>
      <c r="BJ207" s="20" t="s">
        <v>79</v>
      </c>
      <c r="BK207" s="226">
        <f>ROUND(I207*H207,2)</f>
        <v>0</v>
      </c>
      <c r="BL207" s="20" t="s">
        <v>97</v>
      </c>
      <c r="BM207" s="225" t="s">
        <v>3961</v>
      </c>
    </row>
    <row r="208" s="2" customFormat="1" ht="16.5" customHeight="1">
      <c r="A208" s="41"/>
      <c r="B208" s="42"/>
      <c r="C208" s="214" t="s">
        <v>1072</v>
      </c>
      <c r="D208" s="214" t="s">
        <v>179</v>
      </c>
      <c r="E208" s="215" t="s">
        <v>3962</v>
      </c>
      <c r="F208" s="216" t="s">
        <v>3963</v>
      </c>
      <c r="G208" s="217" t="s">
        <v>209</v>
      </c>
      <c r="H208" s="218">
        <v>30</v>
      </c>
      <c r="I208" s="219"/>
      <c r="J208" s="220">
        <f>ROUND(I208*H208,2)</f>
        <v>0</v>
      </c>
      <c r="K208" s="216" t="s">
        <v>3218</v>
      </c>
      <c r="L208" s="47"/>
      <c r="M208" s="221" t="s">
        <v>21</v>
      </c>
      <c r="N208" s="222" t="s">
        <v>43</v>
      </c>
      <c r="O208" s="87"/>
      <c r="P208" s="223">
        <f>O208*H208</f>
        <v>0</v>
      </c>
      <c r="Q208" s="223">
        <v>0</v>
      </c>
      <c r="R208" s="223">
        <f>Q208*H208</f>
        <v>0</v>
      </c>
      <c r="S208" s="223">
        <v>0</v>
      </c>
      <c r="T208" s="224">
        <f>S208*H208</f>
        <v>0</v>
      </c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R208" s="225" t="s">
        <v>97</v>
      </c>
      <c r="AT208" s="225" t="s">
        <v>179</v>
      </c>
      <c r="AU208" s="225" t="s">
        <v>81</v>
      </c>
      <c r="AY208" s="20" t="s">
        <v>178</v>
      </c>
      <c r="BE208" s="226">
        <f>IF(N208="základní",J208,0)</f>
        <v>0</v>
      </c>
      <c r="BF208" s="226">
        <f>IF(N208="snížená",J208,0)</f>
        <v>0</v>
      </c>
      <c r="BG208" s="226">
        <f>IF(N208="zákl. přenesená",J208,0)</f>
        <v>0</v>
      </c>
      <c r="BH208" s="226">
        <f>IF(N208="sníž. přenesená",J208,0)</f>
        <v>0</v>
      </c>
      <c r="BI208" s="226">
        <f>IF(N208="nulová",J208,0)</f>
        <v>0</v>
      </c>
      <c r="BJ208" s="20" t="s">
        <v>79</v>
      </c>
      <c r="BK208" s="226">
        <f>ROUND(I208*H208,2)</f>
        <v>0</v>
      </c>
      <c r="BL208" s="20" t="s">
        <v>97</v>
      </c>
      <c r="BM208" s="225" t="s">
        <v>3964</v>
      </c>
    </row>
    <row r="209" s="2" customFormat="1" ht="16.5" customHeight="1">
      <c r="A209" s="41"/>
      <c r="B209" s="42"/>
      <c r="C209" s="214" t="s">
        <v>1078</v>
      </c>
      <c r="D209" s="214" t="s">
        <v>179</v>
      </c>
      <c r="E209" s="215" t="s">
        <v>3965</v>
      </c>
      <c r="F209" s="216" t="s">
        <v>3966</v>
      </c>
      <c r="G209" s="217" t="s">
        <v>182</v>
      </c>
      <c r="H209" s="218">
        <v>90</v>
      </c>
      <c r="I209" s="219"/>
      <c r="J209" s="220">
        <f>ROUND(I209*H209,2)</f>
        <v>0</v>
      </c>
      <c r="K209" s="216" t="s">
        <v>3218</v>
      </c>
      <c r="L209" s="47"/>
      <c r="M209" s="221" t="s">
        <v>21</v>
      </c>
      <c r="N209" s="222" t="s">
        <v>43</v>
      </c>
      <c r="O209" s="87"/>
      <c r="P209" s="223">
        <f>O209*H209</f>
        <v>0</v>
      </c>
      <c r="Q209" s="223">
        <v>0</v>
      </c>
      <c r="R209" s="223">
        <f>Q209*H209</f>
        <v>0</v>
      </c>
      <c r="S209" s="223">
        <v>0</v>
      </c>
      <c r="T209" s="224">
        <f>S209*H209</f>
        <v>0</v>
      </c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R209" s="225" t="s">
        <v>97</v>
      </c>
      <c r="AT209" s="225" t="s">
        <v>179</v>
      </c>
      <c r="AU209" s="225" t="s">
        <v>81</v>
      </c>
      <c r="AY209" s="20" t="s">
        <v>178</v>
      </c>
      <c r="BE209" s="226">
        <f>IF(N209="základní",J209,0)</f>
        <v>0</v>
      </c>
      <c r="BF209" s="226">
        <f>IF(N209="snížená",J209,0)</f>
        <v>0</v>
      </c>
      <c r="BG209" s="226">
        <f>IF(N209="zákl. přenesená",J209,0)</f>
        <v>0</v>
      </c>
      <c r="BH209" s="226">
        <f>IF(N209="sníž. přenesená",J209,0)</f>
        <v>0</v>
      </c>
      <c r="BI209" s="226">
        <f>IF(N209="nulová",J209,0)</f>
        <v>0</v>
      </c>
      <c r="BJ209" s="20" t="s">
        <v>79</v>
      </c>
      <c r="BK209" s="226">
        <f>ROUND(I209*H209,2)</f>
        <v>0</v>
      </c>
      <c r="BL209" s="20" t="s">
        <v>97</v>
      </c>
      <c r="BM209" s="225" t="s">
        <v>3967</v>
      </c>
    </row>
    <row r="210" s="2" customFormat="1" ht="16.5" customHeight="1">
      <c r="A210" s="41"/>
      <c r="B210" s="42"/>
      <c r="C210" s="214" t="s">
        <v>1083</v>
      </c>
      <c r="D210" s="214" t="s">
        <v>179</v>
      </c>
      <c r="E210" s="215" t="s">
        <v>3968</v>
      </c>
      <c r="F210" s="216" t="s">
        <v>3969</v>
      </c>
      <c r="G210" s="217" t="s">
        <v>209</v>
      </c>
      <c r="H210" s="218">
        <v>120</v>
      </c>
      <c r="I210" s="219"/>
      <c r="J210" s="220">
        <f>ROUND(I210*H210,2)</f>
        <v>0</v>
      </c>
      <c r="K210" s="216" t="s">
        <v>3218</v>
      </c>
      <c r="L210" s="47"/>
      <c r="M210" s="221" t="s">
        <v>21</v>
      </c>
      <c r="N210" s="222" t="s">
        <v>43</v>
      </c>
      <c r="O210" s="87"/>
      <c r="P210" s="223">
        <f>O210*H210</f>
        <v>0</v>
      </c>
      <c r="Q210" s="223">
        <v>0</v>
      </c>
      <c r="R210" s="223">
        <f>Q210*H210</f>
        <v>0</v>
      </c>
      <c r="S210" s="223">
        <v>0</v>
      </c>
      <c r="T210" s="224">
        <f>S210*H210</f>
        <v>0</v>
      </c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R210" s="225" t="s">
        <v>97</v>
      </c>
      <c r="AT210" s="225" t="s">
        <v>179</v>
      </c>
      <c r="AU210" s="225" t="s">
        <v>81</v>
      </c>
      <c r="AY210" s="20" t="s">
        <v>178</v>
      </c>
      <c r="BE210" s="226">
        <f>IF(N210="základní",J210,0)</f>
        <v>0</v>
      </c>
      <c r="BF210" s="226">
        <f>IF(N210="snížená",J210,0)</f>
        <v>0</v>
      </c>
      <c r="BG210" s="226">
        <f>IF(N210="zákl. přenesená",J210,0)</f>
        <v>0</v>
      </c>
      <c r="BH210" s="226">
        <f>IF(N210="sníž. přenesená",J210,0)</f>
        <v>0</v>
      </c>
      <c r="BI210" s="226">
        <f>IF(N210="nulová",J210,0)</f>
        <v>0</v>
      </c>
      <c r="BJ210" s="20" t="s">
        <v>79</v>
      </c>
      <c r="BK210" s="226">
        <f>ROUND(I210*H210,2)</f>
        <v>0</v>
      </c>
      <c r="BL210" s="20" t="s">
        <v>97</v>
      </c>
      <c r="BM210" s="225" t="s">
        <v>3970</v>
      </c>
    </row>
    <row r="211" s="2" customFormat="1" ht="16.5" customHeight="1">
      <c r="A211" s="41"/>
      <c r="B211" s="42"/>
      <c r="C211" s="214" t="s">
        <v>1095</v>
      </c>
      <c r="D211" s="214" t="s">
        <v>179</v>
      </c>
      <c r="E211" s="215" t="s">
        <v>3971</v>
      </c>
      <c r="F211" s="216" t="s">
        <v>3972</v>
      </c>
      <c r="G211" s="217" t="s">
        <v>182</v>
      </c>
      <c r="H211" s="218">
        <v>8</v>
      </c>
      <c r="I211" s="219"/>
      <c r="J211" s="220">
        <f>ROUND(I211*H211,2)</f>
        <v>0</v>
      </c>
      <c r="K211" s="216" t="s">
        <v>3218</v>
      </c>
      <c r="L211" s="47"/>
      <c r="M211" s="221" t="s">
        <v>21</v>
      </c>
      <c r="N211" s="222" t="s">
        <v>43</v>
      </c>
      <c r="O211" s="87"/>
      <c r="P211" s="223">
        <f>O211*H211</f>
        <v>0</v>
      </c>
      <c r="Q211" s="223">
        <v>0</v>
      </c>
      <c r="R211" s="223">
        <f>Q211*H211</f>
        <v>0</v>
      </c>
      <c r="S211" s="223">
        <v>0</v>
      </c>
      <c r="T211" s="224">
        <f>S211*H211</f>
        <v>0</v>
      </c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R211" s="225" t="s">
        <v>97</v>
      </c>
      <c r="AT211" s="225" t="s">
        <v>179</v>
      </c>
      <c r="AU211" s="225" t="s">
        <v>81</v>
      </c>
      <c r="AY211" s="20" t="s">
        <v>178</v>
      </c>
      <c r="BE211" s="226">
        <f>IF(N211="základní",J211,0)</f>
        <v>0</v>
      </c>
      <c r="BF211" s="226">
        <f>IF(N211="snížená",J211,0)</f>
        <v>0</v>
      </c>
      <c r="BG211" s="226">
        <f>IF(N211="zákl. přenesená",J211,0)</f>
        <v>0</v>
      </c>
      <c r="BH211" s="226">
        <f>IF(N211="sníž. přenesená",J211,0)</f>
        <v>0</v>
      </c>
      <c r="BI211" s="226">
        <f>IF(N211="nulová",J211,0)</f>
        <v>0</v>
      </c>
      <c r="BJ211" s="20" t="s">
        <v>79</v>
      </c>
      <c r="BK211" s="226">
        <f>ROUND(I211*H211,2)</f>
        <v>0</v>
      </c>
      <c r="BL211" s="20" t="s">
        <v>97</v>
      </c>
      <c r="BM211" s="225" t="s">
        <v>3973</v>
      </c>
    </row>
    <row r="212" s="2" customFormat="1" ht="16.5" customHeight="1">
      <c r="A212" s="41"/>
      <c r="B212" s="42"/>
      <c r="C212" s="214" t="s">
        <v>1101</v>
      </c>
      <c r="D212" s="214" t="s">
        <v>179</v>
      </c>
      <c r="E212" s="215" t="s">
        <v>3974</v>
      </c>
      <c r="F212" s="216" t="s">
        <v>3975</v>
      </c>
      <c r="G212" s="217" t="s">
        <v>182</v>
      </c>
      <c r="H212" s="218">
        <v>20</v>
      </c>
      <c r="I212" s="219"/>
      <c r="J212" s="220">
        <f>ROUND(I212*H212,2)</f>
        <v>0</v>
      </c>
      <c r="K212" s="216" t="s">
        <v>3218</v>
      </c>
      <c r="L212" s="47"/>
      <c r="M212" s="221" t="s">
        <v>21</v>
      </c>
      <c r="N212" s="222" t="s">
        <v>43</v>
      </c>
      <c r="O212" s="87"/>
      <c r="P212" s="223">
        <f>O212*H212</f>
        <v>0</v>
      </c>
      <c r="Q212" s="223">
        <v>0</v>
      </c>
      <c r="R212" s="223">
        <f>Q212*H212</f>
        <v>0</v>
      </c>
      <c r="S212" s="223">
        <v>0</v>
      </c>
      <c r="T212" s="224">
        <f>S212*H212</f>
        <v>0</v>
      </c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R212" s="225" t="s">
        <v>97</v>
      </c>
      <c r="AT212" s="225" t="s">
        <v>179</v>
      </c>
      <c r="AU212" s="225" t="s">
        <v>81</v>
      </c>
      <c r="AY212" s="20" t="s">
        <v>178</v>
      </c>
      <c r="BE212" s="226">
        <f>IF(N212="základní",J212,0)</f>
        <v>0</v>
      </c>
      <c r="BF212" s="226">
        <f>IF(N212="snížená",J212,0)</f>
        <v>0</v>
      </c>
      <c r="BG212" s="226">
        <f>IF(N212="zákl. přenesená",J212,0)</f>
        <v>0</v>
      </c>
      <c r="BH212" s="226">
        <f>IF(N212="sníž. přenesená",J212,0)</f>
        <v>0</v>
      </c>
      <c r="BI212" s="226">
        <f>IF(N212="nulová",J212,0)</f>
        <v>0</v>
      </c>
      <c r="BJ212" s="20" t="s">
        <v>79</v>
      </c>
      <c r="BK212" s="226">
        <f>ROUND(I212*H212,2)</f>
        <v>0</v>
      </c>
      <c r="BL212" s="20" t="s">
        <v>97</v>
      </c>
      <c r="BM212" s="225" t="s">
        <v>3976</v>
      </c>
    </row>
    <row r="213" s="2" customFormat="1" ht="16.5" customHeight="1">
      <c r="A213" s="41"/>
      <c r="B213" s="42"/>
      <c r="C213" s="214" t="s">
        <v>1107</v>
      </c>
      <c r="D213" s="214" t="s">
        <v>179</v>
      </c>
      <c r="E213" s="215" t="s">
        <v>3977</v>
      </c>
      <c r="F213" s="216" t="s">
        <v>3978</v>
      </c>
      <c r="G213" s="217" t="s">
        <v>182</v>
      </c>
      <c r="H213" s="218">
        <v>10</v>
      </c>
      <c r="I213" s="219"/>
      <c r="J213" s="220">
        <f>ROUND(I213*H213,2)</f>
        <v>0</v>
      </c>
      <c r="K213" s="216" t="s">
        <v>3218</v>
      </c>
      <c r="L213" s="47"/>
      <c r="M213" s="221" t="s">
        <v>21</v>
      </c>
      <c r="N213" s="222" t="s">
        <v>43</v>
      </c>
      <c r="O213" s="87"/>
      <c r="P213" s="223">
        <f>O213*H213</f>
        <v>0</v>
      </c>
      <c r="Q213" s="223">
        <v>0</v>
      </c>
      <c r="R213" s="223">
        <f>Q213*H213</f>
        <v>0</v>
      </c>
      <c r="S213" s="223">
        <v>0</v>
      </c>
      <c r="T213" s="224">
        <f>S213*H213</f>
        <v>0</v>
      </c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R213" s="225" t="s">
        <v>97</v>
      </c>
      <c r="AT213" s="225" t="s">
        <v>179</v>
      </c>
      <c r="AU213" s="225" t="s">
        <v>81</v>
      </c>
      <c r="AY213" s="20" t="s">
        <v>178</v>
      </c>
      <c r="BE213" s="226">
        <f>IF(N213="základní",J213,0)</f>
        <v>0</v>
      </c>
      <c r="BF213" s="226">
        <f>IF(N213="snížená",J213,0)</f>
        <v>0</v>
      </c>
      <c r="BG213" s="226">
        <f>IF(N213="zákl. přenesená",J213,0)</f>
        <v>0</v>
      </c>
      <c r="BH213" s="226">
        <f>IF(N213="sníž. přenesená",J213,0)</f>
        <v>0</v>
      </c>
      <c r="BI213" s="226">
        <f>IF(N213="nulová",J213,0)</f>
        <v>0</v>
      </c>
      <c r="BJ213" s="20" t="s">
        <v>79</v>
      </c>
      <c r="BK213" s="226">
        <f>ROUND(I213*H213,2)</f>
        <v>0</v>
      </c>
      <c r="BL213" s="20" t="s">
        <v>97</v>
      </c>
      <c r="BM213" s="225" t="s">
        <v>3979</v>
      </c>
    </row>
    <row r="214" s="2" customFormat="1" ht="16.5" customHeight="1">
      <c r="A214" s="41"/>
      <c r="B214" s="42"/>
      <c r="C214" s="214" t="s">
        <v>1112</v>
      </c>
      <c r="D214" s="214" t="s">
        <v>179</v>
      </c>
      <c r="E214" s="215" t="s">
        <v>3980</v>
      </c>
      <c r="F214" s="216" t="s">
        <v>3981</v>
      </c>
      <c r="G214" s="217" t="s">
        <v>182</v>
      </c>
      <c r="H214" s="218">
        <v>2</v>
      </c>
      <c r="I214" s="219"/>
      <c r="J214" s="220">
        <f>ROUND(I214*H214,2)</f>
        <v>0</v>
      </c>
      <c r="K214" s="216" t="s">
        <v>3218</v>
      </c>
      <c r="L214" s="47"/>
      <c r="M214" s="221" t="s">
        <v>21</v>
      </c>
      <c r="N214" s="222" t="s">
        <v>43</v>
      </c>
      <c r="O214" s="87"/>
      <c r="P214" s="223">
        <f>O214*H214</f>
        <v>0</v>
      </c>
      <c r="Q214" s="223">
        <v>0</v>
      </c>
      <c r="R214" s="223">
        <f>Q214*H214</f>
        <v>0</v>
      </c>
      <c r="S214" s="223">
        <v>0</v>
      </c>
      <c r="T214" s="224">
        <f>S214*H214</f>
        <v>0</v>
      </c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R214" s="225" t="s">
        <v>97</v>
      </c>
      <c r="AT214" s="225" t="s">
        <v>179</v>
      </c>
      <c r="AU214" s="225" t="s">
        <v>81</v>
      </c>
      <c r="AY214" s="20" t="s">
        <v>178</v>
      </c>
      <c r="BE214" s="226">
        <f>IF(N214="základní",J214,0)</f>
        <v>0</v>
      </c>
      <c r="BF214" s="226">
        <f>IF(N214="snížená",J214,0)</f>
        <v>0</v>
      </c>
      <c r="BG214" s="226">
        <f>IF(N214="zákl. přenesená",J214,0)</f>
        <v>0</v>
      </c>
      <c r="BH214" s="226">
        <f>IF(N214="sníž. přenesená",J214,0)</f>
        <v>0</v>
      </c>
      <c r="BI214" s="226">
        <f>IF(N214="nulová",J214,0)</f>
        <v>0</v>
      </c>
      <c r="BJ214" s="20" t="s">
        <v>79</v>
      </c>
      <c r="BK214" s="226">
        <f>ROUND(I214*H214,2)</f>
        <v>0</v>
      </c>
      <c r="BL214" s="20" t="s">
        <v>97</v>
      </c>
      <c r="BM214" s="225" t="s">
        <v>3982</v>
      </c>
    </row>
    <row r="215" s="2" customFormat="1" ht="16.5" customHeight="1">
      <c r="A215" s="41"/>
      <c r="B215" s="42"/>
      <c r="C215" s="214" t="s">
        <v>1117</v>
      </c>
      <c r="D215" s="214" t="s">
        <v>179</v>
      </c>
      <c r="E215" s="215" t="s">
        <v>3983</v>
      </c>
      <c r="F215" s="216" t="s">
        <v>3984</v>
      </c>
      <c r="G215" s="217" t="s">
        <v>182</v>
      </c>
      <c r="H215" s="218">
        <v>60</v>
      </c>
      <c r="I215" s="219"/>
      <c r="J215" s="220">
        <f>ROUND(I215*H215,2)</f>
        <v>0</v>
      </c>
      <c r="K215" s="216" t="s">
        <v>3218</v>
      </c>
      <c r="L215" s="47"/>
      <c r="M215" s="221" t="s">
        <v>21</v>
      </c>
      <c r="N215" s="222" t="s">
        <v>43</v>
      </c>
      <c r="O215" s="87"/>
      <c r="P215" s="223">
        <f>O215*H215</f>
        <v>0</v>
      </c>
      <c r="Q215" s="223">
        <v>0</v>
      </c>
      <c r="R215" s="223">
        <f>Q215*H215</f>
        <v>0</v>
      </c>
      <c r="S215" s="223">
        <v>0</v>
      </c>
      <c r="T215" s="224">
        <f>S215*H215</f>
        <v>0</v>
      </c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R215" s="225" t="s">
        <v>97</v>
      </c>
      <c r="AT215" s="225" t="s">
        <v>179</v>
      </c>
      <c r="AU215" s="225" t="s">
        <v>81</v>
      </c>
      <c r="AY215" s="20" t="s">
        <v>178</v>
      </c>
      <c r="BE215" s="226">
        <f>IF(N215="základní",J215,0)</f>
        <v>0</v>
      </c>
      <c r="BF215" s="226">
        <f>IF(N215="snížená",J215,0)</f>
        <v>0</v>
      </c>
      <c r="BG215" s="226">
        <f>IF(N215="zákl. přenesená",J215,0)</f>
        <v>0</v>
      </c>
      <c r="BH215" s="226">
        <f>IF(N215="sníž. přenesená",J215,0)</f>
        <v>0</v>
      </c>
      <c r="BI215" s="226">
        <f>IF(N215="nulová",J215,0)</f>
        <v>0</v>
      </c>
      <c r="BJ215" s="20" t="s">
        <v>79</v>
      </c>
      <c r="BK215" s="226">
        <f>ROUND(I215*H215,2)</f>
        <v>0</v>
      </c>
      <c r="BL215" s="20" t="s">
        <v>97</v>
      </c>
      <c r="BM215" s="225" t="s">
        <v>3985</v>
      </c>
    </row>
    <row r="216" s="2" customFormat="1" ht="16.5" customHeight="1">
      <c r="A216" s="41"/>
      <c r="B216" s="42"/>
      <c r="C216" s="214" t="s">
        <v>1123</v>
      </c>
      <c r="D216" s="214" t="s">
        <v>179</v>
      </c>
      <c r="E216" s="215" t="s">
        <v>3986</v>
      </c>
      <c r="F216" s="216" t="s">
        <v>3987</v>
      </c>
      <c r="G216" s="217" t="s">
        <v>182</v>
      </c>
      <c r="H216" s="218">
        <v>2</v>
      </c>
      <c r="I216" s="219"/>
      <c r="J216" s="220">
        <f>ROUND(I216*H216,2)</f>
        <v>0</v>
      </c>
      <c r="K216" s="216" t="s">
        <v>3218</v>
      </c>
      <c r="L216" s="47"/>
      <c r="M216" s="221" t="s">
        <v>21</v>
      </c>
      <c r="N216" s="222" t="s">
        <v>43</v>
      </c>
      <c r="O216" s="87"/>
      <c r="P216" s="223">
        <f>O216*H216</f>
        <v>0</v>
      </c>
      <c r="Q216" s="223">
        <v>0</v>
      </c>
      <c r="R216" s="223">
        <f>Q216*H216</f>
        <v>0</v>
      </c>
      <c r="S216" s="223">
        <v>0</v>
      </c>
      <c r="T216" s="224">
        <f>S216*H216</f>
        <v>0</v>
      </c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R216" s="225" t="s">
        <v>97</v>
      </c>
      <c r="AT216" s="225" t="s">
        <v>179</v>
      </c>
      <c r="AU216" s="225" t="s">
        <v>81</v>
      </c>
      <c r="AY216" s="20" t="s">
        <v>178</v>
      </c>
      <c r="BE216" s="226">
        <f>IF(N216="základní",J216,0)</f>
        <v>0</v>
      </c>
      <c r="BF216" s="226">
        <f>IF(N216="snížená",J216,0)</f>
        <v>0</v>
      </c>
      <c r="BG216" s="226">
        <f>IF(N216="zákl. přenesená",J216,0)</f>
        <v>0</v>
      </c>
      <c r="BH216" s="226">
        <f>IF(N216="sníž. přenesená",J216,0)</f>
        <v>0</v>
      </c>
      <c r="BI216" s="226">
        <f>IF(N216="nulová",J216,0)</f>
        <v>0</v>
      </c>
      <c r="BJ216" s="20" t="s">
        <v>79</v>
      </c>
      <c r="BK216" s="226">
        <f>ROUND(I216*H216,2)</f>
        <v>0</v>
      </c>
      <c r="BL216" s="20" t="s">
        <v>97</v>
      </c>
      <c r="BM216" s="225" t="s">
        <v>3988</v>
      </c>
    </row>
    <row r="217" s="2" customFormat="1" ht="16.5" customHeight="1">
      <c r="A217" s="41"/>
      <c r="B217" s="42"/>
      <c r="C217" s="214" t="s">
        <v>1128</v>
      </c>
      <c r="D217" s="214" t="s">
        <v>179</v>
      </c>
      <c r="E217" s="215" t="s">
        <v>3989</v>
      </c>
      <c r="F217" s="216" t="s">
        <v>3990</v>
      </c>
      <c r="G217" s="217" t="s">
        <v>182</v>
      </c>
      <c r="H217" s="218">
        <v>8</v>
      </c>
      <c r="I217" s="219"/>
      <c r="J217" s="220">
        <f>ROUND(I217*H217,2)</f>
        <v>0</v>
      </c>
      <c r="K217" s="216" t="s">
        <v>3218</v>
      </c>
      <c r="L217" s="47"/>
      <c r="M217" s="221" t="s">
        <v>21</v>
      </c>
      <c r="N217" s="222" t="s">
        <v>43</v>
      </c>
      <c r="O217" s="87"/>
      <c r="P217" s="223">
        <f>O217*H217</f>
        <v>0</v>
      </c>
      <c r="Q217" s="223">
        <v>0</v>
      </c>
      <c r="R217" s="223">
        <f>Q217*H217</f>
        <v>0</v>
      </c>
      <c r="S217" s="223">
        <v>0</v>
      </c>
      <c r="T217" s="224">
        <f>S217*H217</f>
        <v>0</v>
      </c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R217" s="225" t="s">
        <v>97</v>
      </c>
      <c r="AT217" s="225" t="s">
        <v>179</v>
      </c>
      <c r="AU217" s="225" t="s">
        <v>81</v>
      </c>
      <c r="AY217" s="20" t="s">
        <v>178</v>
      </c>
      <c r="BE217" s="226">
        <f>IF(N217="základní",J217,0)</f>
        <v>0</v>
      </c>
      <c r="BF217" s="226">
        <f>IF(N217="snížená",J217,0)</f>
        <v>0</v>
      </c>
      <c r="BG217" s="226">
        <f>IF(N217="zákl. přenesená",J217,0)</f>
        <v>0</v>
      </c>
      <c r="BH217" s="226">
        <f>IF(N217="sníž. přenesená",J217,0)</f>
        <v>0</v>
      </c>
      <c r="BI217" s="226">
        <f>IF(N217="nulová",J217,0)</f>
        <v>0</v>
      </c>
      <c r="BJ217" s="20" t="s">
        <v>79</v>
      </c>
      <c r="BK217" s="226">
        <f>ROUND(I217*H217,2)</f>
        <v>0</v>
      </c>
      <c r="BL217" s="20" t="s">
        <v>97</v>
      </c>
      <c r="BM217" s="225" t="s">
        <v>3991</v>
      </c>
    </row>
    <row r="218" s="2" customFormat="1" ht="16.5" customHeight="1">
      <c r="A218" s="41"/>
      <c r="B218" s="42"/>
      <c r="C218" s="214" t="s">
        <v>1142</v>
      </c>
      <c r="D218" s="214" t="s">
        <v>179</v>
      </c>
      <c r="E218" s="215" t="s">
        <v>3992</v>
      </c>
      <c r="F218" s="216" t="s">
        <v>3993</v>
      </c>
      <c r="G218" s="217" t="s">
        <v>182</v>
      </c>
      <c r="H218" s="218">
        <v>7</v>
      </c>
      <c r="I218" s="219"/>
      <c r="J218" s="220">
        <f>ROUND(I218*H218,2)</f>
        <v>0</v>
      </c>
      <c r="K218" s="216" t="s">
        <v>3218</v>
      </c>
      <c r="L218" s="47"/>
      <c r="M218" s="221" t="s">
        <v>21</v>
      </c>
      <c r="N218" s="222" t="s">
        <v>43</v>
      </c>
      <c r="O218" s="87"/>
      <c r="P218" s="223">
        <f>O218*H218</f>
        <v>0</v>
      </c>
      <c r="Q218" s="223">
        <v>0</v>
      </c>
      <c r="R218" s="223">
        <f>Q218*H218</f>
        <v>0</v>
      </c>
      <c r="S218" s="223">
        <v>0</v>
      </c>
      <c r="T218" s="224">
        <f>S218*H218</f>
        <v>0</v>
      </c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R218" s="225" t="s">
        <v>97</v>
      </c>
      <c r="AT218" s="225" t="s">
        <v>179</v>
      </c>
      <c r="AU218" s="225" t="s">
        <v>81</v>
      </c>
      <c r="AY218" s="20" t="s">
        <v>178</v>
      </c>
      <c r="BE218" s="226">
        <f>IF(N218="základní",J218,0)</f>
        <v>0</v>
      </c>
      <c r="BF218" s="226">
        <f>IF(N218="snížená",J218,0)</f>
        <v>0</v>
      </c>
      <c r="BG218" s="226">
        <f>IF(N218="zákl. přenesená",J218,0)</f>
        <v>0</v>
      </c>
      <c r="BH218" s="226">
        <f>IF(N218="sníž. přenesená",J218,0)</f>
        <v>0</v>
      </c>
      <c r="BI218" s="226">
        <f>IF(N218="nulová",J218,0)</f>
        <v>0</v>
      </c>
      <c r="BJ218" s="20" t="s">
        <v>79</v>
      </c>
      <c r="BK218" s="226">
        <f>ROUND(I218*H218,2)</f>
        <v>0</v>
      </c>
      <c r="BL218" s="20" t="s">
        <v>97</v>
      </c>
      <c r="BM218" s="225" t="s">
        <v>3994</v>
      </c>
    </row>
    <row r="219" s="2" customFormat="1" ht="16.5" customHeight="1">
      <c r="A219" s="41"/>
      <c r="B219" s="42"/>
      <c r="C219" s="214" t="s">
        <v>1148</v>
      </c>
      <c r="D219" s="214" t="s">
        <v>179</v>
      </c>
      <c r="E219" s="215" t="s">
        <v>3995</v>
      </c>
      <c r="F219" s="216" t="s">
        <v>3996</v>
      </c>
      <c r="G219" s="217" t="s">
        <v>182</v>
      </c>
      <c r="H219" s="218">
        <v>8</v>
      </c>
      <c r="I219" s="219"/>
      <c r="J219" s="220">
        <f>ROUND(I219*H219,2)</f>
        <v>0</v>
      </c>
      <c r="K219" s="216" t="s">
        <v>3218</v>
      </c>
      <c r="L219" s="47"/>
      <c r="M219" s="221" t="s">
        <v>21</v>
      </c>
      <c r="N219" s="222" t="s">
        <v>43</v>
      </c>
      <c r="O219" s="87"/>
      <c r="P219" s="223">
        <f>O219*H219</f>
        <v>0</v>
      </c>
      <c r="Q219" s="223">
        <v>0</v>
      </c>
      <c r="R219" s="223">
        <f>Q219*H219</f>
        <v>0</v>
      </c>
      <c r="S219" s="223">
        <v>0</v>
      </c>
      <c r="T219" s="224">
        <f>S219*H219</f>
        <v>0</v>
      </c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R219" s="225" t="s">
        <v>97</v>
      </c>
      <c r="AT219" s="225" t="s">
        <v>179</v>
      </c>
      <c r="AU219" s="225" t="s">
        <v>81</v>
      </c>
      <c r="AY219" s="20" t="s">
        <v>178</v>
      </c>
      <c r="BE219" s="226">
        <f>IF(N219="základní",J219,0)</f>
        <v>0</v>
      </c>
      <c r="BF219" s="226">
        <f>IF(N219="snížená",J219,0)</f>
        <v>0</v>
      </c>
      <c r="BG219" s="226">
        <f>IF(N219="zákl. přenesená",J219,0)</f>
        <v>0</v>
      </c>
      <c r="BH219" s="226">
        <f>IF(N219="sníž. přenesená",J219,0)</f>
        <v>0</v>
      </c>
      <c r="BI219" s="226">
        <f>IF(N219="nulová",J219,0)</f>
        <v>0</v>
      </c>
      <c r="BJ219" s="20" t="s">
        <v>79</v>
      </c>
      <c r="BK219" s="226">
        <f>ROUND(I219*H219,2)</f>
        <v>0</v>
      </c>
      <c r="BL219" s="20" t="s">
        <v>97</v>
      </c>
      <c r="BM219" s="225" t="s">
        <v>3997</v>
      </c>
    </row>
    <row r="220" s="2" customFormat="1" ht="16.5" customHeight="1">
      <c r="A220" s="41"/>
      <c r="B220" s="42"/>
      <c r="C220" s="214" t="s">
        <v>1156</v>
      </c>
      <c r="D220" s="214" t="s">
        <v>179</v>
      </c>
      <c r="E220" s="215" t="s">
        <v>3998</v>
      </c>
      <c r="F220" s="216" t="s">
        <v>3999</v>
      </c>
      <c r="G220" s="217" t="s">
        <v>182</v>
      </c>
      <c r="H220" s="218">
        <v>16</v>
      </c>
      <c r="I220" s="219"/>
      <c r="J220" s="220">
        <f>ROUND(I220*H220,2)</f>
        <v>0</v>
      </c>
      <c r="K220" s="216" t="s">
        <v>3218</v>
      </c>
      <c r="L220" s="47"/>
      <c r="M220" s="221" t="s">
        <v>21</v>
      </c>
      <c r="N220" s="222" t="s">
        <v>43</v>
      </c>
      <c r="O220" s="87"/>
      <c r="P220" s="223">
        <f>O220*H220</f>
        <v>0</v>
      </c>
      <c r="Q220" s="223">
        <v>0</v>
      </c>
      <c r="R220" s="223">
        <f>Q220*H220</f>
        <v>0</v>
      </c>
      <c r="S220" s="223">
        <v>0</v>
      </c>
      <c r="T220" s="224">
        <f>S220*H220</f>
        <v>0</v>
      </c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R220" s="225" t="s">
        <v>97</v>
      </c>
      <c r="AT220" s="225" t="s">
        <v>179</v>
      </c>
      <c r="AU220" s="225" t="s">
        <v>81</v>
      </c>
      <c r="AY220" s="20" t="s">
        <v>178</v>
      </c>
      <c r="BE220" s="226">
        <f>IF(N220="základní",J220,0)</f>
        <v>0</v>
      </c>
      <c r="BF220" s="226">
        <f>IF(N220="snížená",J220,0)</f>
        <v>0</v>
      </c>
      <c r="BG220" s="226">
        <f>IF(N220="zákl. přenesená",J220,0)</f>
        <v>0</v>
      </c>
      <c r="BH220" s="226">
        <f>IF(N220="sníž. přenesená",J220,0)</f>
        <v>0</v>
      </c>
      <c r="BI220" s="226">
        <f>IF(N220="nulová",J220,0)</f>
        <v>0</v>
      </c>
      <c r="BJ220" s="20" t="s">
        <v>79</v>
      </c>
      <c r="BK220" s="226">
        <f>ROUND(I220*H220,2)</f>
        <v>0</v>
      </c>
      <c r="BL220" s="20" t="s">
        <v>97</v>
      </c>
      <c r="BM220" s="225" t="s">
        <v>4000</v>
      </c>
    </row>
    <row r="221" s="2" customFormat="1" ht="16.5" customHeight="1">
      <c r="A221" s="41"/>
      <c r="B221" s="42"/>
      <c r="C221" s="214" t="s">
        <v>1162</v>
      </c>
      <c r="D221" s="214" t="s">
        <v>179</v>
      </c>
      <c r="E221" s="215" t="s">
        <v>4001</v>
      </c>
      <c r="F221" s="216" t="s">
        <v>4002</v>
      </c>
      <c r="G221" s="217" t="s">
        <v>182</v>
      </c>
      <c r="H221" s="218">
        <v>10</v>
      </c>
      <c r="I221" s="219"/>
      <c r="J221" s="220">
        <f>ROUND(I221*H221,2)</f>
        <v>0</v>
      </c>
      <c r="K221" s="216" t="s">
        <v>3218</v>
      </c>
      <c r="L221" s="47"/>
      <c r="M221" s="221" t="s">
        <v>21</v>
      </c>
      <c r="N221" s="222" t="s">
        <v>43</v>
      </c>
      <c r="O221" s="87"/>
      <c r="P221" s="223">
        <f>O221*H221</f>
        <v>0</v>
      </c>
      <c r="Q221" s="223">
        <v>0</v>
      </c>
      <c r="R221" s="223">
        <f>Q221*H221</f>
        <v>0</v>
      </c>
      <c r="S221" s="223">
        <v>0</v>
      </c>
      <c r="T221" s="224">
        <f>S221*H221</f>
        <v>0</v>
      </c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R221" s="225" t="s">
        <v>97</v>
      </c>
      <c r="AT221" s="225" t="s">
        <v>179</v>
      </c>
      <c r="AU221" s="225" t="s">
        <v>81</v>
      </c>
      <c r="AY221" s="20" t="s">
        <v>178</v>
      </c>
      <c r="BE221" s="226">
        <f>IF(N221="základní",J221,0)</f>
        <v>0</v>
      </c>
      <c r="BF221" s="226">
        <f>IF(N221="snížená",J221,0)</f>
        <v>0</v>
      </c>
      <c r="BG221" s="226">
        <f>IF(N221="zákl. přenesená",J221,0)</f>
        <v>0</v>
      </c>
      <c r="BH221" s="226">
        <f>IF(N221="sníž. přenesená",J221,0)</f>
        <v>0</v>
      </c>
      <c r="BI221" s="226">
        <f>IF(N221="nulová",J221,0)</f>
        <v>0</v>
      </c>
      <c r="BJ221" s="20" t="s">
        <v>79</v>
      </c>
      <c r="BK221" s="226">
        <f>ROUND(I221*H221,2)</f>
        <v>0</v>
      </c>
      <c r="BL221" s="20" t="s">
        <v>97</v>
      </c>
      <c r="BM221" s="225" t="s">
        <v>4003</v>
      </c>
    </row>
    <row r="222" s="2" customFormat="1">
      <c r="A222" s="41"/>
      <c r="B222" s="42"/>
      <c r="C222" s="43"/>
      <c r="D222" s="242" t="s">
        <v>3220</v>
      </c>
      <c r="E222" s="43"/>
      <c r="F222" s="302" t="s">
        <v>4004</v>
      </c>
      <c r="G222" s="43"/>
      <c r="H222" s="43"/>
      <c r="I222" s="237"/>
      <c r="J222" s="43"/>
      <c r="K222" s="43"/>
      <c r="L222" s="47"/>
      <c r="M222" s="238"/>
      <c r="N222" s="239"/>
      <c r="O222" s="87"/>
      <c r="P222" s="87"/>
      <c r="Q222" s="87"/>
      <c r="R222" s="87"/>
      <c r="S222" s="87"/>
      <c r="T222" s="88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T222" s="20" t="s">
        <v>3220</v>
      </c>
      <c r="AU222" s="20" t="s">
        <v>81</v>
      </c>
    </row>
    <row r="223" s="12" customFormat="1" ht="25.92" customHeight="1">
      <c r="A223" s="12"/>
      <c r="B223" s="200"/>
      <c r="C223" s="201"/>
      <c r="D223" s="202" t="s">
        <v>71</v>
      </c>
      <c r="E223" s="203" t="s">
        <v>4005</v>
      </c>
      <c r="F223" s="203" t="s">
        <v>4006</v>
      </c>
      <c r="G223" s="201"/>
      <c r="H223" s="201"/>
      <c r="I223" s="204"/>
      <c r="J223" s="205">
        <f>BK223</f>
        <v>0</v>
      </c>
      <c r="K223" s="201"/>
      <c r="L223" s="206"/>
      <c r="M223" s="207"/>
      <c r="N223" s="208"/>
      <c r="O223" s="208"/>
      <c r="P223" s="209">
        <f>SUM(P224:P231)</f>
        <v>0</v>
      </c>
      <c r="Q223" s="208"/>
      <c r="R223" s="209">
        <f>SUM(R224:R231)</f>
        <v>0</v>
      </c>
      <c r="S223" s="208"/>
      <c r="T223" s="210">
        <f>SUM(T224:T231)</f>
        <v>0</v>
      </c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R223" s="211" t="s">
        <v>97</v>
      </c>
      <c r="AT223" s="212" t="s">
        <v>71</v>
      </c>
      <c r="AU223" s="212" t="s">
        <v>72</v>
      </c>
      <c r="AY223" s="211" t="s">
        <v>178</v>
      </c>
      <c r="BK223" s="213">
        <f>SUM(BK224:BK231)</f>
        <v>0</v>
      </c>
    </row>
    <row r="224" s="2" customFormat="1" ht="16.5" customHeight="1">
      <c r="A224" s="41"/>
      <c r="B224" s="42"/>
      <c r="C224" s="214" t="s">
        <v>1167</v>
      </c>
      <c r="D224" s="214" t="s">
        <v>179</v>
      </c>
      <c r="E224" s="215" t="s">
        <v>4007</v>
      </c>
      <c r="F224" s="216" t="s">
        <v>4008</v>
      </c>
      <c r="G224" s="217" t="s">
        <v>233</v>
      </c>
      <c r="H224" s="218">
        <v>16</v>
      </c>
      <c r="I224" s="219"/>
      <c r="J224" s="220">
        <f>ROUND(I224*H224,2)</f>
        <v>0</v>
      </c>
      <c r="K224" s="216" t="s">
        <v>3218</v>
      </c>
      <c r="L224" s="47"/>
      <c r="M224" s="221" t="s">
        <v>21</v>
      </c>
      <c r="N224" s="222" t="s">
        <v>43</v>
      </c>
      <c r="O224" s="87"/>
      <c r="P224" s="223">
        <f>O224*H224</f>
        <v>0</v>
      </c>
      <c r="Q224" s="223">
        <v>0</v>
      </c>
      <c r="R224" s="223">
        <f>Q224*H224</f>
        <v>0</v>
      </c>
      <c r="S224" s="223">
        <v>0</v>
      </c>
      <c r="T224" s="224">
        <f>S224*H224</f>
        <v>0</v>
      </c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R224" s="225" t="s">
        <v>97</v>
      </c>
      <c r="AT224" s="225" t="s">
        <v>179</v>
      </c>
      <c r="AU224" s="225" t="s">
        <v>79</v>
      </c>
      <c r="AY224" s="20" t="s">
        <v>178</v>
      </c>
      <c r="BE224" s="226">
        <f>IF(N224="základní",J224,0)</f>
        <v>0</v>
      </c>
      <c r="BF224" s="226">
        <f>IF(N224="snížená",J224,0)</f>
        <v>0</v>
      </c>
      <c r="BG224" s="226">
        <f>IF(N224="zákl. přenesená",J224,0)</f>
        <v>0</v>
      </c>
      <c r="BH224" s="226">
        <f>IF(N224="sníž. přenesená",J224,0)</f>
        <v>0</v>
      </c>
      <c r="BI224" s="226">
        <f>IF(N224="nulová",J224,0)</f>
        <v>0</v>
      </c>
      <c r="BJ224" s="20" t="s">
        <v>79</v>
      </c>
      <c r="BK224" s="226">
        <f>ROUND(I224*H224,2)</f>
        <v>0</v>
      </c>
      <c r="BL224" s="20" t="s">
        <v>97</v>
      </c>
      <c r="BM224" s="225" t="s">
        <v>4009</v>
      </c>
    </row>
    <row r="225" s="2" customFormat="1" ht="16.5" customHeight="1">
      <c r="A225" s="41"/>
      <c r="B225" s="42"/>
      <c r="C225" s="214" t="s">
        <v>1174</v>
      </c>
      <c r="D225" s="214" t="s">
        <v>179</v>
      </c>
      <c r="E225" s="215" t="s">
        <v>4010</v>
      </c>
      <c r="F225" s="216" t="s">
        <v>4011</v>
      </c>
      <c r="G225" s="217" t="s">
        <v>233</v>
      </c>
      <c r="H225" s="218">
        <v>40</v>
      </c>
      <c r="I225" s="219"/>
      <c r="J225" s="220">
        <f>ROUND(I225*H225,2)</f>
        <v>0</v>
      </c>
      <c r="K225" s="216" t="s">
        <v>3218</v>
      </c>
      <c r="L225" s="47"/>
      <c r="M225" s="221" t="s">
        <v>21</v>
      </c>
      <c r="N225" s="222" t="s">
        <v>43</v>
      </c>
      <c r="O225" s="87"/>
      <c r="P225" s="223">
        <f>O225*H225</f>
        <v>0</v>
      </c>
      <c r="Q225" s="223">
        <v>0</v>
      </c>
      <c r="R225" s="223">
        <f>Q225*H225</f>
        <v>0</v>
      </c>
      <c r="S225" s="223">
        <v>0</v>
      </c>
      <c r="T225" s="224">
        <f>S225*H225</f>
        <v>0</v>
      </c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R225" s="225" t="s">
        <v>97</v>
      </c>
      <c r="AT225" s="225" t="s">
        <v>179</v>
      </c>
      <c r="AU225" s="225" t="s">
        <v>79</v>
      </c>
      <c r="AY225" s="20" t="s">
        <v>178</v>
      </c>
      <c r="BE225" s="226">
        <f>IF(N225="základní",J225,0)</f>
        <v>0</v>
      </c>
      <c r="BF225" s="226">
        <f>IF(N225="snížená",J225,0)</f>
        <v>0</v>
      </c>
      <c r="BG225" s="226">
        <f>IF(N225="zákl. přenesená",J225,0)</f>
        <v>0</v>
      </c>
      <c r="BH225" s="226">
        <f>IF(N225="sníž. přenesená",J225,0)</f>
        <v>0</v>
      </c>
      <c r="BI225" s="226">
        <f>IF(N225="nulová",J225,0)</f>
        <v>0</v>
      </c>
      <c r="BJ225" s="20" t="s">
        <v>79</v>
      </c>
      <c r="BK225" s="226">
        <f>ROUND(I225*H225,2)</f>
        <v>0</v>
      </c>
      <c r="BL225" s="20" t="s">
        <v>97</v>
      </c>
      <c r="BM225" s="225" t="s">
        <v>4012</v>
      </c>
    </row>
    <row r="226" s="2" customFormat="1" ht="16.5" customHeight="1">
      <c r="A226" s="41"/>
      <c r="B226" s="42"/>
      <c r="C226" s="214" t="s">
        <v>1181</v>
      </c>
      <c r="D226" s="214" t="s">
        <v>179</v>
      </c>
      <c r="E226" s="215" t="s">
        <v>4013</v>
      </c>
      <c r="F226" s="216" t="s">
        <v>4014</v>
      </c>
      <c r="G226" s="217" t="s">
        <v>233</v>
      </c>
      <c r="H226" s="218">
        <v>8</v>
      </c>
      <c r="I226" s="219"/>
      <c r="J226" s="220">
        <f>ROUND(I226*H226,2)</f>
        <v>0</v>
      </c>
      <c r="K226" s="216" t="s">
        <v>3218</v>
      </c>
      <c r="L226" s="47"/>
      <c r="M226" s="221" t="s">
        <v>21</v>
      </c>
      <c r="N226" s="222" t="s">
        <v>43</v>
      </c>
      <c r="O226" s="87"/>
      <c r="P226" s="223">
        <f>O226*H226</f>
        <v>0</v>
      </c>
      <c r="Q226" s="223">
        <v>0</v>
      </c>
      <c r="R226" s="223">
        <f>Q226*H226</f>
        <v>0</v>
      </c>
      <c r="S226" s="223">
        <v>0</v>
      </c>
      <c r="T226" s="224">
        <f>S226*H226</f>
        <v>0</v>
      </c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R226" s="225" t="s">
        <v>97</v>
      </c>
      <c r="AT226" s="225" t="s">
        <v>179</v>
      </c>
      <c r="AU226" s="225" t="s">
        <v>79</v>
      </c>
      <c r="AY226" s="20" t="s">
        <v>178</v>
      </c>
      <c r="BE226" s="226">
        <f>IF(N226="základní",J226,0)</f>
        <v>0</v>
      </c>
      <c r="BF226" s="226">
        <f>IF(N226="snížená",J226,0)</f>
        <v>0</v>
      </c>
      <c r="BG226" s="226">
        <f>IF(N226="zákl. přenesená",J226,0)</f>
        <v>0</v>
      </c>
      <c r="BH226" s="226">
        <f>IF(N226="sníž. přenesená",J226,0)</f>
        <v>0</v>
      </c>
      <c r="BI226" s="226">
        <f>IF(N226="nulová",J226,0)</f>
        <v>0</v>
      </c>
      <c r="BJ226" s="20" t="s">
        <v>79</v>
      </c>
      <c r="BK226" s="226">
        <f>ROUND(I226*H226,2)</f>
        <v>0</v>
      </c>
      <c r="BL226" s="20" t="s">
        <v>97</v>
      </c>
      <c r="BM226" s="225" t="s">
        <v>4015</v>
      </c>
    </row>
    <row r="227" s="2" customFormat="1" ht="24.15" customHeight="1">
      <c r="A227" s="41"/>
      <c r="B227" s="42"/>
      <c r="C227" s="214" t="s">
        <v>1187</v>
      </c>
      <c r="D227" s="214" t="s">
        <v>179</v>
      </c>
      <c r="E227" s="215" t="s">
        <v>4016</v>
      </c>
      <c r="F227" s="216" t="s">
        <v>4017</v>
      </c>
      <c r="G227" s="217" t="s">
        <v>233</v>
      </c>
      <c r="H227" s="218">
        <v>8</v>
      </c>
      <c r="I227" s="219"/>
      <c r="J227" s="220">
        <f>ROUND(I227*H227,2)</f>
        <v>0</v>
      </c>
      <c r="K227" s="216" t="s">
        <v>3218</v>
      </c>
      <c r="L227" s="47"/>
      <c r="M227" s="221" t="s">
        <v>21</v>
      </c>
      <c r="N227" s="222" t="s">
        <v>43</v>
      </c>
      <c r="O227" s="87"/>
      <c r="P227" s="223">
        <f>O227*H227</f>
        <v>0</v>
      </c>
      <c r="Q227" s="223">
        <v>0</v>
      </c>
      <c r="R227" s="223">
        <f>Q227*H227</f>
        <v>0</v>
      </c>
      <c r="S227" s="223">
        <v>0</v>
      </c>
      <c r="T227" s="224">
        <f>S227*H227</f>
        <v>0</v>
      </c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R227" s="225" t="s">
        <v>97</v>
      </c>
      <c r="AT227" s="225" t="s">
        <v>179</v>
      </c>
      <c r="AU227" s="225" t="s">
        <v>79</v>
      </c>
      <c r="AY227" s="20" t="s">
        <v>178</v>
      </c>
      <c r="BE227" s="226">
        <f>IF(N227="základní",J227,0)</f>
        <v>0</v>
      </c>
      <c r="BF227" s="226">
        <f>IF(N227="snížená",J227,0)</f>
        <v>0</v>
      </c>
      <c r="BG227" s="226">
        <f>IF(N227="zákl. přenesená",J227,0)</f>
        <v>0</v>
      </c>
      <c r="BH227" s="226">
        <f>IF(N227="sníž. přenesená",J227,0)</f>
        <v>0</v>
      </c>
      <c r="BI227" s="226">
        <f>IF(N227="nulová",J227,0)</f>
        <v>0</v>
      </c>
      <c r="BJ227" s="20" t="s">
        <v>79</v>
      </c>
      <c r="BK227" s="226">
        <f>ROUND(I227*H227,2)</f>
        <v>0</v>
      </c>
      <c r="BL227" s="20" t="s">
        <v>97</v>
      </c>
      <c r="BM227" s="225" t="s">
        <v>4018</v>
      </c>
    </row>
    <row r="228" s="2" customFormat="1" ht="16.5" customHeight="1">
      <c r="A228" s="41"/>
      <c r="B228" s="42"/>
      <c r="C228" s="214" t="s">
        <v>1194</v>
      </c>
      <c r="D228" s="214" t="s">
        <v>179</v>
      </c>
      <c r="E228" s="215" t="s">
        <v>4019</v>
      </c>
      <c r="F228" s="216" t="s">
        <v>4020</v>
      </c>
      <c r="G228" s="217" t="s">
        <v>233</v>
      </c>
      <c r="H228" s="218">
        <v>16</v>
      </c>
      <c r="I228" s="219"/>
      <c r="J228" s="220">
        <f>ROUND(I228*H228,2)</f>
        <v>0</v>
      </c>
      <c r="K228" s="216" t="s">
        <v>3218</v>
      </c>
      <c r="L228" s="47"/>
      <c r="M228" s="221" t="s">
        <v>21</v>
      </c>
      <c r="N228" s="222" t="s">
        <v>43</v>
      </c>
      <c r="O228" s="87"/>
      <c r="P228" s="223">
        <f>O228*H228</f>
        <v>0</v>
      </c>
      <c r="Q228" s="223">
        <v>0</v>
      </c>
      <c r="R228" s="223">
        <f>Q228*H228</f>
        <v>0</v>
      </c>
      <c r="S228" s="223">
        <v>0</v>
      </c>
      <c r="T228" s="224">
        <f>S228*H228</f>
        <v>0</v>
      </c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R228" s="225" t="s">
        <v>97</v>
      </c>
      <c r="AT228" s="225" t="s">
        <v>179</v>
      </c>
      <c r="AU228" s="225" t="s">
        <v>79</v>
      </c>
      <c r="AY228" s="20" t="s">
        <v>178</v>
      </c>
      <c r="BE228" s="226">
        <f>IF(N228="základní",J228,0)</f>
        <v>0</v>
      </c>
      <c r="BF228" s="226">
        <f>IF(N228="snížená",J228,0)</f>
        <v>0</v>
      </c>
      <c r="BG228" s="226">
        <f>IF(N228="zákl. přenesená",J228,0)</f>
        <v>0</v>
      </c>
      <c r="BH228" s="226">
        <f>IF(N228="sníž. přenesená",J228,0)</f>
        <v>0</v>
      </c>
      <c r="BI228" s="226">
        <f>IF(N228="nulová",J228,0)</f>
        <v>0</v>
      </c>
      <c r="BJ228" s="20" t="s">
        <v>79</v>
      </c>
      <c r="BK228" s="226">
        <f>ROUND(I228*H228,2)</f>
        <v>0</v>
      </c>
      <c r="BL228" s="20" t="s">
        <v>97</v>
      </c>
      <c r="BM228" s="225" t="s">
        <v>4021</v>
      </c>
    </row>
    <row r="229" s="2" customFormat="1" ht="16.5" customHeight="1">
      <c r="A229" s="41"/>
      <c r="B229" s="42"/>
      <c r="C229" s="214" t="s">
        <v>1205</v>
      </c>
      <c r="D229" s="214" t="s">
        <v>179</v>
      </c>
      <c r="E229" s="215" t="s">
        <v>4022</v>
      </c>
      <c r="F229" s="216" t="s">
        <v>4023</v>
      </c>
      <c r="G229" s="217" t="s">
        <v>233</v>
      </c>
      <c r="H229" s="218">
        <v>40</v>
      </c>
      <c r="I229" s="219"/>
      <c r="J229" s="220">
        <f>ROUND(I229*H229,2)</f>
        <v>0</v>
      </c>
      <c r="K229" s="216" t="s">
        <v>3218</v>
      </c>
      <c r="L229" s="47"/>
      <c r="M229" s="221" t="s">
        <v>21</v>
      </c>
      <c r="N229" s="222" t="s">
        <v>43</v>
      </c>
      <c r="O229" s="87"/>
      <c r="P229" s="223">
        <f>O229*H229</f>
        <v>0</v>
      </c>
      <c r="Q229" s="223">
        <v>0</v>
      </c>
      <c r="R229" s="223">
        <f>Q229*H229</f>
        <v>0</v>
      </c>
      <c r="S229" s="223">
        <v>0</v>
      </c>
      <c r="T229" s="224">
        <f>S229*H229</f>
        <v>0</v>
      </c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R229" s="225" t="s">
        <v>97</v>
      </c>
      <c r="AT229" s="225" t="s">
        <v>179</v>
      </c>
      <c r="AU229" s="225" t="s">
        <v>79</v>
      </c>
      <c r="AY229" s="20" t="s">
        <v>178</v>
      </c>
      <c r="BE229" s="226">
        <f>IF(N229="základní",J229,0)</f>
        <v>0</v>
      </c>
      <c r="BF229" s="226">
        <f>IF(N229="snížená",J229,0)</f>
        <v>0</v>
      </c>
      <c r="BG229" s="226">
        <f>IF(N229="zákl. přenesená",J229,0)</f>
        <v>0</v>
      </c>
      <c r="BH229" s="226">
        <f>IF(N229="sníž. přenesená",J229,0)</f>
        <v>0</v>
      </c>
      <c r="BI229" s="226">
        <f>IF(N229="nulová",J229,0)</f>
        <v>0</v>
      </c>
      <c r="BJ229" s="20" t="s">
        <v>79</v>
      </c>
      <c r="BK229" s="226">
        <f>ROUND(I229*H229,2)</f>
        <v>0</v>
      </c>
      <c r="BL229" s="20" t="s">
        <v>97</v>
      </c>
      <c r="BM229" s="225" t="s">
        <v>4024</v>
      </c>
    </row>
    <row r="230" s="2" customFormat="1" ht="16.5" customHeight="1">
      <c r="A230" s="41"/>
      <c r="B230" s="42"/>
      <c r="C230" s="214" t="s">
        <v>1221</v>
      </c>
      <c r="D230" s="214" t="s">
        <v>179</v>
      </c>
      <c r="E230" s="215" t="s">
        <v>4025</v>
      </c>
      <c r="F230" s="216" t="s">
        <v>4026</v>
      </c>
      <c r="G230" s="217" t="s">
        <v>233</v>
      </c>
      <c r="H230" s="218">
        <v>24</v>
      </c>
      <c r="I230" s="219"/>
      <c r="J230" s="220">
        <f>ROUND(I230*H230,2)</f>
        <v>0</v>
      </c>
      <c r="K230" s="216" t="s">
        <v>3218</v>
      </c>
      <c r="L230" s="47"/>
      <c r="M230" s="221" t="s">
        <v>21</v>
      </c>
      <c r="N230" s="222" t="s">
        <v>43</v>
      </c>
      <c r="O230" s="87"/>
      <c r="P230" s="223">
        <f>O230*H230</f>
        <v>0</v>
      </c>
      <c r="Q230" s="223">
        <v>0</v>
      </c>
      <c r="R230" s="223">
        <f>Q230*H230</f>
        <v>0</v>
      </c>
      <c r="S230" s="223">
        <v>0</v>
      </c>
      <c r="T230" s="224">
        <f>S230*H230</f>
        <v>0</v>
      </c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R230" s="225" t="s">
        <v>97</v>
      </c>
      <c r="AT230" s="225" t="s">
        <v>179</v>
      </c>
      <c r="AU230" s="225" t="s">
        <v>79</v>
      </c>
      <c r="AY230" s="20" t="s">
        <v>178</v>
      </c>
      <c r="BE230" s="226">
        <f>IF(N230="základní",J230,0)</f>
        <v>0</v>
      </c>
      <c r="BF230" s="226">
        <f>IF(N230="snížená",J230,0)</f>
        <v>0</v>
      </c>
      <c r="BG230" s="226">
        <f>IF(N230="zákl. přenesená",J230,0)</f>
        <v>0</v>
      </c>
      <c r="BH230" s="226">
        <f>IF(N230="sníž. přenesená",J230,0)</f>
        <v>0</v>
      </c>
      <c r="BI230" s="226">
        <f>IF(N230="nulová",J230,0)</f>
        <v>0</v>
      </c>
      <c r="BJ230" s="20" t="s">
        <v>79</v>
      </c>
      <c r="BK230" s="226">
        <f>ROUND(I230*H230,2)</f>
        <v>0</v>
      </c>
      <c r="BL230" s="20" t="s">
        <v>97</v>
      </c>
      <c r="BM230" s="225" t="s">
        <v>4027</v>
      </c>
    </row>
    <row r="231" s="2" customFormat="1">
      <c r="A231" s="41"/>
      <c r="B231" s="42"/>
      <c r="C231" s="43"/>
      <c r="D231" s="242" t="s">
        <v>3220</v>
      </c>
      <c r="E231" s="43"/>
      <c r="F231" s="302" t="s">
        <v>4028</v>
      </c>
      <c r="G231" s="43"/>
      <c r="H231" s="43"/>
      <c r="I231" s="237"/>
      <c r="J231" s="43"/>
      <c r="K231" s="43"/>
      <c r="L231" s="47"/>
      <c r="M231" s="238"/>
      <c r="N231" s="239"/>
      <c r="O231" s="87"/>
      <c r="P231" s="87"/>
      <c r="Q231" s="87"/>
      <c r="R231" s="87"/>
      <c r="S231" s="87"/>
      <c r="T231" s="88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T231" s="20" t="s">
        <v>3220</v>
      </c>
      <c r="AU231" s="20" t="s">
        <v>79</v>
      </c>
    </row>
    <row r="232" s="12" customFormat="1" ht="25.92" customHeight="1">
      <c r="A232" s="12"/>
      <c r="B232" s="200"/>
      <c r="C232" s="201"/>
      <c r="D232" s="202" t="s">
        <v>71</v>
      </c>
      <c r="E232" s="203" t="s">
        <v>4029</v>
      </c>
      <c r="F232" s="203" t="s">
        <v>4030</v>
      </c>
      <c r="G232" s="201"/>
      <c r="H232" s="201"/>
      <c r="I232" s="204"/>
      <c r="J232" s="205">
        <f>BK232</f>
        <v>0</v>
      </c>
      <c r="K232" s="201"/>
      <c r="L232" s="206"/>
      <c r="M232" s="207"/>
      <c r="N232" s="208"/>
      <c r="O232" s="208"/>
      <c r="P232" s="209">
        <f>P233</f>
        <v>0</v>
      </c>
      <c r="Q232" s="208"/>
      <c r="R232" s="209">
        <f>R233</f>
        <v>0</v>
      </c>
      <c r="S232" s="208"/>
      <c r="T232" s="210">
        <f>T233</f>
        <v>0</v>
      </c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R232" s="211" t="s">
        <v>97</v>
      </c>
      <c r="AT232" s="212" t="s">
        <v>71</v>
      </c>
      <c r="AU232" s="212" t="s">
        <v>72</v>
      </c>
      <c r="AY232" s="211" t="s">
        <v>178</v>
      </c>
      <c r="BK232" s="213">
        <f>BK233</f>
        <v>0</v>
      </c>
    </row>
    <row r="233" s="12" customFormat="1" ht="22.8" customHeight="1">
      <c r="A233" s="12"/>
      <c r="B233" s="200"/>
      <c r="C233" s="201"/>
      <c r="D233" s="202" t="s">
        <v>71</v>
      </c>
      <c r="E233" s="227" t="s">
        <v>4031</v>
      </c>
      <c r="F233" s="227" t="s">
        <v>4032</v>
      </c>
      <c r="G233" s="201"/>
      <c r="H233" s="201"/>
      <c r="I233" s="204"/>
      <c r="J233" s="228">
        <f>BK233</f>
        <v>0</v>
      </c>
      <c r="K233" s="201"/>
      <c r="L233" s="206"/>
      <c r="M233" s="207"/>
      <c r="N233" s="208"/>
      <c r="O233" s="208"/>
      <c r="P233" s="209">
        <f>SUM(P234:P235)</f>
        <v>0</v>
      </c>
      <c r="Q233" s="208"/>
      <c r="R233" s="209">
        <f>SUM(R234:R235)</f>
        <v>0</v>
      </c>
      <c r="S233" s="208"/>
      <c r="T233" s="210">
        <f>SUM(T234:T235)</f>
        <v>0</v>
      </c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R233" s="211" t="s">
        <v>97</v>
      </c>
      <c r="AT233" s="212" t="s">
        <v>71</v>
      </c>
      <c r="AU233" s="212" t="s">
        <v>79</v>
      </c>
      <c r="AY233" s="211" t="s">
        <v>178</v>
      </c>
      <c r="BK233" s="213">
        <f>SUM(BK234:BK235)</f>
        <v>0</v>
      </c>
    </row>
    <row r="234" s="2" customFormat="1" ht="16.5" customHeight="1">
      <c r="A234" s="41"/>
      <c r="B234" s="42"/>
      <c r="C234" s="214" t="s">
        <v>1228</v>
      </c>
      <c r="D234" s="214" t="s">
        <v>179</v>
      </c>
      <c r="E234" s="215" t="s">
        <v>4033</v>
      </c>
      <c r="F234" s="216" t="s">
        <v>4032</v>
      </c>
      <c r="G234" s="217" t="s">
        <v>1686</v>
      </c>
      <c r="H234" s="296"/>
      <c r="I234" s="219"/>
      <c r="J234" s="220">
        <f>ROUND(I234*H234,2)</f>
        <v>0</v>
      </c>
      <c r="K234" s="216" t="s">
        <v>3218</v>
      </c>
      <c r="L234" s="47"/>
      <c r="M234" s="221" t="s">
        <v>21</v>
      </c>
      <c r="N234" s="222" t="s">
        <v>43</v>
      </c>
      <c r="O234" s="87"/>
      <c r="P234" s="223">
        <f>O234*H234</f>
        <v>0</v>
      </c>
      <c r="Q234" s="223">
        <v>0</v>
      </c>
      <c r="R234" s="223">
        <f>Q234*H234</f>
        <v>0</v>
      </c>
      <c r="S234" s="223">
        <v>0</v>
      </c>
      <c r="T234" s="224">
        <f>S234*H234</f>
        <v>0</v>
      </c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R234" s="225" t="s">
        <v>242</v>
      </c>
      <c r="AT234" s="225" t="s">
        <v>179</v>
      </c>
      <c r="AU234" s="225" t="s">
        <v>81</v>
      </c>
      <c r="AY234" s="20" t="s">
        <v>178</v>
      </c>
      <c r="BE234" s="226">
        <f>IF(N234="základní",J234,0)</f>
        <v>0</v>
      </c>
      <c r="BF234" s="226">
        <f>IF(N234="snížená",J234,0)</f>
        <v>0</v>
      </c>
      <c r="BG234" s="226">
        <f>IF(N234="zákl. přenesená",J234,0)</f>
        <v>0</v>
      </c>
      <c r="BH234" s="226">
        <f>IF(N234="sníž. přenesená",J234,0)</f>
        <v>0</v>
      </c>
      <c r="BI234" s="226">
        <f>IF(N234="nulová",J234,0)</f>
        <v>0</v>
      </c>
      <c r="BJ234" s="20" t="s">
        <v>79</v>
      </c>
      <c r="BK234" s="226">
        <f>ROUND(I234*H234,2)</f>
        <v>0</v>
      </c>
      <c r="BL234" s="20" t="s">
        <v>242</v>
      </c>
      <c r="BM234" s="225" t="s">
        <v>4034</v>
      </c>
    </row>
    <row r="235" s="2" customFormat="1" ht="16.5" customHeight="1">
      <c r="A235" s="41"/>
      <c r="B235" s="42"/>
      <c r="C235" s="214" t="s">
        <v>1233</v>
      </c>
      <c r="D235" s="214" t="s">
        <v>179</v>
      </c>
      <c r="E235" s="215" t="s">
        <v>4035</v>
      </c>
      <c r="F235" s="216" t="s">
        <v>4036</v>
      </c>
      <c r="G235" s="217" t="s">
        <v>1686</v>
      </c>
      <c r="H235" s="296"/>
      <c r="I235" s="219"/>
      <c r="J235" s="220">
        <f>ROUND(I235*H235,2)</f>
        <v>0</v>
      </c>
      <c r="K235" s="216" t="s">
        <v>3218</v>
      </c>
      <c r="L235" s="47"/>
      <c r="M235" s="221" t="s">
        <v>21</v>
      </c>
      <c r="N235" s="222" t="s">
        <v>43</v>
      </c>
      <c r="O235" s="87"/>
      <c r="P235" s="223">
        <f>O235*H235</f>
        <v>0</v>
      </c>
      <c r="Q235" s="223">
        <v>0</v>
      </c>
      <c r="R235" s="223">
        <f>Q235*H235</f>
        <v>0</v>
      </c>
      <c r="S235" s="223">
        <v>0</v>
      </c>
      <c r="T235" s="224">
        <f>S235*H235</f>
        <v>0</v>
      </c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R235" s="225" t="s">
        <v>242</v>
      </c>
      <c r="AT235" s="225" t="s">
        <v>179</v>
      </c>
      <c r="AU235" s="225" t="s">
        <v>81</v>
      </c>
      <c r="AY235" s="20" t="s">
        <v>178</v>
      </c>
      <c r="BE235" s="226">
        <f>IF(N235="základní",J235,0)</f>
        <v>0</v>
      </c>
      <c r="BF235" s="226">
        <f>IF(N235="snížená",J235,0)</f>
        <v>0</v>
      </c>
      <c r="BG235" s="226">
        <f>IF(N235="zákl. přenesená",J235,0)</f>
        <v>0</v>
      </c>
      <c r="BH235" s="226">
        <f>IF(N235="sníž. přenesená",J235,0)</f>
        <v>0</v>
      </c>
      <c r="BI235" s="226">
        <f>IF(N235="nulová",J235,0)</f>
        <v>0</v>
      </c>
      <c r="BJ235" s="20" t="s">
        <v>79</v>
      </c>
      <c r="BK235" s="226">
        <f>ROUND(I235*H235,2)</f>
        <v>0</v>
      </c>
      <c r="BL235" s="20" t="s">
        <v>242</v>
      </c>
      <c r="BM235" s="225" t="s">
        <v>4037</v>
      </c>
    </row>
    <row r="236" s="12" customFormat="1" ht="25.92" customHeight="1">
      <c r="A236" s="12"/>
      <c r="B236" s="200"/>
      <c r="C236" s="201"/>
      <c r="D236" s="202" t="s">
        <v>71</v>
      </c>
      <c r="E236" s="203" t="s">
        <v>4038</v>
      </c>
      <c r="F236" s="203" t="s">
        <v>1605</v>
      </c>
      <c r="G236" s="201"/>
      <c r="H236" s="201"/>
      <c r="I236" s="204"/>
      <c r="J236" s="205">
        <f>BK236</f>
        <v>0</v>
      </c>
      <c r="K236" s="201"/>
      <c r="L236" s="206"/>
      <c r="M236" s="207"/>
      <c r="N236" s="208"/>
      <c r="O236" s="208"/>
      <c r="P236" s="209">
        <f>P237</f>
        <v>0</v>
      </c>
      <c r="Q236" s="208"/>
      <c r="R236" s="209">
        <f>R237</f>
        <v>0</v>
      </c>
      <c r="S236" s="208"/>
      <c r="T236" s="210">
        <f>T237</f>
        <v>0</v>
      </c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R236" s="211" t="s">
        <v>97</v>
      </c>
      <c r="AT236" s="212" t="s">
        <v>71</v>
      </c>
      <c r="AU236" s="212" t="s">
        <v>72</v>
      </c>
      <c r="AY236" s="211" t="s">
        <v>178</v>
      </c>
      <c r="BK236" s="213">
        <f>BK237</f>
        <v>0</v>
      </c>
    </row>
    <row r="237" s="2" customFormat="1" ht="16.5" customHeight="1">
      <c r="A237" s="41"/>
      <c r="B237" s="42"/>
      <c r="C237" s="214" t="s">
        <v>1240</v>
      </c>
      <c r="D237" s="214" t="s">
        <v>179</v>
      </c>
      <c r="E237" s="215" t="s">
        <v>4039</v>
      </c>
      <c r="F237" s="216" t="s">
        <v>4040</v>
      </c>
      <c r="G237" s="217" t="s">
        <v>1686</v>
      </c>
      <c r="H237" s="296"/>
      <c r="I237" s="219"/>
      <c r="J237" s="220">
        <f>ROUND(I237*H237,2)</f>
        <v>0</v>
      </c>
      <c r="K237" s="216" t="s">
        <v>3218</v>
      </c>
      <c r="L237" s="47"/>
      <c r="M237" s="229" t="s">
        <v>21</v>
      </c>
      <c r="N237" s="230" t="s">
        <v>43</v>
      </c>
      <c r="O237" s="231"/>
      <c r="P237" s="232">
        <f>O237*H237</f>
        <v>0</v>
      </c>
      <c r="Q237" s="232">
        <v>0</v>
      </c>
      <c r="R237" s="232">
        <f>Q237*H237</f>
        <v>0</v>
      </c>
      <c r="S237" s="232">
        <v>0</v>
      </c>
      <c r="T237" s="233">
        <f>S237*H237</f>
        <v>0</v>
      </c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R237" s="225" t="s">
        <v>242</v>
      </c>
      <c r="AT237" s="225" t="s">
        <v>179</v>
      </c>
      <c r="AU237" s="225" t="s">
        <v>79</v>
      </c>
      <c r="AY237" s="20" t="s">
        <v>178</v>
      </c>
      <c r="BE237" s="226">
        <f>IF(N237="základní",J237,0)</f>
        <v>0</v>
      </c>
      <c r="BF237" s="226">
        <f>IF(N237="snížená",J237,0)</f>
        <v>0</v>
      </c>
      <c r="BG237" s="226">
        <f>IF(N237="zákl. přenesená",J237,0)</f>
        <v>0</v>
      </c>
      <c r="BH237" s="226">
        <f>IF(N237="sníž. přenesená",J237,0)</f>
        <v>0</v>
      </c>
      <c r="BI237" s="226">
        <f>IF(N237="nulová",J237,0)</f>
        <v>0</v>
      </c>
      <c r="BJ237" s="20" t="s">
        <v>79</v>
      </c>
      <c r="BK237" s="226">
        <f>ROUND(I237*H237,2)</f>
        <v>0</v>
      </c>
      <c r="BL237" s="20" t="s">
        <v>242</v>
      </c>
      <c r="BM237" s="225" t="s">
        <v>4041</v>
      </c>
    </row>
    <row r="238" s="2" customFormat="1" ht="6.96" customHeight="1">
      <c r="A238" s="41"/>
      <c r="B238" s="62"/>
      <c r="C238" s="63"/>
      <c r="D238" s="63"/>
      <c r="E238" s="63"/>
      <c r="F238" s="63"/>
      <c r="G238" s="63"/>
      <c r="H238" s="63"/>
      <c r="I238" s="63"/>
      <c r="J238" s="63"/>
      <c r="K238" s="63"/>
      <c r="L238" s="47"/>
      <c r="M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</row>
  </sheetData>
  <sheetProtection sheet="1" autoFilter="0" formatColumns="0" formatRows="0" objects="1" scenarios="1" spinCount="100000" saltValue="UVOhjRfuoGUr2RnSPEt918To9o2JF3Wc665qpWL17DzGgjLU9wNQ6Su5TvlPiVsBKdm6MF9u5qkSCjwnyp4QGg==" hashValue="shSleD/z+Aenc1VzFBQ72QavxImN3mNMDq08s5B2f1sowbNvmPOA/i6r6LRoxAwLqGRKBIMDw4LAYdP7C+hiWw==" algorithmName="SHA-512" password="CCE5"/>
  <autoFilter ref="C104:K237"/>
  <mergeCells count="15">
    <mergeCell ref="E7:H7"/>
    <mergeCell ref="E11:H11"/>
    <mergeCell ref="E9:H9"/>
    <mergeCell ref="E13:H13"/>
    <mergeCell ref="E22:H22"/>
    <mergeCell ref="E31:H31"/>
    <mergeCell ref="E52:H52"/>
    <mergeCell ref="E56:H56"/>
    <mergeCell ref="E54:H54"/>
    <mergeCell ref="E58:H58"/>
    <mergeCell ref="E91:H91"/>
    <mergeCell ref="E95:H95"/>
    <mergeCell ref="E93:H93"/>
    <mergeCell ref="E97:H9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113</v>
      </c>
    </row>
    <row r="3" s="1" customFormat="1" ht="6.96" customHeight="1">
      <c r="B3" s="142"/>
      <c r="C3" s="143"/>
      <c r="D3" s="143"/>
      <c r="E3" s="143"/>
      <c r="F3" s="143"/>
      <c r="G3" s="143"/>
      <c r="H3" s="143"/>
      <c r="I3" s="143"/>
      <c r="J3" s="143"/>
      <c r="K3" s="143"/>
      <c r="L3" s="23"/>
      <c r="AT3" s="20" t="s">
        <v>81</v>
      </c>
    </row>
    <row r="4" s="1" customFormat="1" ht="24.96" customHeight="1">
      <c r="B4" s="23"/>
      <c r="D4" s="144" t="s">
        <v>150</v>
      </c>
      <c r="L4" s="23"/>
      <c r="M4" s="145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6" t="s">
        <v>16</v>
      </c>
      <c r="L6" s="23"/>
    </row>
    <row r="7" s="1" customFormat="1" ht="26.25" customHeight="1">
      <c r="B7" s="23"/>
      <c r="E7" s="147" t="str">
        <f>'Rekapitulace stavby'!K6</f>
        <v>PŘÍSTAVBA SAUNOVÉ ZÓNY K WELLNESS CENTRU BRUNTÁL I.ETAPA</v>
      </c>
      <c r="F7" s="146"/>
      <c r="G7" s="146"/>
      <c r="H7" s="146"/>
      <c r="L7" s="23"/>
    </row>
    <row r="8">
      <c r="B8" s="23"/>
      <c r="D8" s="146" t="s">
        <v>151</v>
      </c>
      <c r="L8" s="23"/>
    </row>
    <row r="9" s="1" customFormat="1" ht="16.5" customHeight="1">
      <c r="B9" s="23"/>
      <c r="E9" s="147" t="s">
        <v>328</v>
      </c>
      <c r="F9" s="1"/>
      <c r="G9" s="1"/>
      <c r="H9" s="1"/>
      <c r="L9" s="23"/>
    </row>
    <row r="10" s="1" customFormat="1" ht="12" customHeight="1">
      <c r="B10" s="23"/>
      <c r="D10" s="146" t="s">
        <v>153</v>
      </c>
      <c r="L10" s="23"/>
    </row>
    <row r="11" s="2" customFormat="1" ht="16.5" customHeight="1">
      <c r="A11" s="41"/>
      <c r="B11" s="47"/>
      <c r="C11" s="41"/>
      <c r="D11" s="41"/>
      <c r="E11" s="159" t="s">
        <v>329</v>
      </c>
      <c r="F11" s="41"/>
      <c r="G11" s="41"/>
      <c r="H11" s="41"/>
      <c r="I11" s="41"/>
      <c r="J11" s="41"/>
      <c r="K11" s="41"/>
      <c r="L11" s="148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46" t="s">
        <v>2875</v>
      </c>
      <c r="E12" s="41"/>
      <c r="F12" s="41"/>
      <c r="G12" s="41"/>
      <c r="H12" s="41"/>
      <c r="I12" s="41"/>
      <c r="J12" s="41"/>
      <c r="K12" s="41"/>
      <c r="L12" s="148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6.5" customHeight="1">
      <c r="A13" s="41"/>
      <c r="B13" s="47"/>
      <c r="C13" s="41"/>
      <c r="D13" s="41"/>
      <c r="E13" s="149" t="s">
        <v>4042</v>
      </c>
      <c r="F13" s="41"/>
      <c r="G13" s="41"/>
      <c r="H13" s="41"/>
      <c r="I13" s="41"/>
      <c r="J13" s="41"/>
      <c r="K13" s="41"/>
      <c r="L13" s="148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>
      <c r="A14" s="41"/>
      <c r="B14" s="47"/>
      <c r="C14" s="41"/>
      <c r="D14" s="41"/>
      <c r="E14" s="41"/>
      <c r="F14" s="41"/>
      <c r="G14" s="41"/>
      <c r="H14" s="41"/>
      <c r="I14" s="41"/>
      <c r="J14" s="41"/>
      <c r="K14" s="41"/>
      <c r="L14" s="148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2" customHeight="1">
      <c r="A15" s="41"/>
      <c r="B15" s="47"/>
      <c r="C15" s="41"/>
      <c r="D15" s="146" t="s">
        <v>18</v>
      </c>
      <c r="E15" s="41"/>
      <c r="F15" s="136" t="s">
        <v>19</v>
      </c>
      <c r="G15" s="41"/>
      <c r="H15" s="41"/>
      <c r="I15" s="146" t="s">
        <v>20</v>
      </c>
      <c r="J15" s="136" t="s">
        <v>21</v>
      </c>
      <c r="K15" s="41"/>
      <c r="L15" s="148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6" t="s">
        <v>22</v>
      </c>
      <c r="E16" s="41"/>
      <c r="F16" s="136" t="s">
        <v>332</v>
      </c>
      <c r="G16" s="41"/>
      <c r="H16" s="41"/>
      <c r="I16" s="146" t="s">
        <v>24</v>
      </c>
      <c r="J16" s="150" t="str">
        <f>'Rekapitulace stavby'!AN8</f>
        <v>13. 7. 2026</v>
      </c>
      <c r="K16" s="41"/>
      <c r="L16" s="148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0.8" customHeight="1">
      <c r="A17" s="41"/>
      <c r="B17" s="47"/>
      <c r="C17" s="41"/>
      <c r="D17" s="41"/>
      <c r="E17" s="41"/>
      <c r="F17" s="41"/>
      <c r="G17" s="41"/>
      <c r="H17" s="41"/>
      <c r="I17" s="41"/>
      <c r="J17" s="41"/>
      <c r="K17" s="41"/>
      <c r="L17" s="148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2" customHeight="1">
      <c r="A18" s="41"/>
      <c r="B18" s="47"/>
      <c r="C18" s="41"/>
      <c r="D18" s="146" t="s">
        <v>26</v>
      </c>
      <c r="E18" s="41"/>
      <c r="F18" s="41"/>
      <c r="G18" s="41"/>
      <c r="H18" s="41"/>
      <c r="I18" s="146" t="s">
        <v>27</v>
      </c>
      <c r="J18" s="136" t="s">
        <v>21</v>
      </c>
      <c r="K18" s="41"/>
      <c r="L18" s="148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8" customHeight="1">
      <c r="A19" s="41"/>
      <c r="B19" s="47"/>
      <c r="C19" s="41"/>
      <c r="D19" s="41"/>
      <c r="E19" s="136" t="s">
        <v>28</v>
      </c>
      <c r="F19" s="41"/>
      <c r="G19" s="41"/>
      <c r="H19" s="41"/>
      <c r="I19" s="146" t="s">
        <v>29</v>
      </c>
      <c r="J19" s="136" t="s">
        <v>21</v>
      </c>
      <c r="K19" s="41"/>
      <c r="L19" s="148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6.96" customHeight="1">
      <c r="A20" s="41"/>
      <c r="B20" s="47"/>
      <c r="C20" s="41"/>
      <c r="D20" s="41"/>
      <c r="E20" s="41"/>
      <c r="F20" s="41"/>
      <c r="G20" s="41"/>
      <c r="H20" s="41"/>
      <c r="I20" s="41"/>
      <c r="J20" s="41"/>
      <c r="K20" s="41"/>
      <c r="L20" s="148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2" customHeight="1">
      <c r="A21" s="41"/>
      <c r="B21" s="47"/>
      <c r="C21" s="41"/>
      <c r="D21" s="146" t="s">
        <v>30</v>
      </c>
      <c r="E21" s="41"/>
      <c r="F21" s="41"/>
      <c r="G21" s="41"/>
      <c r="H21" s="41"/>
      <c r="I21" s="146" t="s">
        <v>27</v>
      </c>
      <c r="J21" s="36" t="str">
        <f>'Rekapitulace stavby'!AN13</f>
        <v>Vyplň údaj</v>
      </c>
      <c r="K21" s="41"/>
      <c r="L21" s="148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8" customHeight="1">
      <c r="A22" s="41"/>
      <c r="B22" s="47"/>
      <c r="C22" s="41"/>
      <c r="D22" s="41"/>
      <c r="E22" s="36" t="str">
        <f>'Rekapitulace stavby'!E14</f>
        <v>Vyplň údaj</v>
      </c>
      <c r="F22" s="136"/>
      <c r="G22" s="136"/>
      <c r="H22" s="136"/>
      <c r="I22" s="146" t="s">
        <v>29</v>
      </c>
      <c r="J22" s="36" t="str">
        <f>'Rekapitulace stavby'!AN14</f>
        <v>Vyplň údaj</v>
      </c>
      <c r="K22" s="41"/>
      <c r="L22" s="148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6.96" customHeight="1">
      <c r="A23" s="41"/>
      <c r="B23" s="47"/>
      <c r="C23" s="41"/>
      <c r="D23" s="41"/>
      <c r="E23" s="41"/>
      <c r="F23" s="41"/>
      <c r="G23" s="41"/>
      <c r="H23" s="41"/>
      <c r="I23" s="41"/>
      <c r="J23" s="41"/>
      <c r="K23" s="41"/>
      <c r="L23" s="148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2" customHeight="1">
      <c r="A24" s="41"/>
      <c r="B24" s="47"/>
      <c r="C24" s="41"/>
      <c r="D24" s="146" t="s">
        <v>32</v>
      </c>
      <c r="E24" s="41"/>
      <c r="F24" s="41"/>
      <c r="G24" s="41"/>
      <c r="H24" s="41"/>
      <c r="I24" s="146" t="s">
        <v>27</v>
      </c>
      <c r="J24" s="136" t="s">
        <v>21</v>
      </c>
      <c r="K24" s="41"/>
      <c r="L24" s="148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8" customHeight="1">
      <c r="A25" s="41"/>
      <c r="B25" s="47"/>
      <c r="C25" s="41"/>
      <c r="D25" s="41"/>
      <c r="E25" s="136" t="s">
        <v>33</v>
      </c>
      <c r="F25" s="41"/>
      <c r="G25" s="41"/>
      <c r="H25" s="41"/>
      <c r="I25" s="146" t="s">
        <v>29</v>
      </c>
      <c r="J25" s="136" t="s">
        <v>21</v>
      </c>
      <c r="K25" s="41"/>
      <c r="L25" s="148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6.96" customHeight="1">
      <c r="A26" s="41"/>
      <c r="B26" s="47"/>
      <c r="C26" s="41"/>
      <c r="D26" s="41"/>
      <c r="E26" s="41"/>
      <c r="F26" s="41"/>
      <c r="G26" s="41"/>
      <c r="H26" s="41"/>
      <c r="I26" s="41"/>
      <c r="J26" s="41"/>
      <c r="K26" s="41"/>
      <c r="L26" s="148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12" customHeight="1">
      <c r="A27" s="41"/>
      <c r="B27" s="47"/>
      <c r="C27" s="41"/>
      <c r="D27" s="146" t="s">
        <v>35</v>
      </c>
      <c r="E27" s="41"/>
      <c r="F27" s="41"/>
      <c r="G27" s="41"/>
      <c r="H27" s="41"/>
      <c r="I27" s="146" t="s">
        <v>27</v>
      </c>
      <c r="J27" s="136" t="s">
        <v>21</v>
      </c>
      <c r="K27" s="41"/>
      <c r="L27" s="148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8" customHeight="1">
      <c r="A28" s="41"/>
      <c r="B28" s="47"/>
      <c r="C28" s="41"/>
      <c r="D28" s="41"/>
      <c r="E28" s="136" t="s">
        <v>33</v>
      </c>
      <c r="F28" s="41"/>
      <c r="G28" s="41"/>
      <c r="H28" s="41"/>
      <c r="I28" s="146" t="s">
        <v>29</v>
      </c>
      <c r="J28" s="136" t="s">
        <v>21</v>
      </c>
      <c r="K28" s="41"/>
      <c r="L28" s="148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41"/>
      <c r="E29" s="41"/>
      <c r="F29" s="41"/>
      <c r="G29" s="41"/>
      <c r="H29" s="41"/>
      <c r="I29" s="41"/>
      <c r="J29" s="41"/>
      <c r="K29" s="41"/>
      <c r="L29" s="148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12" customHeight="1">
      <c r="A30" s="41"/>
      <c r="B30" s="47"/>
      <c r="C30" s="41"/>
      <c r="D30" s="146" t="s">
        <v>36</v>
      </c>
      <c r="E30" s="41"/>
      <c r="F30" s="41"/>
      <c r="G30" s="41"/>
      <c r="H30" s="41"/>
      <c r="I30" s="41"/>
      <c r="J30" s="41"/>
      <c r="K30" s="41"/>
      <c r="L30" s="148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8" customFormat="1" ht="16.5" customHeight="1">
      <c r="A31" s="151"/>
      <c r="B31" s="152"/>
      <c r="C31" s="151"/>
      <c r="D31" s="151"/>
      <c r="E31" s="153" t="s">
        <v>21</v>
      </c>
      <c r="F31" s="153"/>
      <c r="G31" s="153"/>
      <c r="H31" s="153"/>
      <c r="I31" s="151"/>
      <c r="J31" s="151"/>
      <c r="K31" s="151"/>
      <c r="L31" s="154"/>
      <c r="S31" s="151"/>
      <c r="T31" s="151"/>
      <c r="U31" s="151"/>
      <c r="V31" s="151"/>
      <c r="W31" s="151"/>
      <c r="X31" s="151"/>
      <c r="Y31" s="151"/>
      <c r="Z31" s="151"/>
      <c r="AA31" s="151"/>
      <c r="AB31" s="151"/>
      <c r="AC31" s="151"/>
      <c r="AD31" s="151"/>
      <c r="AE31" s="151"/>
    </row>
    <row r="32" s="2" customFormat="1" ht="6.96" customHeight="1">
      <c r="A32" s="41"/>
      <c r="B32" s="47"/>
      <c r="C32" s="41"/>
      <c r="D32" s="41"/>
      <c r="E32" s="41"/>
      <c r="F32" s="41"/>
      <c r="G32" s="41"/>
      <c r="H32" s="41"/>
      <c r="I32" s="41"/>
      <c r="J32" s="41"/>
      <c r="K32" s="41"/>
      <c r="L32" s="148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5"/>
      <c r="E33" s="155"/>
      <c r="F33" s="155"/>
      <c r="G33" s="155"/>
      <c r="H33" s="155"/>
      <c r="I33" s="155"/>
      <c r="J33" s="155"/>
      <c r="K33" s="155"/>
      <c r="L33" s="148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25.44" customHeight="1">
      <c r="A34" s="41"/>
      <c r="B34" s="47"/>
      <c r="C34" s="41"/>
      <c r="D34" s="156" t="s">
        <v>38</v>
      </c>
      <c r="E34" s="41"/>
      <c r="F34" s="41"/>
      <c r="G34" s="41"/>
      <c r="H34" s="41"/>
      <c r="I34" s="41"/>
      <c r="J34" s="157">
        <f>ROUND(J100, 2)</f>
        <v>0</v>
      </c>
      <c r="K34" s="41"/>
      <c r="L34" s="148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6.96" customHeight="1">
      <c r="A35" s="41"/>
      <c r="B35" s="47"/>
      <c r="C35" s="41"/>
      <c r="D35" s="155"/>
      <c r="E35" s="155"/>
      <c r="F35" s="155"/>
      <c r="G35" s="155"/>
      <c r="H35" s="155"/>
      <c r="I35" s="155"/>
      <c r="J35" s="155"/>
      <c r="K35" s="155"/>
      <c r="L35" s="148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41"/>
      <c r="F36" s="158" t="s">
        <v>40</v>
      </c>
      <c r="G36" s="41"/>
      <c r="H36" s="41"/>
      <c r="I36" s="158" t="s">
        <v>39</v>
      </c>
      <c r="J36" s="158" t="s">
        <v>41</v>
      </c>
      <c r="K36" s="41"/>
      <c r="L36" s="148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s="2" customFormat="1" ht="14.4" customHeight="1">
      <c r="A37" s="41"/>
      <c r="B37" s="47"/>
      <c r="C37" s="41"/>
      <c r="D37" s="159" t="s">
        <v>42</v>
      </c>
      <c r="E37" s="146" t="s">
        <v>43</v>
      </c>
      <c r="F37" s="160">
        <f>ROUND((SUM(BE100:BE203)),  2)</f>
        <v>0</v>
      </c>
      <c r="G37" s="41"/>
      <c r="H37" s="41"/>
      <c r="I37" s="161">
        <v>0.20999999999999999</v>
      </c>
      <c r="J37" s="160">
        <f>ROUND(((SUM(BE100:BE203))*I37),  2)</f>
        <v>0</v>
      </c>
      <c r="K37" s="41"/>
      <c r="L37" s="148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14.4" customHeight="1">
      <c r="A38" s="41"/>
      <c r="B38" s="47"/>
      <c r="C38" s="41"/>
      <c r="D38" s="41"/>
      <c r="E38" s="146" t="s">
        <v>44</v>
      </c>
      <c r="F38" s="160">
        <f>ROUND((SUM(BF100:BF203)),  2)</f>
        <v>0</v>
      </c>
      <c r="G38" s="41"/>
      <c r="H38" s="41"/>
      <c r="I38" s="161">
        <v>0.14999999999999999</v>
      </c>
      <c r="J38" s="160">
        <f>ROUND(((SUM(BF100:BF203))*I38),  2)</f>
        <v>0</v>
      </c>
      <c r="K38" s="41"/>
      <c r="L38" s="148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6" t="s">
        <v>45</v>
      </c>
      <c r="F39" s="160">
        <f>ROUND((SUM(BG100:BG203)),  2)</f>
        <v>0</v>
      </c>
      <c r="G39" s="41"/>
      <c r="H39" s="41"/>
      <c r="I39" s="161">
        <v>0.20999999999999999</v>
      </c>
      <c r="J39" s="160">
        <f>0</f>
        <v>0</v>
      </c>
      <c r="K39" s="41"/>
      <c r="L39" s="148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hidden="1" s="2" customFormat="1" ht="14.4" customHeight="1">
      <c r="A40" s="41"/>
      <c r="B40" s="47"/>
      <c r="C40" s="41"/>
      <c r="D40" s="41"/>
      <c r="E40" s="146" t="s">
        <v>46</v>
      </c>
      <c r="F40" s="160">
        <f>ROUND((SUM(BH100:BH203)),  2)</f>
        <v>0</v>
      </c>
      <c r="G40" s="41"/>
      <c r="H40" s="41"/>
      <c r="I40" s="161">
        <v>0.14999999999999999</v>
      </c>
      <c r="J40" s="160">
        <f>0</f>
        <v>0</v>
      </c>
      <c r="K40" s="41"/>
      <c r="L40" s="148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hidden="1" s="2" customFormat="1" ht="14.4" customHeight="1">
      <c r="A41" s="41"/>
      <c r="B41" s="47"/>
      <c r="C41" s="41"/>
      <c r="D41" s="41"/>
      <c r="E41" s="146" t="s">
        <v>47</v>
      </c>
      <c r="F41" s="160">
        <f>ROUND((SUM(BI100:BI203)),  2)</f>
        <v>0</v>
      </c>
      <c r="G41" s="41"/>
      <c r="H41" s="41"/>
      <c r="I41" s="161">
        <v>0</v>
      </c>
      <c r="J41" s="160">
        <f>0</f>
        <v>0</v>
      </c>
      <c r="K41" s="41"/>
      <c r="L41" s="148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6.96" customHeight="1">
      <c r="A42" s="41"/>
      <c r="B42" s="47"/>
      <c r="C42" s="41"/>
      <c r="D42" s="41"/>
      <c r="E42" s="41"/>
      <c r="F42" s="41"/>
      <c r="G42" s="41"/>
      <c r="H42" s="41"/>
      <c r="I42" s="41"/>
      <c r="J42" s="41"/>
      <c r="K42" s="41"/>
      <c r="L42" s="148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="2" customFormat="1" ht="25.44" customHeight="1">
      <c r="A43" s="41"/>
      <c r="B43" s="47"/>
      <c r="C43" s="162"/>
      <c r="D43" s="163" t="s">
        <v>48</v>
      </c>
      <c r="E43" s="164"/>
      <c r="F43" s="164"/>
      <c r="G43" s="165" t="s">
        <v>49</v>
      </c>
      <c r="H43" s="166" t="s">
        <v>50</v>
      </c>
      <c r="I43" s="164"/>
      <c r="J43" s="167">
        <f>SUM(J34:J41)</f>
        <v>0</v>
      </c>
      <c r="K43" s="168"/>
      <c r="L43" s="148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</row>
    <row r="44" s="2" customFormat="1" ht="14.4" customHeight="1">
      <c r="A44" s="41"/>
      <c r="B44" s="169"/>
      <c r="C44" s="170"/>
      <c r="D44" s="170"/>
      <c r="E44" s="170"/>
      <c r="F44" s="170"/>
      <c r="G44" s="170"/>
      <c r="H44" s="170"/>
      <c r="I44" s="170"/>
      <c r="J44" s="170"/>
      <c r="K44" s="170"/>
      <c r="L44" s="148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8" s="2" customFormat="1" ht="6.96" customHeight="1">
      <c r="A48" s="41"/>
      <c r="B48" s="171"/>
      <c r="C48" s="172"/>
      <c r="D48" s="172"/>
      <c r="E48" s="172"/>
      <c r="F48" s="172"/>
      <c r="G48" s="172"/>
      <c r="H48" s="172"/>
      <c r="I48" s="172"/>
      <c r="J48" s="172"/>
      <c r="K48" s="172"/>
      <c r="L48" s="148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24.96" customHeight="1">
      <c r="A49" s="41"/>
      <c r="B49" s="42"/>
      <c r="C49" s="26" t="s">
        <v>156</v>
      </c>
      <c r="D49" s="43"/>
      <c r="E49" s="43"/>
      <c r="F49" s="43"/>
      <c r="G49" s="43"/>
      <c r="H49" s="43"/>
      <c r="I49" s="43"/>
      <c r="J49" s="43"/>
      <c r="K49" s="43"/>
      <c r="L49" s="148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6.96" customHeight="1">
      <c r="A50" s="41"/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148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12" customHeight="1">
      <c r="A51" s="41"/>
      <c r="B51" s="42"/>
      <c r="C51" s="35" t="s">
        <v>16</v>
      </c>
      <c r="D51" s="43"/>
      <c r="E51" s="43"/>
      <c r="F51" s="43"/>
      <c r="G51" s="43"/>
      <c r="H51" s="43"/>
      <c r="I51" s="43"/>
      <c r="J51" s="43"/>
      <c r="K51" s="43"/>
      <c r="L51" s="148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26.25" customHeight="1">
      <c r="A52" s="41"/>
      <c r="B52" s="42"/>
      <c r="C52" s="43"/>
      <c r="D52" s="43"/>
      <c r="E52" s="173" t="str">
        <f>E7</f>
        <v>PŘÍSTAVBA SAUNOVÉ ZÓNY K WELLNESS CENTRU BRUNTÁL I.ETAPA</v>
      </c>
      <c r="F52" s="35"/>
      <c r="G52" s="35"/>
      <c r="H52" s="35"/>
      <c r="I52" s="43"/>
      <c r="J52" s="43"/>
      <c r="K52" s="43"/>
      <c r="L52" s="148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1" customFormat="1" ht="12" customHeight="1">
      <c r="B53" s="24"/>
      <c r="C53" s="35" t="s">
        <v>151</v>
      </c>
      <c r="D53" s="25"/>
      <c r="E53" s="25"/>
      <c r="F53" s="25"/>
      <c r="G53" s="25"/>
      <c r="H53" s="25"/>
      <c r="I53" s="25"/>
      <c r="J53" s="25"/>
      <c r="K53" s="25"/>
      <c r="L53" s="23"/>
    </row>
    <row r="54" s="1" customFormat="1" ht="16.5" customHeight="1">
      <c r="B54" s="24"/>
      <c r="C54" s="25"/>
      <c r="D54" s="25"/>
      <c r="E54" s="173" t="s">
        <v>328</v>
      </c>
      <c r="F54" s="25"/>
      <c r="G54" s="25"/>
      <c r="H54" s="25"/>
      <c r="I54" s="25"/>
      <c r="J54" s="25"/>
      <c r="K54" s="25"/>
      <c r="L54" s="23"/>
    </row>
    <row r="55" s="1" customFormat="1" ht="12" customHeight="1">
      <c r="B55" s="24"/>
      <c r="C55" s="35" t="s">
        <v>153</v>
      </c>
      <c r="D55" s="25"/>
      <c r="E55" s="25"/>
      <c r="F55" s="25"/>
      <c r="G55" s="25"/>
      <c r="H55" s="25"/>
      <c r="I55" s="25"/>
      <c r="J55" s="25"/>
      <c r="K55" s="25"/>
      <c r="L55" s="23"/>
    </row>
    <row r="56" s="2" customFormat="1" ht="16.5" customHeight="1">
      <c r="A56" s="41"/>
      <c r="B56" s="42"/>
      <c r="C56" s="43"/>
      <c r="D56" s="43"/>
      <c r="E56" s="234" t="s">
        <v>329</v>
      </c>
      <c r="F56" s="43"/>
      <c r="G56" s="43"/>
      <c r="H56" s="43"/>
      <c r="I56" s="43"/>
      <c r="J56" s="43"/>
      <c r="K56" s="43"/>
      <c r="L56" s="148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12" customHeight="1">
      <c r="A57" s="41"/>
      <c r="B57" s="42"/>
      <c r="C57" s="35" t="s">
        <v>2875</v>
      </c>
      <c r="D57" s="43"/>
      <c r="E57" s="43"/>
      <c r="F57" s="43"/>
      <c r="G57" s="43"/>
      <c r="H57" s="43"/>
      <c r="I57" s="43"/>
      <c r="J57" s="43"/>
      <c r="K57" s="43"/>
      <c r="L57" s="148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6.5" customHeight="1">
      <c r="A58" s="41"/>
      <c r="B58" s="42"/>
      <c r="C58" s="43"/>
      <c r="D58" s="43"/>
      <c r="E58" s="72" t="str">
        <f>E13</f>
        <v>SO 1.4.05 - TZB - Slaboproudé elektroinstalace</v>
      </c>
      <c r="F58" s="43"/>
      <c r="G58" s="43"/>
      <c r="H58" s="43"/>
      <c r="I58" s="43"/>
      <c r="J58" s="43"/>
      <c r="K58" s="43"/>
      <c r="L58" s="148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6.96" customHeight="1">
      <c r="A59" s="41"/>
      <c r="B59" s="42"/>
      <c r="C59" s="43"/>
      <c r="D59" s="43"/>
      <c r="E59" s="43"/>
      <c r="F59" s="43"/>
      <c r="G59" s="43"/>
      <c r="H59" s="43"/>
      <c r="I59" s="43"/>
      <c r="J59" s="43"/>
      <c r="K59" s="43"/>
      <c r="L59" s="148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2" customHeight="1">
      <c r="A60" s="41"/>
      <c r="B60" s="42"/>
      <c r="C60" s="35" t="s">
        <v>22</v>
      </c>
      <c r="D60" s="43"/>
      <c r="E60" s="43"/>
      <c r="F60" s="30" t="str">
        <f>F16</f>
        <v>Bruntál</v>
      </c>
      <c r="G60" s="43"/>
      <c r="H60" s="43"/>
      <c r="I60" s="35" t="s">
        <v>24</v>
      </c>
      <c r="J60" s="75" t="str">
        <f>IF(J16="","",J16)</f>
        <v>13. 7. 2026</v>
      </c>
      <c r="K60" s="43"/>
      <c r="L60" s="148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6.96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148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5.15" customHeight="1">
      <c r="A62" s="41"/>
      <c r="B62" s="42"/>
      <c r="C62" s="35" t="s">
        <v>26</v>
      </c>
      <c r="D62" s="43"/>
      <c r="E62" s="43"/>
      <c r="F62" s="30" t="str">
        <f>E19</f>
        <v>Město Bruntál, Nádražní 944/20, 79201</v>
      </c>
      <c r="G62" s="43"/>
      <c r="H62" s="43"/>
      <c r="I62" s="35" t="s">
        <v>32</v>
      </c>
      <c r="J62" s="39" t="str">
        <f>E25</f>
        <v>Ateliér EMMET s.r.o.</v>
      </c>
      <c r="K62" s="43"/>
      <c r="L62" s="148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15.15" customHeight="1">
      <c r="A63" s="41"/>
      <c r="B63" s="42"/>
      <c r="C63" s="35" t="s">
        <v>30</v>
      </c>
      <c r="D63" s="43"/>
      <c r="E63" s="43"/>
      <c r="F63" s="30" t="str">
        <f>IF(E22="","",E22)</f>
        <v>Vyplň údaj</v>
      </c>
      <c r="G63" s="43"/>
      <c r="H63" s="43"/>
      <c r="I63" s="35" t="s">
        <v>35</v>
      </c>
      <c r="J63" s="39" t="str">
        <f>E28</f>
        <v>Ateliér EMMET s.r.o.</v>
      </c>
      <c r="K63" s="43"/>
      <c r="L63" s="148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</row>
    <row r="64" s="2" customFormat="1" ht="10.32" customHeight="1">
      <c r="A64" s="41"/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148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</row>
    <row r="65" s="2" customFormat="1" ht="29.28" customHeight="1">
      <c r="A65" s="41"/>
      <c r="B65" s="42"/>
      <c r="C65" s="174" t="s">
        <v>157</v>
      </c>
      <c r="D65" s="175"/>
      <c r="E65" s="175"/>
      <c r="F65" s="175"/>
      <c r="G65" s="175"/>
      <c r="H65" s="175"/>
      <c r="I65" s="175"/>
      <c r="J65" s="176" t="s">
        <v>158</v>
      </c>
      <c r="K65" s="175"/>
      <c r="L65" s="148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 s="2" customFormat="1" ht="10.32" customHeight="1">
      <c r="A66" s="41"/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148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22.8" customHeight="1">
      <c r="A67" s="41"/>
      <c r="B67" s="42"/>
      <c r="C67" s="177" t="s">
        <v>70</v>
      </c>
      <c r="D67" s="43"/>
      <c r="E67" s="43"/>
      <c r="F67" s="43"/>
      <c r="G67" s="43"/>
      <c r="H67" s="43"/>
      <c r="I67" s="43"/>
      <c r="J67" s="105">
        <f>J100</f>
        <v>0</v>
      </c>
      <c r="K67" s="43"/>
      <c r="L67" s="148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U67" s="20" t="s">
        <v>159</v>
      </c>
    </row>
    <row r="68" s="9" customFormat="1" ht="24.96" customHeight="1">
      <c r="A68" s="9"/>
      <c r="B68" s="178"/>
      <c r="C68" s="179"/>
      <c r="D68" s="180" t="s">
        <v>4043</v>
      </c>
      <c r="E68" s="181"/>
      <c r="F68" s="181"/>
      <c r="G68" s="181"/>
      <c r="H68" s="181"/>
      <c r="I68" s="181"/>
      <c r="J68" s="182">
        <f>J101</f>
        <v>0</v>
      </c>
      <c r="K68" s="179"/>
      <c r="L68" s="183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9" customFormat="1" ht="24.96" customHeight="1">
      <c r="A69" s="9"/>
      <c r="B69" s="178"/>
      <c r="C69" s="179"/>
      <c r="D69" s="180" t="s">
        <v>4044</v>
      </c>
      <c r="E69" s="181"/>
      <c r="F69" s="181"/>
      <c r="G69" s="181"/>
      <c r="H69" s="181"/>
      <c r="I69" s="181"/>
      <c r="J69" s="182">
        <f>J121</f>
        <v>0</v>
      </c>
      <c r="K69" s="179"/>
      <c r="L69" s="183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="9" customFormat="1" ht="24.96" customHeight="1">
      <c r="A70" s="9"/>
      <c r="B70" s="178"/>
      <c r="C70" s="179"/>
      <c r="D70" s="180" t="s">
        <v>4045</v>
      </c>
      <c r="E70" s="181"/>
      <c r="F70" s="181"/>
      <c r="G70" s="181"/>
      <c r="H70" s="181"/>
      <c r="I70" s="181"/>
      <c r="J70" s="182">
        <f>J141</f>
        <v>0</v>
      </c>
      <c r="K70" s="179"/>
      <c r="L70" s="183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="9" customFormat="1" ht="24.96" customHeight="1">
      <c r="A71" s="9"/>
      <c r="B71" s="178"/>
      <c r="C71" s="179"/>
      <c r="D71" s="180" t="s">
        <v>4046</v>
      </c>
      <c r="E71" s="181"/>
      <c r="F71" s="181"/>
      <c r="G71" s="181"/>
      <c r="H71" s="181"/>
      <c r="I71" s="181"/>
      <c r="J71" s="182">
        <f>J149</f>
        <v>0</v>
      </c>
      <c r="K71" s="179"/>
      <c r="L71" s="183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="9" customFormat="1" ht="24.96" customHeight="1">
      <c r="A72" s="9"/>
      <c r="B72" s="178"/>
      <c r="C72" s="179"/>
      <c r="D72" s="180" t="s">
        <v>4047</v>
      </c>
      <c r="E72" s="181"/>
      <c r="F72" s="181"/>
      <c r="G72" s="181"/>
      <c r="H72" s="181"/>
      <c r="I72" s="181"/>
      <c r="J72" s="182">
        <f>J163</f>
        <v>0</v>
      </c>
      <c r="K72" s="179"/>
      <c r="L72" s="183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</row>
    <row r="73" s="9" customFormat="1" ht="24.96" customHeight="1">
      <c r="A73" s="9"/>
      <c r="B73" s="178"/>
      <c r="C73" s="179"/>
      <c r="D73" s="180" t="s">
        <v>4048</v>
      </c>
      <c r="E73" s="181"/>
      <c r="F73" s="181"/>
      <c r="G73" s="181"/>
      <c r="H73" s="181"/>
      <c r="I73" s="181"/>
      <c r="J73" s="182">
        <f>J174</f>
        <v>0</v>
      </c>
      <c r="K73" s="179"/>
      <c r="L73" s="183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</row>
    <row r="74" s="9" customFormat="1" ht="24.96" customHeight="1">
      <c r="A74" s="9"/>
      <c r="B74" s="178"/>
      <c r="C74" s="179"/>
      <c r="D74" s="180" t="s">
        <v>4049</v>
      </c>
      <c r="E74" s="181"/>
      <c r="F74" s="181"/>
      <c r="G74" s="181"/>
      <c r="H74" s="181"/>
      <c r="I74" s="181"/>
      <c r="J74" s="182">
        <f>J183</f>
        <v>0</v>
      </c>
      <c r="K74" s="179"/>
      <c r="L74" s="183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</row>
    <row r="75" s="9" customFormat="1" ht="24.96" customHeight="1">
      <c r="A75" s="9"/>
      <c r="B75" s="178"/>
      <c r="C75" s="179"/>
      <c r="D75" s="180" t="s">
        <v>4050</v>
      </c>
      <c r="E75" s="181"/>
      <c r="F75" s="181"/>
      <c r="G75" s="181"/>
      <c r="H75" s="181"/>
      <c r="I75" s="181"/>
      <c r="J75" s="182">
        <f>J188</f>
        <v>0</v>
      </c>
      <c r="K75" s="179"/>
      <c r="L75" s="183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</row>
    <row r="76" s="10" customFormat="1" ht="19.92" customHeight="1">
      <c r="A76" s="10"/>
      <c r="B76" s="184"/>
      <c r="C76" s="128"/>
      <c r="D76" s="185" t="s">
        <v>4051</v>
      </c>
      <c r="E76" s="186"/>
      <c r="F76" s="186"/>
      <c r="G76" s="186"/>
      <c r="H76" s="186"/>
      <c r="I76" s="186"/>
      <c r="J76" s="187">
        <f>J197</f>
        <v>0</v>
      </c>
      <c r="K76" s="128"/>
      <c r="L76" s="188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="2" customFormat="1" ht="21.84" customHeight="1">
      <c r="A77" s="41"/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148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6.96" customHeight="1">
      <c r="A78" s="41"/>
      <c r="B78" s="62"/>
      <c r="C78" s="63"/>
      <c r="D78" s="63"/>
      <c r="E78" s="63"/>
      <c r="F78" s="63"/>
      <c r="G78" s="63"/>
      <c r="H78" s="63"/>
      <c r="I78" s="63"/>
      <c r="J78" s="63"/>
      <c r="K78" s="63"/>
      <c r="L78" s="148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82" s="2" customFormat="1" ht="6.96" customHeight="1">
      <c r="A82" s="41"/>
      <c r="B82" s="64"/>
      <c r="C82" s="65"/>
      <c r="D82" s="65"/>
      <c r="E82" s="65"/>
      <c r="F82" s="65"/>
      <c r="G82" s="65"/>
      <c r="H82" s="65"/>
      <c r="I82" s="65"/>
      <c r="J82" s="65"/>
      <c r="K82" s="65"/>
      <c r="L82" s="148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24.96" customHeight="1">
      <c r="A83" s="41"/>
      <c r="B83" s="42"/>
      <c r="C83" s="26" t="s">
        <v>163</v>
      </c>
      <c r="D83" s="43"/>
      <c r="E83" s="43"/>
      <c r="F83" s="43"/>
      <c r="G83" s="43"/>
      <c r="H83" s="43"/>
      <c r="I83" s="43"/>
      <c r="J83" s="43"/>
      <c r="K83" s="43"/>
      <c r="L83" s="148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6.96" customHeight="1">
      <c r="A84" s="41"/>
      <c r="B84" s="42"/>
      <c r="C84" s="43"/>
      <c r="D84" s="43"/>
      <c r="E84" s="43"/>
      <c r="F84" s="43"/>
      <c r="G84" s="43"/>
      <c r="H84" s="43"/>
      <c r="I84" s="43"/>
      <c r="J84" s="43"/>
      <c r="K84" s="43"/>
      <c r="L84" s="148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2" customHeight="1">
      <c r="A85" s="41"/>
      <c r="B85" s="42"/>
      <c r="C85" s="35" t="s">
        <v>16</v>
      </c>
      <c r="D85" s="43"/>
      <c r="E85" s="43"/>
      <c r="F85" s="43"/>
      <c r="G85" s="43"/>
      <c r="H85" s="43"/>
      <c r="I85" s="43"/>
      <c r="J85" s="43"/>
      <c r="K85" s="43"/>
      <c r="L85" s="148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26.25" customHeight="1">
      <c r="A86" s="41"/>
      <c r="B86" s="42"/>
      <c r="C86" s="43"/>
      <c r="D86" s="43"/>
      <c r="E86" s="173" t="str">
        <f>E7</f>
        <v>PŘÍSTAVBA SAUNOVÉ ZÓNY K WELLNESS CENTRU BRUNTÁL I.ETAPA</v>
      </c>
      <c r="F86" s="35"/>
      <c r="G86" s="35"/>
      <c r="H86" s="35"/>
      <c r="I86" s="43"/>
      <c r="J86" s="43"/>
      <c r="K86" s="43"/>
      <c r="L86" s="148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1" customFormat="1" ht="12" customHeight="1">
      <c r="B87" s="24"/>
      <c r="C87" s="35" t="s">
        <v>151</v>
      </c>
      <c r="D87" s="25"/>
      <c r="E87" s="25"/>
      <c r="F87" s="25"/>
      <c r="G87" s="25"/>
      <c r="H87" s="25"/>
      <c r="I87" s="25"/>
      <c r="J87" s="25"/>
      <c r="K87" s="25"/>
      <c r="L87" s="23"/>
    </row>
    <row r="88" s="1" customFormat="1" ht="16.5" customHeight="1">
      <c r="B88" s="24"/>
      <c r="C88" s="25"/>
      <c r="D88" s="25"/>
      <c r="E88" s="173" t="s">
        <v>328</v>
      </c>
      <c r="F88" s="25"/>
      <c r="G88" s="25"/>
      <c r="H88" s="25"/>
      <c r="I88" s="25"/>
      <c r="J88" s="25"/>
      <c r="K88" s="25"/>
      <c r="L88" s="23"/>
    </row>
    <row r="89" s="1" customFormat="1" ht="12" customHeight="1">
      <c r="B89" s="24"/>
      <c r="C89" s="35" t="s">
        <v>153</v>
      </c>
      <c r="D89" s="25"/>
      <c r="E89" s="25"/>
      <c r="F89" s="25"/>
      <c r="G89" s="25"/>
      <c r="H89" s="25"/>
      <c r="I89" s="25"/>
      <c r="J89" s="25"/>
      <c r="K89" s="25"/>
      <c r="L89" s="23"/>
    </row>
    <row r="90" s="2" customFormat="1" ht="16.5" customHeight="1">
      <c r="A90" s="41"/>
      <c r="B90" s="42"/>
      <c r="C90" s="43"/>
      <c r="D90" s="43"/>
      <c r="E90" s="234" t="s">
        <v>329</v>
      </c>
      <c r="F90" s="43"/>
      <c r="G90" s="43"/>
      <c r="H90" s="43"/>
      <c r="I90" s="43"/>
      <c r="J90" s="43"/>
      <c r="K90" s="43"/>
      <c r="L90" s="148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2" customHeight="1">
      <c r="A91" s="41"/>
      <c r="B91" s="42"/>
      <c r="C91" s="35" t="s">
        <v>2875</v>
      </c>
      <c r="D91" s="43"/>
      <c r="E91" s="43"/>
      <c r="F91" s="43"/>
      <c r="G91" s="43"/>
      <c r="H91" s="43"/>
      <c r="I91" s="43"/>
      <c r="J91" s="43"/>
      <c r="K91" s="43"/>
      <c r="L91" s="148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16.5" customHeight="1">
      <c r="A92" s="41"/>
      <c r="B92" s="42"/>
      <c r="C92" s="43"/>
      <c r="D92" s="43"/>
      <c r="E92" s="72" t="str">
        <f>E13</f>
        <v>SO 1.4.05 - TZB - Slaboproudé elektroinstalace</v>
      </c>
      <c r="F92" s="43"/>
      <c r="G92" s="43"/>
      <c r="H92" s="43"/>
      <c r="I92" s="43"/>
      <c r="J92" s="43"/>
      <c r="K92" s="43"/>
      <c r="L92" s="148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6.96" customHeight="1">
      <c r="A93" s="41"/>
      <c r="B93" s="42"/>
      <c r="C93" s="43"/>
      <c r="D93" s="43"/>
      <c r="E93" s="43"/>
      <c r="F93" s="43"/>
      <c r="G93" s="43"/>
      <c r="H93" s="43"/>
      <c r="I93" s="43"/>
      <c r="J93" s="43"/>
      <c r="K93" s="43"/>
      <c r="L93" s="148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2" customFormat="1" ht="12" customHeight="1">
      <c r="A94" s="41"/>
      <c r="B94" s="42"/>
      <c r="C94" s="35" t="s">
        <v>22</v>
      </c>
      <c r="D94" s="43"/>
      <c r="E94" s="43"/>
      <c r="F94" s="30" t="str">
        <f>F16</f>
        <v>Bruntál</v>
      </c>
      <c r="G94" s="43"/>
      <c r="H94" s="43"/>
      <c r="I94" s="35" t="s">
        <v>24</v>
      </c>
      <c r="J94" s="75" t="str">
        <f>IF(J16="","",J16)</f>
        <v>13. 7. 2026</v>
      </c>
      <c r="K94" s="43"/>
      <c r="L94" s="148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</row>
    <row r="95" s="2" customFormat="1" ht="6.96" customHeight="1">
      <c r="A95" s="41"/>
      <c r="B95" s="42"/>
      <c r="C95" s="43"/>
      <c r="D95" s="43"/>
      <c r="E95" s="43"/>
      <c r="F95" s="43"/>
      <c r="G95" s="43"/>
      <c r="H95" s="43"/>
      <c r="I95" s="43"/>
      <c r="J95" s="43"/>
      <c r="K95" s="43"/>
      <c r="L95" s="148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</row>
    <row r="96" s="2" customFormat="1" ht="15.15" customHeight="1">
      <c r="A96" s="41"/>
      <c r="B96" s="42"/>
      <c r="C96" s="35" t="s">
        <v>26</v>
      </c>
      <c r="D96" s="43"/>
      <c r="E96" s="43"/>
      <c r="F96" s="30" t="str">
        <f>E19</f>
        <v>Město Bruntál, Nádražní 944/20, 79201</v>
      </c>
      <c r="G96" s="43"/>
      <c r="H96" s="43"/>
      <c r="I96" s="35" t="s">
        <v>32</v>
      </c>
      <c r="J96" s="39" t="str">
        <f>E25</f>
        <v>Ateliér EMMET s.r.o.</v>
      </c>
      <c r="K96" s="43"/>
      <c r="L96" s="148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</row>
    <row r="97" s="2" customFormat="1" ht="15.15" customHeight="1">
      <c r="A97" s="41"/>
      <c r="B97" s="42"/>
      <c r="C97" s="35" t="s">
        <v>30</v>
      </c>
      <c r="D97" s="43"/>
      <c r="E97" s="43"/>
      <c r="F97" s="30" t="str">
        <f>IF(E22="","",E22)</f>
        <v>Vyplň údaj</v>
      </c>
      <c r="G97" s="43"/>
      <c r="H97" s="43"/>
      <c r="I97" s="35" t="s">
        <v>35</v>
      </c>
      <c r="J97" s="39" t="str">
        <f>E28</f>
        <v>Ateliér EMMET s.r.o.</v>
      </c>
      <c r="K97" s="43"/>
      <c r="L97" s="148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</row>
    <row r="98" s="2" customFormat="1" ht="10.32" customHeight="1">
      <c r="A98" s="41"/>
      <c r="B98" s="42"/>
      <c r="C98" s="43"/>
      <c r="D98" s="43"/>
      <c r="E98" s="43"/>
      <c r="F98" s="43"/>
      <c r="G98" s="43"/>
      <c r="H98" s="43"/>
      <c r="I98" s="43"/>
      <c r="J98" s="43"/>
      <c r="K98" s="43"/>
      <c r="L98" s="148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</row>
    <row r="99" s="11" customFormat="1" ht="29.28" customHeight="1">
      <c r="A99" s="189"/>
      <c r="B99" s="190"/>
      <c r="C99" s="191" t="s">
        <v>164</v>
      </c>
      <c r="D99" s="192" t="s">
        <v>57</v>
      </c>
      <c r="E99" s="192" t="s">
        <v>53</v>
      </c>
      <c r="F99" s="192" t="s">
        <v>54</v>
      </c>
      <c r="G99" s="192" t="s">
        <v>165</v>
      </c>
      <c r="H99" s="192" t="s">
        <v>166</v>
      </c>
      <c r="I99" s="192" t="s">
        <v>167</v>
      </c>
      <c r="J99" s="192" t="s">
        <v>158</v>
      </c>
      <c r="K99" s="193" t="s">
        <v>168</v>
      </c>
      <c r="L99" s="194"/>
      <c r="M99" s="95" t="s">
        <v>21</v>
      </c>
      <c r="N99" s="96" t="s">
        <v>42</v>
      </c>
      <c r="O99" s="96" t="s">
        <v>169</v>
      </c>
      <c r="P99" s="96" t="s">
        <v>170</v>
      </c>
      <c r="Q99" s="96" t="s">
        <v>171</v>
      </c>
      <c r="R99" s="96" t="s">
        <v>172</v>
      </c>
      <c r="S99" s="96" t="s">
        <v>173</v>
      </c>
      <c r="T99" s="97" t="s">
        <v>174</v>
      </c>
      <c r="U99" s="189"/>
      <c r="V99" s="189"/>
      <c r="W99" s="189"/>
      <c r="X99" s="189"/>
      <c r="Y99" s="189"/>
      <c r="Z99" s="189"/>
      <c r="AA99" s="189"/>
      <c r="AB99" s="189"/>
      <c r="AC99" s="189"/>
      <c r="AD99" s="189"/>
      <c r="AE99" s="189"/>
    </row>
    <row r="100" s="2" customFormat="1" ht="22.8" customHeight="1">
      <c r="A100" s="41"/>
      <c r="B100" s="42"/>
      <c r="C100" s="102" t="s">
        <v>175</v>
      </c>
      <c r="D100" s="43"/>
      <c r="E100" s="43"/>
      <c r="F100" s="43"/>
      <c r="G100" s="43"/>
      <c r="H100" s="43"/>
      <c r="I100" s="43"/>
      <c r="J100" s="195">
        <f>BK100</f>
        <v>0</v>
      </c>
      <c r="K100" s="43"/>
      <c r="L100" s="47"/>
      <c r="M100" s="98"/>
      <c r="N100" s="196"/>
      <c r="O100" s="99"/>
      <c r="P100" s="197">
        <f>P101+P121+P141+P149+P163+P174+P183+P188</f>
        <v>0</v>
      </c>
      <c r="Q100" s="99"/>
      <c r="R100" s="197">
        <f>R101+R121+R141+R149+R163+R174+R183+R188</f>
        <v>0</v>
      </c>
      <c r="S100" s="99"/>
      <c r="T100" s="198">
        <f>T101+T121+T141+T149+T163+T174+T183+T188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71</v>
      </c>
      <c r="AU100" s="20" t="s">
        <v>159</v>
      </c>
      <c r="BK100" s="199">
        <f>BK101+BK121+BK141+BK149+BK163+BK174+BK183+BK188</f>
        <v>0</v>
      </c>
    </row>
    <row r="101" s="12" customFormat="1" ht="25.92" customHeight="1">
      <c r="A101" s="12"/>
      <c r="B101" s="200"/>
      <c r="C101" s="201"/>
      <c r="D101" s="202" t="s">
        <v>71</v>
      </c>
      <c r="E101" s="203" t="s">
        <v>176</v>
      </c>
      <c r="F101" s="203" t="s">
        <v>4052</v>
      </c>
      <c r="G101" s="201"/>
      <c r="H101" s="201"/>
      <c r="I101" s="204"/>
      <c r="J101" s="205">
        <f>BK101</f>
        <v>0</v>
      </c>
      <c r="K101" s="201"/>
      <c r="L101" s="206"/>
      <c r="M101" s="207"/>
      <c r="N101" s="208"/>
      <c r="O101" s="208"/>
      <c r="P101" s="209">
        <f>SUM(P102:P120)</f>
        <v>0</v>
      </c>
      <c r="Q101" s="208"/>
      <c r="R101" s="209">
        <f>SUM(R102:R120)</f>
        <v>0</v>
      </c>
      <c r="S101" s="208"/>
      <c r="T101" s="210">
        <f>SUM(T102:T120)</f>
        <v>0</v>
      </c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R101" s="211" t="s">
        <v>79</v>
      </c>
      <c r="AT101" s="212" t="s">
        <v>71</v>
      </c>
      <c r="AU101" s="212" t="s">
        <v>72</v>
      </c>
      <c r="AY101" s="211" t="s">
        <v>178</v>
      </c>
      <c r="BK101" s="213">
        <f>SUM(BK102:BK120)</f>
        <v>0</v>
      </c>
    </row>
    <row r="102" s="2" customFormat="1" ht="21.75" customHeight="1">
      <c r="A102" s="41"/>
      <c r="B102" s="42"/>
      <c r="C102" s="214" t="s">
        <v>81</v>
      </c>
      <c r="D102" s="214" t="s">
        <v>179</v>
      </c>
      <c r="E102" s="215" t="s">
        <v>4053</v>
      </c>
      <c r="F102" s="216" t="s">
        <v>4054</v>
      </c>
      <c r="G102" s="217" t="s">
        <v>182</v>
      </c>
      <c r="H102" s="218">
        <v>15</v>
      </c>
      <c r="I102" s="219"/>
      <c r="J102" s="220">
        <f>ROUND(I102*H102,2)</f>
        <v>0</v>
      </c>
      <c r="K102" s="216" t="s">
        <v>21</v>
      </c>
      <c r="L102" s="47"/>
      <c r="M102" s="221" t="s">
        <v>21</v>
      </c>
      <c r="N102" s="222" t="s">
        <v>43</v>
      </c>
      <c r="O102" s="87"/>
      <c r="P102" s="223">
        <f>O102*H102</f>
        <v>0</v>
      </c>
      <c r="Q102" s="223">
        <v>0</v>
      </c>
      <c r="R102" s="223">
        <f>Q102*H102</f>
        <v>0</v>
      </c>
      <c r="S102" s="223">
        <v>0</v>
      </c>
      <c r="T102" s="224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25" t="s">
        <v>97</v>
      </c>
      <c r="AT102" s="225" t="s">
        <v>179</v>
      </c>
      <c r="AU102" s="225" t="s">
        <v>79</v>
      </c>
      <c r="AY102" s="20" t="s">
        <v>178</v>
      </c>
      <c r="BE102" s="226">
        <f>IF(N102="základní",J102,0)</f>
        <v>0</v>
      </c>
      <c r="BF102" s="226">
        <f>IF(N102="snížená",J102,0)</f>
        <v>0</v>
      </c>
      <c r="BG102" s="226">
        <f>IF(N102="zákl. přenesená",J102,0)</f>
        <v>0</v>
      </c>
      <c r="BH102" s="226">
        <f>IF(N102="sníž. přenesená",J102,0)</f>
        <v>0</v>
      </c>
      <c r="BI102" s="226">
        <f>IF(N102="nulová",J102,0)</f>
        <v>0</v>
      </c>
      <c r="BJ102" s="20" t="s">
        <v>79</v>
      </c>
      <c r="BK102" s="226">
        <f>ROUND(I102*H102,2)</f>
        <v>0</v>
      </c>
      <c r="BL102" s="20" t="s">
        <v>97</v>
      </c>
      <c r="BM102" s="225" t="s">
        <v>4055</v>
      </c>
    </row>
    <row r="103" s="2" customFormat="1" ht="21.75" customHeight="1">
      <c r="A103" s="41"/>
      <c r="B103" s="42"/>
      <c r="C103" s="214" t="s">
        <v>95</v>
      </c>
      <c r="D103" s="214" t="s">
        <v>179</v>
      </c>
      <c r="E103" s="215" t="s">
        <v>4056</v>
      </c>
      <c r="F103" s="216" t="s">
        <v>4057</v>
      </c>
      <c r="G103" s="217" t="s">
        <v>182</v>
      </c>
      <c r="H103" s="218">
        <v>5</v>
      </c>
      <c r="I103" s="219"/>
      <c r="J103" s="220">
        <f>ROUND(I103*H103,2)</f>
        <v>0</v>
      </c>
      <c r="K103" s="216" t="s">
        <v>21</v>
      </c>
      <c r="L103" s="47"/>
      <c r="M103" s="221" t="s">
        <v>21</v>
      </c>
      <c r="N103" s="222" t="s">
        <v>43</v>
      </c>
      <c r="O103" s="87"/>
      <c r="P103" s="223">
        <f>O103*H103</f>
        <v>0</v>
      </c>
      <c r="Q103" s="223">
        <v>0</v>
      </c>
      <c r="R103" s="223">
        <f>Q103*H103</f>
        <v>0</v>
      </c>
      <c r="S103" s="223">
        <v>0</v>
      </c>
      <c r="T103" s="224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5" t="s">
        <v>97</v>
      </c>
      <c r="AT103" s="225" t="s">
        <v>179</v>
      </c>
      <c r="AU103" s="225" t="s">
        <v>79</v>
      </c>
      <c r="AY103" s="20" t="s">
        <v>178</v>
      </c>
      <c r="BE103" s="226">
        <f>IF(N103="základní",J103,0)</f>
        <v>0</v>
      </c>
      <c r="BF103" s="226">
        <f>IF(N103="snížená",J103,0)</f>
        <v>0</v>
      </c>
      <c r="BG103" s="226">
        <f>IF(N103="zákl. přenesená",J103,0)</f>
        <v>0</v>
      </c>
      <c r="BH103" s="226">
        <f>IF(N103="sníž. přenesená",J103,0)</f>
        <v>0</v>
      </c>
      <c r="BI103" s="226">
        <f>IF(N103="nulová",J103,0)</f>
        <v>0</v>
      </c>
      <c r="BJ103" s="20" t="s">
        <v>79</v>
      </c>
      <c r="BK103" s="226">
        <f>ROUND(I103*H103,2)</f>
        <v>0</v>
      </c>
      <c r="BL103" s="20" t="s">
        <v>97</v>
      </c>
      <c r="BM103" s="225" t="s">
        <v>4058</v>
      </c>
    </row>
    <row r="104" s="2" customFormat="1" ht="21.75" customHeight="1">
      <c r="A104" s="41"/>
      <c r="B104" s="42"/>
      <c r="C104" s="214" t="s">
        <v>97</v>
      </c>
      <c r="D104" s="214" t="s">
        <v>179</v>
      </c>
      <c r="E104" s="215" t="s">
        <v>4059</v>
      </c>
      <c r="F104" s="216" t="s">
        <v>4060</v>
      </c>
      <c r="G104" s="217" t="s">
        <v>182</v>
      </c>
      <c r="H104" s="218">
        <v>2</v>
      </c>
      <c r="I104" s="219"/>
      <c r="J104" s="220">
        <f>ROUND(I104*H104,2)</f>
        <v>0</v>
      </c>
      <c r="K104" s="216" t="s">
        <v>21</v>
      </c>
      <c r="L104" s="47"/>
      <c r="M104" s="221" t="s">
        <v>21</v>
      </c>
      <c r="N104" s="222" t="s">
        <v>43</v>
      </c>
      <c r="O104" s="87"/>
      <c r="P104" s="223">
        <f>O104*H104</f>
        <v>0</v>
      </c>
      <c r="Q104" s="223">
        <v>0</v>
      </c>
      <c r="R104" s="223">
        <f>Q104*H104</f>
        <v>0</v>
      </c>
      <c r="S104" s="223">
        <v>0</v>
      </c>
      <c r="T104" s="224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25" t="s">
        <v>97</v>
      </c>
      <c r="AT104" s="225" t="s">
        <v>179</v>
      </c>
      <c r="AU104" s="225" t="s">
        <v>79</v>
      </c>
      <c r="AY104" s="20" t="s">
        <v>178</v>
      </c>
      <c r="BE104" s="226">
        <f>IF(N104="základní",J104,0)</f>
        <v>0</v>
      </c>
      <c r="BF104" s="226">
        <f>IF(N104="snížená",J104,0)</f>
        <v>0</v>
      </c>
      <c r="BG104" s="226">
        <f>IF(N104="zákl. přenesená",J104,0)</f>
        <v>0</v>
      </c>
      <c r="BH104" s="226">
        <f>IF(N104="sníž. přenesená",J104,0)</f>
        <v>0</v>
      </c>
      <c r="BI104" s="226">
        <f>IF(N104="nulová",J104,0)</f>
        <v>0</v>
      </c>
      <c r="BJ104" s="20" t="s">
        <v>79</v>
      </c>
      <c r="BK104" s="226">
        <f>ROUND(I104*H104,2)</f>
        <v>0</v>
      </c>
      <c r="BL104" s="20" t="s">
        <v>97</v>
      </c>
      <c r="BM104" s="225" t="s">
        <v>4061</v>
      </c>
    </row>
    <row r="105" s="2" customFormat="1" ht="24.15" customHeight="1">
      <c r="A105" s="41"/>
      <c r="B105" s="42"/>
      <c r="C105" s="214" t="s">
        <v>206</v>
      </c>
      <c r="D105" s="214" t="s">
        <v>179</v>
      </c>
      <c r="E105" s="215" t="s">
        <v>4062</v>
      </c>
      <c r="F105" s="216" t="s">
        <v>4063</v>
      </c>
      <c r="G105" s="217" t="s">
        <v>182</v>
      </c>
      <c r="H105" s="218">
        <v>15</v>
      </c>
      <c r="I105" s="219"/>
      <c r="J105" s="220">
        <f>ROUND(I105*H105,2)</f>
        <v>0</v>
      </c>
      <c r="K105" s="216" t="s">
        <v>21</v>
      </c>
      <c r="L105" s="47"/>
      <c r="M105" s="221" t="s">
        <v>21</v>
      </c>
      <c r="N105" s="222" t="s">
        <v>43</v>
      </c>
      <c r="O105" s="87"/>
      <c r="P105" s="223">
        <f>O105*H105</f>
        <v>0</v>
      </c>
      <c r="Q105" s="223">
        <v>0</v>
      </c>
      <c r="R105" s="223">
        <f>Q105*H105</f>
        <v>0</v>
      </c>
      <c r="S105" s="223">
        <v>0</v>
      </c>
      <c r="T105" s="224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5" t="s">
        <v>97</v>
      </c>
      <c r="AT105" s="225" t="s">
        <v>179</v>
      </c>
      <c r="AU105" s="225" t="s">
        <v>79</v>
      </c>
      <c r="AY105" s="20" t="s">
        <v>178</v>
      </c>
      <c r="BE105" s="226">
        <f>IF(N105="základní",J105,0)</f>
        <v>0</v>
      </c>
      <c r="BF105" s="226">
        <f>IF(N105="snížená",J105,0)</f>
        <v>0</v>
      </c>
      <c r="BG105" s="226">
        <f>IF(N105="zákl. přenesená",J105,0)</f>
        <v>0</v>
      </c>
      <c r="BH105" s="226">
        <f>IF(N105="sníž. přenesená",J105,0)</f>
        <v>0</v>
      </c>
      <c r="BI105" s="226">
        <f>IF(N105="nulová",J105,0)</f>
        <v>0</v>
      </c>
      <c r="BJ105" s="20" t="s">
        <v>79</v>
      </c>
      <c r="BK105" s="226">
        <f>ROUND(I105*H105,2)</f>
        <v>0</v>
      </c>
      <c r="BL105" s="20" t="s">
        <v>97</v>
      </c>
      <c r="BM105" s="225" t="s">
        <v>4064</v>
      </c>
    </row>
    <row r="106" s="2" customFormat="1" ht="24.15" customHeight="1">
      <c r="A106" s="41"/>
      <c r="B106" s="42"/>
      <c r="C106" s="214" t="s">
        <v>211</v>
      </c>
      <c r="D106" s="214" t="s">
        <v>179</v>
      </c>
      <c r="E106" s="215" t="s">
        <v>4065</v>
      </c>
      <c r="F106" s="216" t="s">
        <v>4066</v>
      </c>
      <c r="G106" s="217" t="s">
        <v>182</v>
      </c>
      <c r="H106" s="218">
        <v>5</v>
      </c>
      <c r="I106" s="219"/>
      <c r="J106" s="220">
        <f>ROUND(I106*H106,2)</f>
        <v>0</v>
      </c>
      <c r="K106" s="216" t="s">
        <v>21</v>
      </c>
      <c r="L106" s="47"/>
      <c r="M106" s="221" t="s">
        <v>21</v>
      </c>
      <c r="N106" s="222" t="s">
        <v>43</v>
      </c>
      <c r="O106" s="87"/>
      <c r="P106" s="223">
        <f>O106*H106</f>
        <v>0</v>
      </c>
      <c r="Q106" s="223">
        <v>0</v>
      </c>
      <c r="R106" s="223">
        <f>Q106*H106</f>
        <v>0</v>
      </c>
      <c r="S106" s="223">
        <v>0</v>
      </c>
      <c r="T106" s="224">
        <f>S106*H106</f>
        <v>0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R106" s="225" t="s">
        <v>97</v>
      </c>
      <c r="AT106" s="225" t="s">
        <v>179</v>
      </c>
      <c r="AU106" s="225" t="s">
        <v>79</v>
      </c>
      <c r="AY106" s="20" t="s">
        <v>178</v>
      </c>
      <c r="BE106" s="226">
        <f>IF(N106="základní",J106,0)</f>
        <v>0</v>
      </c>
      <c r="BF106" s="226">
        <f>IF(N106="snížená",J106,0)</f>
        <v>0</v>
      </c>
      <c r="BG106" s="226">
        <f>IF(N106="zákl. přenesená",J106,0)</f>
        <v>0</v>
      </c>
      <c r="BH106" s="226">
        <f>IF(N106="sníž. přenesená",J106,0)</f>
        <v>0</v>
      </c>
      <c r="BI106" s="226">
        <f>IF(N106="nulová",J106,0)</f>
        <v>0</v>
      </c>
      <c r="BJ106" s="20" t="s">
        <v>79</v>
      </c>
      <c r="BK106" s="226">
        <f>ROUND(I106*H106,2)</f>
        <v>0</v>
      </c>
      <c r="BL106" s="20" t="s">
        <v>97</v>
      </c>
      <c r="BM106" s="225" t="s">
        <v>4067</v>
      </c>
    </row>
    <row r="107" s="2" customFormat="1" ht="24.15" customHeight="1">
      <c r="A107" s="41"/>
      <c r="B107" s="42"/>
      <c r="C107" s="214" t="s">
        <v>215</v>
      </c>
      <c r="D107" s="214" t="s">
        <v>179</v>
      </c>
      <c r="E107" s="215" t="s">
        <v>4068</v>
      </c>
      <c r="F107" s="216" t="s">
        <v>4069</v>
      </c>
      <c r="G107" s="217" t="s">
        <v>182</v>
      </c>
      <c r="H107" s="218">
        <v>2</v>
      </c>
      <c r="I107" s="219"/>
      <c r="J107" s="220">
        <f>ROUND(I107*H107,2)</f>
        <v>0</v>
      </c>
      <c r="K107" s="216" t="s">
        <v>21</v>
      </c>
      <c r="L107" s="47"/>
      <c r="M107" s="221" t="s">
        <v>21</v>
      </c>
      <c r="N107" s="222" t="s">
        <v>43</v>
      </c>
      <c r="O107" s="87"/>
      <c r="P107" s="223">
        <f>O107*H107</f>
        <v>0</v>
      </c>
      <c r="Q107" s="223">
        <v>0</v>
      </c>
      <c r="R107" s="223">
        <f>Q107*H107</f>
        <v>0</v>
      </c>
      <c r="S107" s="223">
        <v>0</v>
      </c>
      <c r="T107" s="224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5" t="s">
        <v>97</v>
      </c>
      <c r="AT107" s="225" t="s">
        <v>179</v>
      </c>
      <c r="AU107" s="225" t="s">
        <v>79</v>
      </c>
      <c r="AY107" s="20" t="s">
        <v>178</v>
      </c>
      <c r="BE107" s="226">
        <f>IF(N107="základní",J107,0)</f>
        <v>0</v>
      </c>
      <c r="BF107" s="226">
        <f>IF(N107="snížená",J107,0)</f>
        <v>0</v>
      </c>
      <c r="BG107" s="226">
        <f>IF(N107="zákl. přenesená",J107,0)</f>
        <v>0</v>
      </c>
      <c r="BH107" s="226">
        <f>IF(N107="sníž. přenesená",J107,0)</f>
        <v>0</v>
      </c>
      <c r="BI107" s="226">
        <f>IF(N107="nulová",J107,0)</f>
        <v>0</v>
      </c>
      <c r="BJ107" s="20" t="s">
        <v>79</v>
      </c>
      <c r="BK107" s="226">
        <f>ROUND(I107*H107,2)</f>
        <v>0</v>
      </c>
      <c r="BL107" s="20" t="s">
        <v>97</v>
      </c>
      <c r="BM107" s="225" t="s">
        <v>4070</v>
      </c>
    </row>
    <row r="108" s="2" customFormat="1" ht="16.5" customHeight="1">
      <c r="A108" s="41"/>
      <c r="B108" s="42"/>
      <c r="C108" s="214" t="s">
        <v>219</v>
      </c>
      <c r="D108" s="214" t="s">
        <v>179</v>
      </c>
      <c r="E108" s="215" t="s">
        <v>4071</v>
      </c>
      <c r="F108" s="216" t="s">
        <v>4072</v>
      </c>
      <c r="G108" s="217" t="s">
        <v>209</v>
      </c>
      <c r="H108" s="218">
        <v>45</v>
      </c>
      <c r="I108" s="219"/>
      <c r="J108" s="220">
        <f>ROUND(I108*H108,2)</f>
        <v>0</v>
      </c>
      <c r="K108" s="216" t="s">
        <v>21</v>
      </c>
      <c r="L108" s="47"/>
      <c r="M108" s="221" t="s">
        <v>21</v>
      </c>
      <c r="N108" s="222" t="s">
        <v>43</v>
      </c>
      <c r="O108" s="87"/>
      <c r="P108" s="223">
        <f>O108*H108</f>
        <v>0</v>
      </c>
      <c r="Q108" s="223">
        <v>0</v>
      </c>
      <c r="R108" s="223">
        <f>Q108*H108</f>
        <v>0</v>
      </c>
      <c r="S108" s="223">
        <v>0</v>
      </c>
      <c r="T108" s="224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25" t="s">
        <v>97</v>
      </c>
      <c r="AT108" s="225" t="s">
        <v>179</v>
      </c>
      <c r="AU108" s="225" t="s">
        <v>79</v>
      </c>
      <c r="AY108" s="20" t="s">
        <v>178</v>
      </c>
      <c r="BE108" s="226">
        <f>IF(N108="základní",J108,0)</f>
        <v>0</v>
      </c>
      <c r="BF108" s="226">
        <f>IF(N108="snížená",J108,0)</f>
        <v>0</v>
      </c>
      <c r="BG108" s="226">
        <f>IF(N108="zákl. přenesená",J108,0)</f>
        <v>0</v>
      </c>
      <c r="BH108" s="226">
        <f>IF(N108="sníž. přenesená",J108,0)</f>
        <v>0</v>
      </c>
      <c r="BI108" s="226">
        <f>IF(N108="nulová",J108,0)</f>
        <v>0</v>
      </c>
      <c r="BJ108" s="20" t="s">
        <v>79</v>
      </c>
      <c r="BK108" s="226">
        <f>ROUND(I108*H108,2)</f>
        <v>0</v>
      </c>
      <c r="BL108" s="20" t="s">
        <v>97</v>
      </c>
      <c r="BM108" s="225" t="s">
        <v>4073</v>
      </c>
    </row>
    <row r="109" s="2" customFormat="1" ht="16.5" customHeight="1">
      <c r="A109" s="41"/>
      <c r="B109" s="42"/>
      <c r="C109" s="214" t="s">
        <v>223</v>
      </c>
      <c r="D109" s="214" t="s">
        <v>179</v>
      </c>
      <c r="E109" s="215" t="s">
        <v>4074</v>
      </c>
      <c r="F109" s="216" t="s">
        <v>4075</v>
      </c>
      <c r="G109" s="217" t="s">
        <v>209</v>
      </c>
      <c r="H109" s="218">
        <v>25</v>
      </c>
      <c r="I109" s="219"/>
      <c r="J109" s="220">
        <f>ROUND(I109*H109,2)</f>
        <v>0</v>
      </c>
      <c r="K109" s="216" t="s">
        <v>21</v>
      </c>
      <c r="L109" s="47"/>
      <c r="M109" s="221" t="s">
        <v>21</v>
      </c>
      <c r="N109" s="222" t="s">
        <v>43</v>
      </c>
      <c r="O109" s="87"/>
      <c r="P109" s="223">
        <f>O109*H109</f>
        <v>0</v>
      </c>
      <c r="Q109" s="223">
        <v>0</v>
      </c>
      <c r="R109" s="223">
        <f>Q109*H109</f>
        <v>0</v>
      </c>
      <c r="S109" s="223">
        <v>0</v>
      </c>
      <c r="T109" s="224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5" t="s">
        <v>97</v>
      </c>
      <c r="AT109" s="225" t="s">
        <v>179</v>
      </c>
      <c r="AU109" s="225" t="s">
        <v>79</v>
      </c>
      <c r="AY109" s="20" t="s">
        <v>178</v>
      </c>
      <c r="BE109" s="226">
        <f>IF(N109="základní",J109,0)</f>
        <v>0</v>
      </c>
      <c r="BF109" s="226">
        <f>IF(N109="snížená",J109,0)</f>
        <v>0</v>
      </c>
      <c r="BG109" s="226">
        <f>IF(N109="zákl. přenesená",J109,0)</f>
        <v>0</v>
      </c>
      <c r="BH109" s="226">
        <f>IF(N109="sníž. přenesená",J109,0)</f>
        <v>0</v>
      </c>
      <c r="BI109" s="226">
        <f>IF(N109="nulová",J109,0)</f>
        <v>0</v>
      </c>
      <c r="BJ109" s="20" t="s">
        <v>79</v>
      </c>
      <c r="BK109" s="226">
        <f>ROUND(I109*H109,2)</f>
        <v>0</v>
      </c>
      <c r="BL109" s="20" t="s">
        <v>97</v>
      </c>
      <c r="BM109" s="225" t="s">
        <v>4076</v>
      </c>
    </row>
    <row r="110" s="2" customFormat="1" ht="16.5" customHeight="1">
      <c r="A110" s="41"/>
      <c r="B110" s="42"/>
      <c r="C110" s="214" t="s">
        <v>185</v>
      </c>
      <c r="D110" s="214" t="s">
        <v>179</v>
      </c>
      <c r="E110" s="215" t="s">
        <v>4077</v>
      </c>
      <c r="F110" s="216" t="s">
        <v>4078</v>
      </c>
      <c r="G110" s="217" t="s">
        <v>384</v>
      </c>
      <c r="H110" s="218">
        <v>1</v>
      </c>
      <c r="I110" s="219"/>
      <c r="J110" s="220">
        <f>ROUND(I110*H110,2)</f>
        <v>0</v>
      </c>
      <c r="K110" s="216" t="s">
        <v>21</v>
      </c>
      <c r="L110" s="47"/>
      <c r="M110" s="221" t="s">
        <v>21</v>
      </c>
      <c r="N110" s="222" t="s">
        <v>43</v>
      </c>
      <c r="O110" s="87"/>
      <c r="P110" s="223">
        <f>O110*H110</f>
        <v>0</v>
      </c>
      <c r="Q110" s="223">
        <v>0</v>
      </c>
      <c r="R110" s="223">
        <f>Q110*H110</f>
        <v>0</v>
      </c>
      <c r="S110" s="223">
        <v>0</v>
      </c>
      <c r="T110" s="224">
        <f>S110*H110</f>
        <v>0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25" t="s">
        <v>97</v>
      </c>
      <c r="AT110" s="225" t="s">
        <v>179</v>
      </c>
      <c r="AU110" s="225" t="s">
        <v>79</v>
      </c>
      <c r="AY110" s="20" t="s">
        <v>178</v>
      </c>
      <c r="BE110" s="226">
        <f>IF(N110="základní",J110,0)</f>
        <v>0</v>
      </c>
      <c r="BF110" s="226">
        <f>IF(N110="snížená",J110,0)</f>
        <v>0</v>
      </c>
      <c r="BG110" s="226">
        <f>IF(N110="zákl. přenesená",J110,0)</f>
        <v>0</v>
      </c>
      <c r="BH110" s="226">
        <f>IF(N110="sníž. přenesená",J110,0)</f>
        <v>0</v>
      </c>
      <c r="BI110" s="226">
        <f>IF(N110="nulová",J110,0)</f>
        <v>0</v>
      </c>
      <c r="BJ110" s="20" t="s">
        <v>79</v>
      </c>
      <c r="BK110" s="226">
        <f>ROUND(I110*H110,2)</f>
        <v>0</v>
      </c>
      <c r="BL110" s="20" t="s">
        <v>97</v>
      </c>
      <c r="BM110" s="225" t="s">
        <v>4079</v>
      </c>
    </row>
    <row r="111" s="2" customFormat="1" ht="24.15" customHeight="1">
      <c r="A111" s="41"/>
      <c r="B111" s="42"/>
      <c r="C111" s="214" t="s">
        <v>189</v>
      </c>
      <c r="D111" s="214" t="s">
        <v>179</v>
      </c>
      <c r="E111" s="215" t="s">
        <v>4080</v>
      </c>
      <c r="F111" s="216" t="s">
        <v>4081</v>
      </c>
      <c r="G111" s="217" t="s">
        <v>209</v>
      </c>
      <c r="H111" s="218">
        <v>125</v>
      </c>
      <c r="I111" s="219"/>
      <c r="J111" s="220">
        <f>ROUND(I111*H111,2)</f>
        <v>0</v>
      </c>
      <c r="K111" s="216" t="s">
        <v>21</v>
      </c>
      <c r="L111" s="47"/>
      <c r="M111" s="221" t="s">
        <v>21</v>
      </c>
      <c r="N111" s="222" t="s">
        <v>43</v>
      </c>
      <c r="O111" s="87"/>
      <c r="P111" s="223">
        <f>O111*H111</f>
        <v>0</v>
      </c>
      <c r="Q111" s="223">
        <v>0</v>
      </c>
      <c r="R111" s="223">
        <f>Q111*H111</f>
        <v>0</v>
      </c>
      <c r="S111" s="223">
        <v>0</v>
      </c>
      <c r="T111" s="224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25" t="s">
        <v>97</v>
      </c>
      <c r="AT111" s="225" t="s">
        <v>179</v>
      </c>
      <c r="AU111" s="225" t="s">
        <v>79</v>
      </c>
      <c r="AY111" s="20" t="s">
        <v>178</v>
      </c>
      <c r="BE111" s="226">
        <f>IF(N111="základní",J111,0)</f>
        <v>0</v>
      </c>
      <c r="BF111" s="226">
        <f>IF(N111="snížená",J111,0)</f>
        <v>0</v>
      </c>
      <c r="BG111" s="226">
        <f>IF(N111="zákl. přenesená",J111,0)</f>
        <v>0</v>
      </c>
      <c r="BH111" s="226">
        <f>IF(N111="sníž. přenesená",J111,0)</f>
        <v>0</v>
      </c>
      <c r="BI111" s="226">
        <f>IF(N111="nulová",J111,0)</f>
        <v>0</v>
      </c>
      <c r="BJ111" s="20" t="s">
        <v>79</v>
      </c>
      <c r="BK111" s="226">
        <f>ROUND(I111*H111,2)</f>
        <v>0</v>
      </c>
      <c r="BL111" s="20" t="s">
        <v>97</v>
      </c>
      <c r="BM111" s="225" t="s">
        <v>4082</v>
      </c>
    </row>
    <row r="112" s="2" customFormat="1" ht="24.15" customHeight="1">
      <c r="A112" s="41"/>
      <c r="B112" s="42"/>
      <c r="C112" s="214" t="s">
        <v>193</v>
      </c>
      <c r="D112" s="214" t="s">
        <v>179</v>
      </c>
      <c r="E112" s="215" t="s">
        <v>4083</v>
      </c>
      <c r="F112" s="216" t="s">
        <v>4084</v>
      </c>
      <c r="G112" s="217" t="s">
        <v>209</v>
      </c>
      <c r="H112" s="218">
        <v>45</v>
      </c>
      <c r="I112" s="219"/>
      <c r="J112" s="220">
        <f>ROUND(I112*H112,2)</f>
        <v>0</v>
      </c>
      <c r="K112" s="216" t="s">
        <v>21</v>
      </c>
      <c r="L112" s="47"/>
      <c r="M112" s="221" t="s">
        <v>21</v>
      </c>
      <c r="N112" s="222" t="s">
        <v>43</v>
      </c>
      <c r="O112" s="87"/>
      <c r="P112" s="223">
        <f>O112*H112</f>
        <v>0</v>
      </c>
      <c r="Q112" s="223">
        <v>0</v>
      </c>
      <c r="R112" s="223">
        <f>Q112*H112</f>
        <v>0</v>
      </c>
      <c r="S112" s="223">
        <v>0</v>
      </c>
      <c r="T112" s="224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25" t="s">
        <v>97</v>
      </c>
      <c r="AT112" s="225" t="s">
        <v>179</v>
      </c>
      <c r="AU112" s="225" t="s">
        <v>79</v>
      </c>
      <c r="AY112" s="20" t="s">
        <v>178</v>
      </c>
      <c r="BE112" s="226">
        <f>IF(N112="základní",J112,0)</f>
        <v>0</v>
      </c>
      <c r="BF112" s="226">
        <f>IF(N112="snížená",J112,0)</f>
        <v>0</v>
      </c>
      <c r="BG112" s="226">
        <f>IF(N112="zákl. přenesená",J112,0)</f>
        <v>0</v>
      </c>
      <c r="BH112" s="226">
        <f>IF(N112="sníž. přenesená",J112,0)</f>
        <v>0</v>
      </c>
      <c r="BI112" s="226">
        <f>IF(N112="nulová",J112,0)</f>
        <v>0</v>
      </c>
      <c r="BJ112" s="20" t="s">
        <v>79</v>
      </c>
      <c r="BK112" s="226">
        <f>ROUND(I112*H112,2)</f>
        <v>0</v>
      </c>
      <c r="BL112" s="20" t="s">
        <v>97</v>
      </c>
      <c r="BM112" s="225" t="s">
        <v>4085</v>
      </c>
    </row>
    <row r="113" s="2" customFormat="1" ht="24.15" customHeight="1">
      <c r="A113" s="41"/>
      <c r="B113" s="42"/>
      <c r="C113" s="214" t="s">
        <v>230</v>
      </c>
      <c r="D113" s="214" t="s">
        <v>179</v>
      </c>
      <c r="E113" s="215" t="s">
        <v>4086</v>
      </c>
      <c r="F113" s="216" t="s">
        <v>4087</v>
      </c>
      <c r="G113" s="217" t="s">
        <v>209</v>
      </c>
      <c r="H113" s="218">
        <v>15</v>
      </c>
      <c r="I113" s="219"/>
      <c r="J113" s="220">
        <f>ROUND(I113*H113,2)</f>
        <v>0</v>
      </c>
      <c r="K113" s="216" t="s">
        <v>21</v>
      </c>
      <c r="L113" s="47"/>
      <c r="M113" s="221" t="s">
        <v>21</v>
      </c>
      <c r="N113" s="222" t="s">
        <v>43</v>
      </c>
      <c r="O113" s="87"/>
      <c r="P113" s="223">
        <f>O113*H113</f>
        <v>0</v>
      </c>
      <c r="Q113" s="223">
        <v>0</v>
      </c>
      <c r="R113" s="223">
        <f>Q113*H113</f>
        <v>0</v>
      </c>
      <c r="S113" s="223">
        <v>0</v>
      </c>
      <c r="T113" s="224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5" t="s">
        <v>97</v>
      </c>
      <c r="AT113" s="225" t="s">
        <v>179</v>
      </c>
      <c r="AU113" s="225" t="s">
        <v>79</v>
      </c>
      <c r="AY113" s="20" t="s">
        <v>178</v>
      </c>
      <c r="BE113" s="226">
        <f>IF(N113="základní",J113,0)</f>
        <v>0</v>
      </c>
      <c r="BF113" s="226">
        <f>IF(N113="snížená",J113,0)</f>
        <v>0</v>
      </c>
      <c r="BG113" s="226">
        <f>IF(N113="zákl. přenesená",J113,0)</f>
        <v>0</v>
      </c>
      <c r="BH113" s="226">
        <f>IF(N113="sníž. přenesená",J113,0)</f>
        <v>0</v>
      </c>
      <c r="BI113" s="226">
        <f>IF(N113="nulová",J113,0)</f>
        <v>0</v>
      </c>
      <c r="BJ113" s="20" t="s">
        <v>79</v>
      </c>
      <c r="BK113" s="226">
        <f>ROUND(I113*H113,2)</f>
        <v>0</v>
      </c>
      <c r="BL113" s="20" t="s">
        <v>97</v>
      </c>
      <c r="BM113" s="225" t="s">
        <v>4088</v>
      </c>
    </row>
    <row r="114" s="2" customFormat="1" ht="24.15" customHeight="1">
      <c r="A114" s="41"/>
      <c r="B114" s="42"/>
      <c r="C114" s="214" t="s">
        <v>235</v>
      </c>
      <c r="D114" s="214" t="s">
        <v>179</v>
      </c>
      <c r="E114" s="215" t="s">
        <v>4089</v>
      </c>
      <c r="F114" s="216" t="s">
        <v>4090</v>
      </c>
      <c r="G114" s="217" t="s">
        <v>209</v>
      </c>
      <c r="H114" s="218">
        <v>20</v>
      </c>
      <c r="I114" s="219"/>
      <c r="J114" s="220">
        <f>ROUND(I114*H114,2)</f>
        <v>0</v>
      </c>
      <c r="K114" s="216" t="s">
        <v>21</v>
      </c>
      <c r="L114" s="47"/>
      <c r="M114" s="221" t="s">
        <v>21</v>
      </c>
      <c r="N114" s="222" t="s">
        <v>43</v>
      </c>
      <c r="O114" s="87"/>
      <c r="P114" s="223">
        <f>O114*H114</f>
        <v>0</v>
      </c>
      <c r="Q114" s="223">
        <v>0</v>
      </c>
      <c r="R114" s="223">
        <f>Q114*H114</f>
        <v>0</v>
      </c>
      <c r="S114" s="223">
        <v>0</v>
      </c>
      <c r="T114" s="224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25" t="s">
        <v>97</v>
      </c>
      <c r="AT114" s="225" t="s">
        <v>179</v>
      </c>
      <c r="AU114" s="225" t="s">
        <v>79</v>
      </c>
      <c r="AY114" s="20" t="s">
        <v>178</v>
      </c>
      <c r="BE114" s="226">
        <f>IF(N114="základní",J114,0)</f>
        <v>0</v>
      </c>
      <c r="BF114" s="226">
        <f>IF(N114="snížená",J114,0)</f>
        <v>0</v>
      </c>
      <c r="BG114" s="226">
        <f>IF(N114="zákl. přenesená",J114,0)</f>
        <v>0</v>
      </c>
      <c r="BH114" s="226">
        <f>IF(N114="sníž. přenesená",J114,0)</f>
        <v>0</v>
      </c>
      <c r="BI114" s="226">
        <f>IF(N114="nulová",J114,0)</f>
        <v>0</v>
      </c>
      <c r="BJ114" s="20" t="s">
        <v>79</v>
      </c>
      <c r="BK114" s="226">
        <f>ROUND(I114*H114,2)</f>
        <v>0</v>
      </c>
      <c r="BL114" s="20" t="s">
        <v>97</v>
      </c>
      <c r="BM114" s="225" t="s">
        <v>4091</v>
      </c>
    </row>
    <row r="115" s="2" customFormat="1" ht="24.15" customHeight="1">
      <c r="A115" s="41"/>
      <c r="B115" s="42"/>
      <c r="C115" s="214" t="s">
        <v>8</v>
      </c>
      <c r="D115" s="214" t="s">
        <v>179</v>
      </c>
      <c r="E115" s="215" t="s">
        <v>4092</v>
      </c>
      <c r="F115" s="216" t="s">
        <v>4093</v>
      </c>
      <c r="G115" s="217" t="s">
        <v>209</v>
      </c>
      <c r="H115" s="218">
        <v>45</v>
      </c>
      <c r="I115" s="219"/>
      <c r="J115" s="220">
        <f>ROUND(I115*H115,2)</f>
        <v>0</v>
      </c>
      <c r="K115" s="216" t="s">
        <v>21</v>
      </c>
      <c r="L115" s="47"/>
      <c r="M115" s="221" t="s">
        <v>21</v>
      </c>
      <c r="N115" s="222" t="s">
        <v>43</v>
      </c>
      <c r="O115" s="87"/>
      <c r="P115" s="223">
        <f>O115*H115</f>
        <v>0</v>
      </c>
      <c r="Q115" s="223">
        <v>0</v>
      </c>
      <c r="R115" s="223">
        <f>Q115*H115</f>
        <v>0</v>
      </c>
      <c r="S115" s="223">
        <v>0</v>
      </c>
      <c r="T115" s="224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25" t="s">
        <v>97</v>
      </c>
      <c r="AT115" s="225" t="s">
        <v>179</v>
      </c>
      <c r="AU115" s="225" t="s">
        <v>79</v>
      </c>
      <c r="AY115" s="20" t="s">
        <v>178</v>
      </c>
      <c r="BE115" s="226">
        <f>IF(N115="základní",J115,0)</f>
        <v>0</v>
      </c>
      <c r="BF115" s="226">
        <f>IF(N115="snížená",J115,0)</f>
        <v>0</v>
      </c>
      <c r="BG115" s="226">
        <f>IF(N115="zákl. přenesená",J115,0)</f>
        <v>0</v>
      </c>
      <c r="BH115" s="226">
        <f>IF(N115="sníž. přenesená",J115,0)</f>
        <v>0</v>
      </c>
      <c r="BI115" s="226">
        <f>IF(N115="nulová",J115,0)</f>
        <v>0</v>
      </c>
      <c r="BJ115" s="20" t="s">
        <v>79</v>
      </c>
      <c r="BK115" s="226">
        <f>ROUND(I115*H115,2)</f>
        <v>0</v>
      </c>
      <c r="BL115" s="20" t="s">
        <v>97</v>
      </c>
      <c r="BM115" s="225" t="s">
        <v>4094</v>
      </c>
    </row>
    <row r="116" s="2" customFormat="1" ht="24.15" customHeight="1">
      <c r="A116" s="41"/>
      <c r="B116" s="42"/>
      <c r="C116" s="214" t="s">
        <v>242</v>
      </c>
      <c r="D116" s="214" t="s">
        <v>179</v>
      </c>
      <c r="E116" s="215" t="s">
        <v>4095</v>
      </c>
      <c r="F116" s="216" t="s">
        <v>4096</v>
      </c>
      <c r="G116" s="217" t="s">
        <v>209</v>
      </c>
      <c r="H116" s="218">
        <v>25</v>
      </c>
      <c r="I116" s="219"/>
      <c r="J116" s="220">
        <f>ROUND(I116*H116,2)</f>
        <v>0</v>
      </c>
      <c r="K116" s="216" t="s">
        <v>21</v>
      </c>
      <c r="L116" s="47"/>
      <c r="M116" s="221" t="s">
        <v>21</v>
      </c>
      <c r="N116" s="222" t="s">
        <v>43</v>
      </c>
      <c r="O116" s="87"/>
      <c r="P116" s="223">
        <f>O116*H116</f>
        <v>0</v>
      </c>
      <c r="Q116" s="223">
        <v>0</v>
      </c>
      <c r="R116" s="223">
        <f>Q116*H116</f>
        <v>0</v>
      </c>
      <c r="S116" s="223">
        <v>0</v>
      </c>
      <c r="T116" s="224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25" t="s">
        <v>97</v>
      </c>
      <c r="AT116" s="225" t="s">
        <v>179</v>
      </c>
      <c r="AU116" s="225" t="s">
        <v>79</v>
      </c>
      <c r="AY116" s="20" t="s">
        <v>178</v>
      </c>
      <c r="BE116" s="226">
        <f>IF(N116="základní",J116,0)</f>
        <v>0</v>
      </c>
      <c r="BF116" s="226">
        <f>IF(N116="snížená",J116,0)</f>
        <v>0</v>
      </c>
      <c r="BG116" s="226">
        <f>IF(N116="zákl. přenesená",J116,0)</f>
        <v>0</v>
      </c>
      <c r="BH116" s="226">
        <f>IF(N116="sníž. přenesená",J116,0)</f>
        <v>0</v>
      </c>
      <c r="BI116" s="226">
        <f>IF(N116="nulová",J116,0)</f>
        <v>0</v>
      </c>
      <c r="BJ116" s="20" t="s">
        <v>79</v>
      </c>
      <c r="BK116" s="226">
        <f>ROUND(I116*H116,2)</f>
        <v>0</v>
      </c>
      <c r="BL116" s="20" t="s">
        <v>97</v>
      </c>
      <c r="BM116" s="225" t="s">
        <v>4097</v>
      </c>
    </row>
    <row r="117" s="2" customFormat="1" ht="24.15" customHeight="1">
      <c r="A117" s="41"/>
      <c r="B117" s="42"/>
      <c r="C117" s="214" t="s">
        <v>246</v>
      </c>
      <c r="D117" s="214" t="s">
        <v>179</v>
      </c>
      <c r="E117" s="215" t="s">
        <v>4098</v>
      </c>
      <c r="F117" s="216" t="s">
        <v>4099</v>
      </c>
      <c r="G117" s="217" t="s">
        <v>209</v>
      </c>
      <c r="H117" s="218">
        <v>35</v>
      </c>
      <c r="I117" s="219"/>
      <c r="J117" s="220">
        <f>ROUND(I117*H117,2)</f>
        <v>0</v>
      </c>
      <c r="K117" s="216" t="s">
        <v>21</v>
      </c>
      <c r="L117" s="47"/>
      <c r="M117" s="221" t="s">
        <v>21</v>
      </c>
      <c r="N117" s="222" t="s">
        <v>43</v>
      </c>
      <c r="O117" s="87"/>
      <c r="P117" s="223">
        <f>O117*H117</f>
        <v>0</v>
      </c>
      <c r="Q117" s="223">
        <v>0</v>
      </c>
      <c r="R117" s="223">
        <f>Q117*H117</f>
        <v>0</v>
      </c>
      <c r="S117" s="223">
        <v>0</v>
      </c>
      <c r="T117" s="224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5" t="s">
        <v>97</v>
      </c>
      <c r="AT117" s="225" t="s">
        <v>179</v>
      </c>
      <c r="AU117" s="225" t="s">
        <v>79</v>
      </c>
      <c r="AY117" s="20" t="s">
        <v>178</v>
      </c>
      <c r="BE117" s="226">
        <f>IF(N117="základní",J117,0)</f>
        <v>0</v>
      </c>
      <c r="BF117" s="226">
        <f>IF(N117="snížená",J117,0)</f>
        <v>0</v>
      </c>
      <c r="BG117" s="226">
        <f>IF(N117="zákl. přenesená",J117,0)</f>
        <v>0</v>
      </c>
      <c r="BH117" s="226">
        <f>IF(N117="sníž. přenesená",J117,0)</f>
        <v>0</v>
      </c>
      <c r="BI117" s="226">
        <f>IF(N117="nulová",J117,0)</f>
        <v>0</v>
      </c>
      <c r="BJ117" s="20" t="s">
        <v>79</v>
      </c>
      <c r="BK117" s="226">
        <f>ROUND(I117*H117,2)</f>
        <v>0</v>
      </c>
      <c r="BL117" s="20" t="s">
        <v>97</v>
      </c>
      <c r="BM117" s="225" t="s">
        <v>4100</v>
      </c>
    </row>
    <row r="118" s="2" customFormat="1" ht="24.15" customHeight="1">
      <c r="A118" s="41"/>
      <c r="B118" s="42"/>
      <c r="C118" s="214" t="s">
        <v>250</v>
      </c>
      <c r="D118" s="214" t="s">
        <v>179</v>
      </c>
      <c r="E118" s="215" t="s">
        <v>4101</v>
      </c>
      <c r="F118" s="216" t="s">
        <v>4102</v>
      </c>
      <c r="G118" s="217" t="s">
        <v>209</v>
      </c>
      <c r="H118" s="218">
        <v>95</v>
      </c>
      <c r="I118" s="219"/>
      <c r="J118" s="220">
        <f>ROUND(I118*H118,2)</f>
        <v>0</v>
      </c>
      <c r="K118" s="216" t="s">
        <v>21</v>
      </c>
      <c r="L118" s="47"/>
      <c r="M118" s="221" t="s">
        <v>21</v>
      </c>
      <c r="N118" s="222" t="s">
        <v>43</v>
      </c>
      <c r="O118" s="87"/>
      <c r="P118" s="223">
        <f>O118*H118</f>
        <v>0</v>
      </c>
      <c r="Q118" s="223">
        <v>0</v>
      </c>
      <c r="R118" s="223">
        <f>Q118*H118</f>
        <v>0</v>
      </c>
      <c r="S118" s="223">
        <v>0</v>
      </c>
      <c r="T118" s="224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25" t="s">
        <v>97</v>
      </c>
      <c r="AT118" s="225" t="s">
        <v>179</v>
      </c>
      <c r="AU118" s="225" t="s">
        <v>79</v>
      </c>
      <c r="AY118" s="20" t="s">
        <v>178</v>
      </c>
      <c r="BE118" s="226">
        <f>IF(N118="základní",J118,0)</f>
        <v>0</v>
      </c>
      <c r="BF118" s="226">
        <f>IF(N118="snížená",J118,0)</f>
        <v>0</v>
      </c>
      <c r="BG118" s="226">
        <f>IF(N118="zákl. přenesená",J118,0)</f>
        <v>0</v>
      </c>
      <c r="BH118" s="226">
        <f>IF(N118="sníž. přenesená",J118,0)</f>
        <v>0</v>
      </c>
      <c r="BI118" s="226">
        <f>IF(N118="nulová",J118,0)</f>
        <v>0</v>
      </c>
      <c r="BJ118" s="20" t="s">
        <v>79</v>
      </c>
      <c r="BK118" s="226">
        <f>ROUND(I118*H118,2)</f>
        <v>0</v>
      </c>
      <c r="BL118" s="20" t="s">
        <v>97</v>
      </c>
      <c r="BM118" s="225" t="s">
        <v>4103</v>
      </c>
    </row>
    <row r="119" s="2" customFormat="1" ht="16.5" customHeight="1">
      <c r="A119" s="41"/>
      <c r="B119" s="42"/>
      <c r="C119" s="214" t="s">
        <v>254</v>
      </c>
      <c r="D119" s="214" t="s">
        <v>179</v>
      </c>
      <c r="E119" s="215" t="s">
        <v>4104</v>
      </c>
      <c r="F119" s="216" t="s">
        <v>4105</v>
      </c>
      <c r="G119" s="217" t="s">
        <v>182</v>
      </c>
      <c r="H119" s="218">
        <v>10</v>
      </c>
      <c r="I119" s="219"/>
      <c r="J119" s="220">
        <f>ROUND(I119*H119,2)</f>
        <v>0</v>
      </c>
      <c r="K119" s="216" t="s">
        <v>21</v>
      </c>
      <c r="L119" s="47"/>
      <c r="M119" s="221" t="s">
        <v>21</v>
      </c>
      <c r="N119" s="222" t="s">
        <v>43</v>
      </c>
      <c r="O119" s="87"/>
      <c r="P119" s="223">
        <f>O119*H119</f>
        <v>0</v>
      </c>
      <c r="Q119" s="223">
        <v>0</v>
      </c>
      <c r="R119" s="223">
        <f>Q119*H119</f>
        <v>0</v>
      </c>
      <c r="S119" s="223">
        <v>0</v>
      </c>
      <c r="T119" s="224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25" t="s">
        <v>97</v>
      </c>
      <c r="AT119" s="225" t="s">
        <v>179</v>
      </c>
      <c r="AU119" s="225" t="s">
        <v>79</v>
      </c>
      <c r="AY119" s="20" t="s">
        <v>178</v>
      </c>
      <c r="BE119" s="226">
        <f>IF(N119="základní",J119,0)</f>
        <v>0</v>
      </c>
      <c r="BF119" s="226">
        <f>IF(N119="snížená",J119,0)</f>
        <v>0</v>
      </c>
      <c r="BG119" s="226">
        <f>IF(N119="zákl. přenesená",J119,0)</f>
        <v>0</v>
      </c>
      <c r="BH119" s="226">
        <f>IF(N119="sníž. přenesená",J119,0)</f>
        <v>0</v>
      </c>
      <c r="BI119" s="226">
        <f>IF(N119="nulová",J119,0)</f>
        <v>0</v>
      </c>
      <c r="BJ119" s="20" t="s">
        <v>79</v>
      </c>
      <c r="BK119" s="226">
        <f>ROUND(I119*H119,2)</f>
        <v>0</v>
      </c>
      <c r="BL119" s="20" t="s">
        <v>97</v>
      </c>
      <c r="BM119" s="225" t="s">
        <v>4106</v>
      </c>
    </row>
    <row r="120" s="2" customFormat="1" ht="16.5" customHeight="1">
      <c r="A120" s="41"/>
      <c r="B120" s="42"/>
      <c r="C120" s="214" t="s">
        <v>258</v>
      </c>
      <c r="D120" s="214" t="s">
        <v>179</v>
      </c>
      <c r="E120" s="215" t="s">
        <v>3953</v>
      </c>
      <c r="F120" s="216" t="s">
        <v>3954</v>
      </c>
      <c r="G120" s="217" t="s">
        <v>2381</v>
      </c>
      <c r="H120" s="218">
        <v>50</v>
      </c>
      <c r="I120" s="219"/>
      <c r="J120" s="220">
        <f>ROUND(I120*H120,2)</f>
        <v>0</v>
      </c>
      <c r="K120" s="216" t="s">
        <v>21</v>
      </c>
      <c r="L120" s="47"/>
      <c r="M120" s="221" t="s">
        <v>21</v>
      </c>
      <c r="N120" s="222" t="s">
        <v>43</v>
      </c>
      <c r="O120" s="87"/>
      <c r="P120" s="223">
        <f>O120*H120</f>
        <v>0</v>
      </c>
      <c r="Q120" s="223">
        <v>0</v>
      </c>
      <c r="R120" s="223">
        <f>Q120*H120</f>
        <v>0</v>
      </c>
      <c r="S120" s="223">
        <v>0</v>
      </c>
      <c r="T120" s="224">
        <f>S120*H120</f>
        <v>0</v>
      </c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R120" s="225" t="s">
        <v>97</v>
      </c>
      <c r="AT120" s="225" t="s">
        <v>179</v>
      </c>
      <c r="AU120" s="225" t="s">
        <v>79</v>
      </c>
      <c r="AY120" s="20" t="s">
        <v>178</v>
      </c>
      <c r="BE120" s="226">
        <f>IF(N120="základní",J120,0)</f>
        <v>0</v>
      </c>
      <c r="BF120" s="226">
        <f>IF(N120="snížená",J120,0)</f>
        <v>0</v>
      </c>
      <c r="BG120" s="226">
        <f>IF(N120="zákl. přenesená",J120,0)</f>
        <v>0</v>
      </c>
      <c r="BH120" s="226">
        <f>IF(N120="sníž. přenesená",J120,0)</f>
        <v>0</v>
      </c>
      <c r="BI120" s="226">
        <f>IF(N120="nulová",J120,0)</f>
        <v>0</v>
      </c>
      <c r="BJ120" s="20" t="s">
        <v>79</v>
      </c>
      <c r="BK120" s="226">
        <f>ROUND(I120*H120,2)</f>
        <v>0</v>
      </c>
      <c r="BL120" s="20" t="s">
        <v>97</v>
      </c>
      <c r="BM120" s="225" t="s">
        <v>4107</v>
      </c>
    </row>
    <row r="121" s="12" customFormat="1" ht="25.92" customHeight="1">
      <c r="A121" s="12"/>
      <c r="B121" s="200"/>
      <c r="C121" s="201"/>
      <c r="D121" s="202" t="s">
        <v>71</v>
      </c>
      <c r="E121" s="203" t="s">
        <v>228</v>
      </c>
      <c r="F121" s="203" t="s">
        <v>4108</v>
      </c>
      <c r="G121" s="201"/>
      <c r="H121" s="201"/>
      <c r="I121" s="204"/>
      <c r="J121" s="205">
        <f>BK121</f>
        <v>0</v>
      </c>
      <c r="K121" s="201"/>
      <c r="L121" s="206"/>
      <c r="M121" s="207"/>
      <c r="N121" s="208"/>
      <c r="O121" s="208"/>
      <c r="P121" s="209">
        <f>SUM(P122:P140)</f>
        <v>0</v>
      </c>
      <c r="Q121" s="208"/>
      <c r="R121" s="209">
        <f>SUM(R122:R140)</f>
        <v>0</v>
      </c>
      <c r="S121" s="208"/>
      <c r="T121" s="210">
        <f>SUM(T122:T140)</f>
        <v>0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11" t="s">
        <v>79</v>
      </c>
      <c r="AT121" s="212" t="s">
        <v>71</v>
      </c>
      <c r="AU121" s="212" t="s">
        <v>72</v>
      </c>
      <c r="AY121" s="211" t="s">
        <v>178</v>
      </c>
      <c r="BK121" s="213">
        <f>SUM(BK122:BK140)</f>
        <v>0</v>
      </c>
    </row>
    <row r="122" s="2" customFormat="1" ht="16.5" customHeight="1">
      <c r="A122" s="41"/>
      <c r="B122" s="42"/>
      <c r="C122" s="214" t="s">
        <v>7</v>
      </c>
      <c r="D122" s="214" t="s">
        <v>179</v>
      </c>
      <c r="E122" s="215" t="s">
        <v>4109</v>
      </c>
      <c r="F122" s="216" t="s">
        <v>4110</v>
      </c>
      <c r="G122" s="217" t="s">
        <v>182</v>
      </c>
      <c r="H122" s="218">
        <v>4</v>
      </c>
      <c r="I122" s="219"/>
      <c r="J122" s="220">
        <f>ROUND(I122*H122,2)</f>
        <v>0</v>
      </c>
      <c r="K122" s="216" t="s">
        <v>21</v>
      </c>
      <c r="L122" s="47"/>
      <c r="M122" s="221" t="s">
        <v>21</v>
      </c>
      <c r="N122" s="222" t="s">
        <v>43</v>
      </c>
      <c r="O122" s="87"/>
      <c r="P122" s="223">
        <f>O122*H122</f>
        <v>0</v>
      </c>
      <c r="Q122" s="223">
        <v>0</v>
      </c>
      <c r="R122" s="223">
        <f>Q122*H122</f>
        <v>0</v>
      </c>
      <c r="S122" s="223">
        <v>0</v>
      </c>
      <c r="T122" s="224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25" t="s">
        <v>97</v>
      </c>
      <c r="AT122" s="225" t="s">
        <v>179</v>
      </c>
      <c r="AU122" s="225" t="s">
        <v>79</v>
      </c>
      <c r="AY122" s="20" t="s">
        <v>178</v>
      </c>
      <c r="BE122" s="226">
        <f>IF(N122="základní",J122,0)</f>
        <v>0</v>
      </c>
      <c r="BF122" s="226">
        <f>IF(N122="snížená",J122,0)</f>
        <v>0</v>
      </c>
      <c r="BG122" s="226">
        <f>IF(N122="zákl. přenesená",J122,0)</f>
        <v>0</v>
      </c>
      <c r="BH122" s="226">
        <f>IF(N122="sníž. přenesená",J122,0)</f>
        <v>0</v>
      </c>
      <c r="BI122" s="226">
        <f>IF(N122="nulová",J122,0)</f>
        <v>0</v>
      </c>
      <c r="BJ122" s="20" t="s">
        <v>79</v>
      </c>
      <c r="BK122" s="226">
        <f>ROUND(I122*H122,2)</f>
        <v>0</v>
      </c>
      <c r="BL122" s="20" t="s">
        <v>97</v>
      </c>
      <c r="BM122" s="225" t="s">
        <v>4111</v>
      </c>
    </row>
    <row r="123" s="2" customFormat="1" ht="21.75" customHeight="1">
      <c r="A123" s="41"/>
      <c r="B123" s="42"/>
      <c r="C123" s="214" t="s">
        <v>266</v>
      </c>
      <c r="D123" s="214" t="s">
        <v>179</v>
      </c>
      <c r="E123" s="215" t="s">
        <v>4112</v>
      </c>
      <c r="F123" s="216" t="s">
        <v>4113</v>
      </c>
      <c r="G123" s="217" t="s">
        <v>182</v>
      </c>
      <c r="H123" s="218">
        <v>2</v>
      </c>
      <c r="I123" s="219"/>
      <c r="J123" s="220">
        <f>ROUND(I123*H123,2)</f>
        <v>0</v>
      </c>
      <c r="K123" s="216" t="s">
        <v>21</v>
      </c>
      <c r="L123" s="47"/>
      <c r="M123" s="221" t="s">
        <v>21</v>
      </c>
      <c r="N123" s="222" t="s">
        <v>43</v>
      </c>
      <c r="O123" s="87"/>
      <c r="P123" s="223">
        <f>O123*H123</f>
        <v>0</v>
      </c>
      <c r="Q123" s="223">
        <v>0</v>
      </c>
      <c r="R123" s="223">
        <f>Q123*H123</f>
        <v>0</v>
      </c>
      <c r="S123" s="223">
        <v>0</v>
      </c>
      <c r="T123" s="224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5" t="s">
        <v>97</v>
      </c>
      <c r="AT123" s="225" t="s">
        <v>179</v>
      </c>
      <c r="AU123" s="225" t="s">
        <v>79</v>
      </c>
      <c r="AY123" s="20" t="s">
        <v>178</v>
      </c>
      <c r="BE123" s="226">
        <f>IF(N123="základní",J123,0)</f>
        <v>0</v>
      </c>
      <c r="BF123" s="226">
        <f>IF(N123="snížená",J123,0)</f>
        <v>0</v>
      </c>
      <c r="BG123" s="226">
        <f>IF(N123="zákl. přenesená",J123,0)</f>
        <v>0</v>
      </c>
      <c r="BH123" s="226">
        <f>IF(N123="sníž. přenesená",J123,0)</f>
        <v>0</v>
      </c>
      <c r="BI123" s="226">
        <f>IF(N123="nulová",J123,0)</f>
        <v>0</v>
      </c>
      <c r="BJ123" s="20" t="s">
        <v>79</v>
      </c>
      <c r="BK123" s="226">
        <f>ROUND(I123*H123,2)</f>
        <v>0</v>
      </c>
      <c r="BL123" s="20" t="s">
        <v>97</v>
      </c>
      <c r="BM123" s="225" t="s">
        <v>4114</v>
      </c>
    </row>
    <row r="124" s="2" customFormat="1" ht="16.5" customHeight="1">
      <c r="A124" s="41"/>
      <c r="B124" s="42"/>
      <c r="C124" s="214" t="s">
        <v>270</v>
      </c>
      <c r="D124" s="214" t="s">
        <v>179</v>
      </c>
      <c r="E124" s="215" t="s">
        <v>4115</v>
      </c>
      <c r="F124" s="216" t="s">
        <v>4116</v>
      </c>
      <c r="G124" s="217" t="s">
        <v>182</v>
      </c>
      <c r="H124" s="218">
        <v>2</v>
      </c>
      <c r="I124" s="219"/>
      <c r="J124" s="220">
        <f>ROUND(I124*H124,2)</f>
        <v>0</v>
      </c>
      <c r="K124" s="216" t="s">
        <v>21</v>
      </c>
      <c r="L124" s="47"/>
      <c r="M124" s="221" t="s">
        <v>21</v>
      </c>
      <c r="N124" s="222" t="s">
        <v>43</v>
      </c>
      <c r="O124" s="87"/>
      <c r="P124" s="223">
        <f>O124*H124</f>
        <v>0</v>
      </c>
      <c r="Q124" s="223">
        <v>0</v>
      </c>
      <c r="R124" s="223">
        <f>Q124*H124</f>
        <v>0</v>
      </c>
      <c r="S124" s="223">
        <v>0</v>
      </c>
      <c r="T124" s="224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25" t="s">
        <v>97</v>
      </c>
      <c r="AT124" s="225" t="s">
        <v>179</v>
      </c>
      <c r="AU124" s="225" t="s">
        <v>79</v>
      </c>
      <c r="AY124" s="20" t="s">
        <v>178</v>
      </c>
      <c r="BE124" s="226">
        <f>IF(N124="základní",J124,0)</f>
        <v>0</v>
      </c>
      <c r="BF124" s="226">
        <f>IF(N124="snížená",J124,0)</f>
        <v>0</v>
      </c>
      <c r="BG124" s="226">
        <f>IF(N124="zákl. přenesená",J124,0)</f>
        <v>0</v>
      </c>
      <c r="BH124" s="226">
        <f>IF(N124="sníž. přenesená",J124,0)</f>
        <v>0</v>
      </c>
      <c r="BI124" s="226">
        <f>IF(N124="nulová",J124,0)</f>
        <v>0</v>
      </c>
      <c r="BJ124" s="20" t="s">
        <v>79</v>
      </c>
      <c r="BK124" s="226">
        <f>ROUND(I124*H124,2)</f>
        <v>0</v>
      </c>
      <c r="BL124" s="20" t="s">
        <v>97</v>
      </c>
      <c r="BM124" s="225" t="s">
        <v>4117</v>
      </c>
    </row>
    <row r="125" s="2" customFormat="1" ht="24.15" customHeight="1">
      <c r="A125" s="41"/>
      <c r="B125" s="42"/>
      <c r="C125" s="214" t="s">
        <v>274</v>
      </c>
      <c r="D125" s="214" t="s">
        <v>179</v>
      </c>
      <c r="E125" s="215" t="s">
        <v>4118</v>
      </c>
      <c r="F125" s="216" t="s">
        <v>4119</v>
      </c>
      <c r="G125" s="217" t="s">
        <v>182</v>
      </c>
      <c r="H125" s="218">
        <v>6</v>
      </c>
      <c r="I125" s="219"/>
      <c r="J125" s="220">
        <f>ROUND(I125*H125,2)</f>
        <v>0</v>
      </c>
      <c r="K125" s="216" t="s">
        <v>21</v>
      </c>
      <c r="L125" s="47"/>
      <c r="M125" s="221" t="s">
        <v>21</v>
      </c>
      <c r="N125" s="222" t="s">
        <v>43</v>
      </c>
      <c r="O125" s="87"/>
      <c r="P125" s="223">
        <f>O125*H125</f>
        <v>0</v>
      </c>
      <c r="Q125" s="223">
        <v>0</v>
      </c>
      <c r="R125" s="223">
        <f>Q125*H125</f>
        <v>0</v>
      </c>
      <c r="S125" s="223">
        <v>0</v>
      </c>
      <c r="T125" s="224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5" t="s">
        <v>97</v>
      </c>
      <c r="AT125" s="225" t="s">
        <v>179</v>
      </c>
      <c r="AU125" s="225" t="s">
        <v>79</v>
      </c>
      <c r="AY125" s="20" t="s">
        <v>178</v>
      </c>
      <c r="BE125" s="226">
        <f>IF(N125="základní",J125,0)</f>
        <v>0</v>
      </c>
      <c r="BF125" s="226">
        <f>IF(N125="snížená",J125,0)</f>
        <v>0</v>
      </c>
      <c r="BG125" s="226">
        <f>IF(N125="zákl. přenesená",J125,0)</f>
        <v>0</v>
      </c>
      <c r="BH125" s="226">
        <f>IF(N125="sníž. přenesená",J125,0)</f>
        <v>0</v>
      </c>
      <c r="BI125" s="226">
        <f>IF(N125="nulová",J125,0)</f>
        <v>0</v>
      </c>
      <c r="BJ125" s="20" t="s">
        <v>79</v>
      </c>
      <c r="BK125" s="226">
        <f>ROUND(I125*H125,2)</f>
        <v>0</v>
      </c>
      <c r="BL125" s="20" t="s">
        <v>97</v>
      </c>
      <c r="BM125" s="225" t="s">
        <v>4120</v>
      </c>
    </row>
    <row r="126" s="2" customFormat="1" ht="24.15" customHeight="1">
      <c r="A126" s="41"/>
      <c r="B126" s="42"/>
      <c r="C126" s="214" t="s">
        <v>278</v>
      </c>
      <c r="D126" s="214" t="s">
        <v>179</v>
      </c>
      <c r="E126" s="215" t="s">
        <v>4121</v>
      </c>
      <c r="F126" s="216" t="s">
        <v>4122</v>
      </c>
      <c r="G126" s="217" t="s">
        <v>182</v>
      </c>
      <c r="H126" s="218">
        <v>32</v>
      </c>
      <c r="I126" s="219"/>
      <c r="J126" s="220">
        <f>ROUND(I126*H126,2)</f>
        <v>0</v>
      </c>
      <c r="K126" s="216" t="s">
        <v>21</v>
      </c>
      <c r="L126" s="47"/>
      <c r="M126" s="221" t="s">
        <v>21</v>
      </c>
      <c r="N126" s="222" t="s">
        <v>43</v>
      </c>
      <c r="O126" s="87"/>
      <c r="P126" s="223">
        <f>O126*H126</f>
        <v>0</v>
      </c>
      <c r="Q126" s="223">
        <v>0</v>
      </c>
      <c r="R126" s="223">
        <f>Q126*H126</f>
        <v>0</v>
      </c>
      <c r="S126" s="223">
        <v>0</v>
      </c>
      <c r="T126" s="224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25" t="s">
        <v>97</v>
      </c>
      <c r="AT126" s="225" t="s">
        <v>179</v>
      </c>
      <c r="AU126" s="225" t="s">
        <v>79</v>
      </c>
      <c r="AY126" s="20" t="s">
        <v>178</v>
      </c>
      <c r="BE126" s="226">
        <f>IF(N126="základní",J126,0)</f>
        <v>0</v>
      </c>
      <c r="BF126" s="226">
        <f>IF(N126="snížená",J126,0)</f>
        <v>0</v>
      </c>
      <c r="BG126" s="226">
        <f>IF(N126="zákl. přenesená",J126,0)</f>
        <v>0</v>
      </c>
      <c r="BH126" s="226">
        <f>IF(N126="sníž. přenesená",J126,0)</f>
        <v>0</v>
      </c>
      <c r="BI126" s="226">
        <f>IF(N126="nulová",J126,0)</f>
        <v>0</v>
      </c>
      <c r="BJ126" s="20" t="s">
        <v>79</v>
      </c>
      <c r="BK126" s="226">
        <f>ROUND(I126*H126,2)</f>
        <v>0</v>
      </c>
      <c r="BL126" s="20" t="s">
        <v>97</v>
      </c>
      <c r="BM126" s="225" t="s">
        <v>4123</v>
      </c>
    </row>
    <row r="127" s="2" customFormat="1" ht="16.5" customHeight="1">
      <c r="A127" s="41"/>
      <c r="B127" s="42"/>
      <c r="C127" s="214" t="s">
        <v>282</v>
      </c>
      <c r="D127" s="214" t="s">
        <v>179</v>
      </c>
      <c r="E127" s="215" t="s">
        <v>4124</v>
      </c>
      <c r="F127" s="216" t="s">
        <v>4125</v>
      </c>
      <c r="G127" s="217" t="s">
        <v>182</v>
      </c>
      <c r="H127" s="218">
        <v>32</v>
      </c>
      <c r="I127" s="219"/>
      <c r="J127" s="220">
        <f>ROUND(I127*H127,2)</f>
        <v>0</v>
      </c>
      <c r="K127" s="216" t="s">
        <v>21</v>
      </c>
      <c r="L127" s="47"/>
      <c r="M127" s="221" t="s">
        <v>21</v>
      </c>
      <c r="N127" s="222" t="s">
        <v>43</v>
      </c>
      <c r="O127" s="87"/>
      <c r="P127" s="223">
        <f>O127*H127</f>
        <v>0</v>
      </c>
      <c r="Q127" s="223">
        <v>0</v>
      </c>
      <c r="R127" s="223">
        <f>Q127*H127</f>
        <v>0</v>
      </c>
      <c r="S127" s="223">
        <v>0</v>
      </c>
      <c r="T127" s="224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5" t="s">
        <v>97</v>
      </c>
      <c r="AT127" s="225" t="s">
        <v>179</v>
      </c>
      <c r="AU127" s="225" t="s">
        <v>79</v>
      </c>
      <c r="AY127" s="20" t="s">
        <v>178</v>
      </c>
      <c r="BE127" s="226">
        <f>IF(N127="základní",J127,0)</f>
        <v>0</v>
      </c>
      <c r="BF127" s="226">
        <f>IF(N127="snížená",J127,0)</f>
        <v>0</v>
      </c>
      <c r="BG127" s="226">
        <f>IF(N127="zákl. přenesená",J127,0)</f>
        <v>0</v>
      </c>
      <c r="BH127" s="226">
        <f>IF(N127="sníž. přenesená",J127,0)</f>
        <v>0</v>
      </c>
      <c r="BI127" s="226">
        <f>IF(N127="nulová",J127,0)</f>
        <v>0</v>
      </c>
      <c r="BJ127" s="20" t="s">
        <v>79</v>
      </c>
      <c r="BK127" s="226">
        <f>ROUND(I127*H127,2)</f>
        <v>0</v>
      </c>
      <c r="BL127" s="20" t="s">
        <v>97</v>
      </c>
      <c r="BM127" s="225" t="s">
        <v>4126</v>
      </c>
    </row>
    <row r="128" s="2" customFormat="1" ht="37.8" customHeight="1">
      <c r="A128" s="41"/>
      <c r="B128" s="42"/>
      <c r="C128" s="214" t="s">
        <v>286</v>
      </c>
      <c r="D128" s="214" t="s">
        <v>179</v>
      </c>
      <c r="E128" s="215" t="s">
        <v>4127</v>
      </c>
      <c r="F128" s="216" t="s">
        <v>4128</v>
      </c>
      <c r="G128" s="217" t="s">
        <v>182</v>
      </c>
      <c r="H128" s="218">
        <v>16</v>
      </c>
      <c r="I128" s="219"/>
      <c r="J128" s="220">
        <f>ROUND(I128*H128,2)</f>
        <v>0</v>
      </c>
      <c r="K128" s="216" t="s">
        <v>21</v>
      </c>
      <c r="L128" s="47"/>
      <c r="M128" s="221" t="s">
        <v>21</v>
      </c>
      <c r="N128" s="222" t="s">
        <v>43</v>
      </c>
      <c r="O128" s="87"/>
      <c r="P128" s="223">
        <f>O128*H128</f>
        <v>0</v>
      </c>
      <c r="Q128" s="223">
        <v>0</v>
      </c>
      <c r="R128" s="223">
        <f>Q128*H128</f>
        <v>0</v>
      </c>
      <c r="S128" s="223">
        <v>0</v>
      </c>
      <c r="T128" s="224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25" t="s">
        <v>97</v>
      </c>
      <c r="AT128" s="225" t="s">
        <v>179</v>
      </c>
      <c r="AU128" s="225" t="s">
        <v>79</v>
      </c>
      <c r="AY128" s="20" t="s">
        <v>178</v>
      </c>
      <c r="BE128" s="226">
        <f>IF(N128="základní",J128,0)</f>
        <v>0</v>
      </c>
      <c r="BF128" s="226">
        <f>IF(N128="snížená",J128,0)</f>
        <v>0</v>
      </c>
      <c r="BG128" s="226">
        <f>IF(N128="zákl. přenesená",J128,0)</f>
        <v>0</v>
      </c>
      <c r="BH128" s="226">
        <f>IF(N128="sníž. přenesená",J128,0)</f>
        <v>0</v>
      </c>
      <c r="BI128" s="226">
        <f>IF(N128="nulová",J128,0)</f>
        <v>0</v>
      </c>
      <c r="BJ128" s="20" t="s">
        <v>79</v>
      </c>
      <c r="BK128" s="226">
        <f>ROUND(I128*H128,2)</f>
        <v>0</v>
      </c>
      <c r="BL128" s="20" t="s">
        <v>97</v>
      </c>
      <c r="BM128" s="225" t="s">
        <v>4129</v>
      </c>
    </row>
    <row r="129" s="2" customFormat="1" ht="16.5" customHeight="1">
      <c r="A129" s="41"/>
      <c r="B129" s="42"/>
      <c r="C129" s="214" t="s">
        <v>290</v>
      </c>
      <c r="D129" s="214" t="s">
        <v>179</v>
      </c>
      <c r="E129" s="215" t="s">
        <v>4130</v>
      </c>
      <c r="F129" s="216" t="s">
        <v>4131</v>
      </c>
      <c r="G129" s="217" t="s">
        <v>209</v>
      </c>
      <c r="H129" s="218">
        <v>1040</v>
      </c>
      <c r="I129" s="219"/>
      <c r="J129" s="220">
        <f>ROUND(I129*H129,2)</f>
        <v>0</v>
      </c>
      <c r="K129" s="216" t="s">
        <v>21</v>
      </c>
      <c r="L129" s="47"/>
      <c r="M129" s="221" t="s">
        <v>21</v>
      </c>
      <c r="N129" s="222" t="s">
        <v>43</v>
      </c>
      <c r="O129" s="87"/>
      <c r="P129" s="223">
        <f>O129*H129</f>
        <v>0</v>
      </c>
      <c r="Q129" s="223">
        <v>0</v>
      </c>
      <c r="R129" s="223">
        <f>Q129*H129</f>
        <v>0</v>
      </c>
      <c r="S129" s="223">
        <v>0</v>
      </c>
      <c r="T129" s="224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25" t="s">
        <v>97</v>
      </c>
      <c r="AT129" s="225" t="s">
        <v>179</v>
      </c>
      <c r="AU129" s="225" t="s">
        <v>79</v>
      </c>
      <c r="AY129" s="20" t="s">
        <v>178</v>
      </c>
      <c r="BE129" s="226">
        <f>IF(N129="základní",J129,0)</f>
        <v>0</v>
      </c>
      <c r="BF129" s="226">
        <f>IF(N129="snížená",J129,0)</f>
        <v>0</v>
      </c>
      <c r="BG129" s="226">
        <f>IF(N129="zákl. přenesená",J129,0)</f>
        <v>0</v>
      </c>
      <c r="BH129" s="226">
        <f>IF(N129="sníž. přenesená",J129,0)</f>
        <v>0</v>
      </c>
      <c r="BI129" s="226">
        <f>IF(N129="nulová",J129,0)</f>
        <v>0</v>
      </c>
      <c r="BJ129" s="20" t="s">
        <v>79</v>
      </c>
      <c r="BK129" s="226">
        <f>ROUND(I129*H129,2)</f>
        <v>0</v>
      </c>
      <c r="BL129" s="20" t="s">
        <v>97</v>
      </c>
      <c r="BM129" s="225" t="s">
        <v>4132</v>
      </c>
    </row>
    <row r="130" s="2" customFormat="1" ht="16.5" customHeight="1">
      <c r="A130" s="41"/>
      <c r="B130" s="42"/>
      <c r="C130" s="214" t="s">
        <v>294</v>
      </c>
      <c r="D130" s="214" t="s">
        <v>179</v>
      </c>
      <c r="E130" s="215" t="s">
        <v>4133</v>
      </c>
      <c r="F130" s="216" t="s">
        <v>4134</v>
      </c>
      <c r="G130" s="217" t="s">
        <v>209</v>
      </c>
      <c r="H130" s="218">
        <v>95</v>
      </c>
      <c r="I130" s="219"/>
      <c r="J130" s="220">
        <f>ROUND(I130*H130,2)</f>
        <v>0</v>
      </c>
      <c r="K130" s="216" t="s">
        <v>21</v>
      </c>
      <c r="L130" s="47"/>
      <c r="M130" s="221" t="s">
        <v>21</v>
      </c>
      <c r="N130" s="222" t="s">
        <v>43</v>
      </c>
      <c r="O130" s="87"/>
      <c r="P130" s="223">
        <f>O130*H130</f>
        <v>0</v>
      </c>
      <c r="Q130" s="223">
        <v>0</v>
      </c>
      <c r="R130" s="223">
        <f>Q130*H130</f>
        <v>0</v>
      </c>
      <c r="S130" s="223">
        <v>0</v>
      </c>
      <c r="T130" s="224">
        <f>S130*H130</f>
        <v>0</v>
      </c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R130" s="225" t="s">
        <v>97</v>
      </c>
      <c r="AT130" s="225" t="s">
        <v>179</v>
      </c>
      <c r="AU130" s="225" t="s">
        <v>79</v>
      </c>
      <c r="AY130" s="20" t="s">
        <v>178</v>
      </c>
      <c r="BE130" s="226">
        <f>IF(N130="základní",J130,0)</f>
        <v>0</v>
      </c>
      <c r="BF130" s="226">
        <f>IF(N130="snížená",J130,0)</f>
        <v>0</v>
      </c>
      <c r="BG130" s="226">
        <f>IF(N130="zákl. přenesená",J130,0)</f>
        <v>0</v>
      </c>
      <c r="BH130" s="226">
        <f>IF(N130="sníž. přenesená",J130,0)</f>
        <v>0</v>
      </c>
      <c r="BI130" s="226">
        <f>IF(N130="nulová",J130,0)</f>
        <v>0</v>
      </c>
      <c r="BJ130" s="20" t="s">
        <v>79</v>
      </c>
      <c r="BK130" s="226">
        <f>ROUND(I130*H130,2)</f>
        <v>0</v>
      </c>
      <c r="BL130" s="20" t="s">
        <v>97</v>
      </c>
      <c r="BM130" s="225" t="s">
        <v>4135</v>
      </c>
    </row>
    <row r="131" s="2" customFormat="1" ht="21.75" customHeight="1">
      <c r="A131" s="41"/>
      <c r="B131" s="42"/>
      <c r="C131" s="214" t="s">
        <v>298</v>
      </c>
      <c r="D131" s="214" t="s">
        <v>179</v>
      </c>
      <c r="E131" s="215" t="s">
        <v>4136</v>
      </c>
      <c r="F131" s="216" t="s">
        <v>4137</v>
      </c>
      <c r="G131" s="217" t="s">
        <v>182</v>
      </c>
      <c r="H131" s="218">
        <v>32</v>
      </c>
      <c r="I131" s="219"/>
      <c r="J131" s="220">
        <f>ROUND(I131*H131,2)</f>
        <v>0</v>
      </c>
      <c r="K131" s="216" t="s">
        <v>21</v>
      </c>
      <c r="L131" s="47"/>
      <c r="M131" s="221" t="s">
        <v>21</v>
      </c>
      <c r="N131" s="222" t="s">
        <v>43</v>
      </c>
      <c r="O131" s="87"/>
      <c r="P131" s="223">
        <f>O131*H131</f>
        <v>0</v>
      </c>
      <c r="Q131" s="223">
        <v>0</v>
      </c>
      <c r="R131" s="223">
        <f>Q131*H131</f>
        <v>0</v>
      </c>
      <c r="S131" s="223">
        <v>0</v>
      </c>
      <c r="T131" s="224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25" t="s">
        <v>97</v>
      </c>
      <c r="AT131" s="225" t="s">
        <v>179</v>
      </c>
      <c r="AU131" s="225" t="s">
        <v>79</v>
      </c>
      <c r="AY131" s="20" t="s">
        <v>178</v>
      </c>
      <c r="BE131" s="226">
        <f>IF(N131="základní",J131,0)</f>
        <v>0</v>
      </c>
      <c r="BF131" s="226">
        <f>IF(N131="snížená",J131,0)</f>
        <v>0</v>
      </c>
      <c r="BG131" s="226">
        <f>IF(N131="zákl. přenesená",J131,0)</f>
        <v>0</v>
      </c>
      <c r="BH131" s="226">
        <f>IF(N131="sníž. přenesená",J131,0)</f>
        <v>0</v>
      </c>
      <c r="BI131" s="226">
        <f>IF(N131="nulová",J131,0)</f>
        <v>0</v>
      </c>
      <c r="BJ131" s="20" t="s">
        <v>79</v>
      </c>
      <c r="BK131" s="226">
        <f>ROUND(I131*H131,2)</f>
        <v>0</v>
      </c>
      <c r="BL131" s="20" t="s">
        <v>97</v>
      </c>
      <c r="BM131" s="225" t="s">
        <v>4138</v>
      </c>
    </row>
    <row r="132" s="2" customFormat="1" ht="16.5" customHeight="1">
      <c r="A132" s="41"/>
      <c r="B132" s="42"/>
      <c r="C132" s="214" t="s">
        <v>302</v>
      </c>
      <c r="D132" s="214" t="s">
        <v>179</v>
      </c>
      <c r="E132" s="215" t="s">
        <v>4139</v>
      </c>
      <c r="F132" s="216" t="s">
        <v>4140</v>
      </c>
      <c r="G132" s="217" t="s">
        <v>182</v>
      </c>
      <c r="H132" s="218">
        <v>13</v>
      </c>
      <c r="I132" s="219"/>
      <c r="J132" s="220">
        <f>ROUND(I132*H132,2)</f>
        <v>0</v>
      </c>
      <c r="K132" s="216" t="s">
        <v>21</v>
      </c>
      <c r="L132" s="47"/>
      <c r="M132" s="221" t="s">
        <v>21</v>
      </c>
      <c r="N132" s="222" t="s">
        <v>43</v>
      </c>
      <c r="O132" s="87"/>
      <c r="P132" s="223">
        <f>O132*H132</f>
        <v>0</v>
      </c>
      <c r="Q132" s="223">
        <v>0</v>
      </c>
      <c r="R132" s="223">
        <f>Q132*H132</f>
        <v>0</v>
      </c>
      <c r="S132" s="223">
        <v>0</v>
      </c>
      <c r="T132" s="224">
        <f>S132*H132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R132" s="225" t="s">
        <v>97</v>
      </c>
      <c r="AT132" s="225" t="s">
        <v>179</v>
      </c>
      <c r="AU132" s="225" t="s">
        <v>79</v>
      </c>
      <c r="AY132" s="20" t="s">
        <v>178</v>
      </c>
      <c r="BE132" s="226">
        <f>IF(N132="základní",J132,0)</f>
        <v>0</v>
      </c>
      <c r="BF132" s="226">
        <f>IF(N132="snížená",J132,0)</f>
        <v>0</v>
      </c>
      <c r="BG132" s="226">
        <f>IF(N132="zákl. přenesená",J132,0)</f>
        <v>0</v>
      </c>
      <c r="BH132" s="226">
        <f>IF(N132="sníž. přenesená",J132,0)</f>
        <v>0</v>
      </c>
      <c r="BI132" s="226">
        <f>IF(N132="nulová",J132,0)</f>
        <v>0</v>
      </c>
      <c r="BJ132" s="20" t="s">
        <v>79</v>
      </c>
      <c r="BK132" s="226">
        <f>ROUND(I132*H132,2)</f>
        <v>0</v>
      </c>
      <c r="BL132" s="20" t="s">
        <v>97</v>
      </c>
      <c r="BM132" s="225" t="s">
        <v>4141</v>
      </c>
    </row>
    <row r="133" s="2" customFormat="1" ht="16.5" customHeight="1">
      <c r="A133" s="41"/>
      <c r="B133" s="42"/>
      <c r="C133" s="214" t="s">
        <v>306</v>
      </c>
      <c r="D133" s="214" t="s">
        <v>179</v>
      </c>
      <c r="E133" s="215" t="s">
        <v>4142</v>
      </c>
      <c r="F133" s="216" t="s">
        <v>4143</v>
      </c>
      <c r="G133" s="217" t="s">
        <v>182</v>
      </c>
      <c r="H133" s="218">
        <v>1</v>
      </c>
      <c r="I133" s="219"/>
      <c r="J133" s="220">
        <f>ROUND(I133*H133,2)</f>
        <v>0</v>
      </c>
      <c r="K133" s="216" t="s">
        <v>21</v>
      </c>
      <c r="L133" s="47"/>
      <c r="M133" s="221" t="s">
        <v>21</v>
      </c>
      <c r="N133" s="222" t="s">
        <v>43</v>
      </c>
      <c r="O133" s="87"/>
      <c r="P133" s="223">
        <f>O133*H133</f>
        <v>0</v>
      </c>
      <c r="Q133" s="223">
        <v>0</v>
      </c>
      <c r="R133" s="223">
        <f>Q133*H133</f>
        <v>0</v>
      </c>
      <c r="S133" s="223">
        <v>0</v>
      </c>
      <c r="T133" s="224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25" t="s">
        <v>97</v>
      </c>
      <c r="AT133" s="225" t="s">
        <v>179</v>
      </c>
      <c r="AU133" s="225" t="s">
        <v>79</v>
      </c>
      <c r="AY133" s="20" t="s">
        <v>178</v>
      </c>
      <c r="BE133" s="226">
        <f>IF(N133="základní",J133,0)</f>
        <v>0</v>
      </c>
      <c r="BF133" s="226">
        <f>IF(N133="snížená",J133,0)</f>
        <v>0</v>
      </c>
      <c r="BG133" s="226">
        <f>IF(N133="zákl. přenesená",J133,0)</f>
        <v>0</v>
      </c>
      <c r="BH133" s="226">
        <f>IF(N133="sníž. přenesená",J133,0)</f>
        <v>0</v>
      </c>
      <c r="BI133" s="226">
        <f>IF(N133="nulová",J133,0)</f>
        <v>0</v>
      </c>
      <c r="BJ133" s="20" t="s">
        <v>79</v>
      </c>
      <c r="BK133" s="226">
        <f>ROUND(I133*H133,2)</f>
        <v>0</v>
      </c>
      <c r="BL133" s="20" t="s">
        <v>97</v>
      </c>
      <c r="BM133" s="225" t="s">
        <v>4144</v>
      </c>
    </row>
    <row r="134" s="2" customFormat="1" ht="16.5" customHeight="1">
      <c r="A134" s="41"/>
      <c r="B134" s="42"/>
      <c r="C134" s="214" t="s">
        <v>310</v>
      </c>
      <c r="D134" s="214" t="s">
        <v>179</v>
      </c>
      <c r="E134" s="215" t="s">
        <v>4145</v>
      </c>
      <c r="F134" s="216" t="s">
        <v>4146</v>
      </c>
      <c r="G134" s="217" t="s">
        <v>182</v>
      </c>
      <c r="H134" s="218">
        <v>1</v>
      </c>
      <c r="I134" s="219"/>
      <c r="J134" s="220">
        <f>ROUND(I134*H134,2)</f>
        <v>0</v>
      </c>
      <c r="K134" s="216" t="s">
        <v>21</v>
      </c>
      <c r="L134" s="47"/>
      <c r="M134" s="221" t="s">
        <v>21</v>
      </c>
      <c r="N134" s="222" t="s">
        <v>43</v>
      </c>
      <c r="O134" s="87"/>
      <c r="P134" s="223">
        <f>O134*H134</f>
        <v>0</v>
      </c>
      <c r="Q134" s="223">
        <v>0</v>
      </c>
      <c r="R134" s="223">
        <f>Q134*H134</f>
        <v>0</v>
      </c>
      <c r="S134" s="223">
        <v>0</v>
      </c>
      <c r="T134" s="224">
        <f>S134*H134</f>
        <v>0</v>
      </c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R134" s="225" t="s">
        <v>97</v>
      </c>
      <c r="AT134" s="225" t="s">
        <v>179</v>
      </c>
      <c r="AU134" s="225" t="s">
        <v>79</v>
      </c>
      <c r="AY134" s="20" t="s">
        <v>178</v>
      </c>
      <c r="BE134" s="226">
        <f>IF(N134="základní",J134,0)</f>
        <v>0</v>
      </c>
      <c r="BF134" s="226">
        <f>IF(N134="snížená",J134,0)</f>
        <v>0</v>
      </c>
      <c r="BG134" s="226">
        <f>IF(N134="zákl. přenesená",J134,0)</f>
        <v>0</v>
      </c>
      <c r="BH134" s="226">
        <f>IF(N134="sníž. přenesená",J134,0)</f>
        <v>0</v>
      </c>
      <c r="BI134" s="226">
        <f>IF(N134="nulová",J134,0)</f>
        <v>0</v>
      </c>
      <c r="BJ134" s="20" t="s">
        <v>79</v>
      </c>
      <c r="BK134" s="226">
        <f>ROUND(I134*H134,2)</f>
        <v>0</v>
      </c>
      <c r="BL134" s="20" t="s">
        <v>97</v>
      </c>
      <c r="BM134" s="225" t="s">
        <v>4147</v>
      </c>
    </row>
    <row r="135" s="2" customFormat="1" ht="16.5" customHeight="1">
      <c r="A135" s="41"/>
      <c r="B135" s="42"/>
      <c r="C135" s="214" t="s">
        <v>316</v>
      </c>
      <c r="D135" s="214" t="s">
        <v>179</v>
      </c>
      <c r="E135" s="215" t="s">
        <v>4148</v>
      </c>
      <c r="F135" s="216" t="s">
        <v>4149</v>
      </c>
      <c r="G135" s="217" t="s">
        <v>182</v>
      </c>
      <c r="H135" s="218">
        <v>1</v>
      </c>
      <c r="I135" s="219"/>
      <c r="J135" s="220">
        <f>ROUND(I135*H135,2)</f>
        <v>0</v>
      </c>
      <c r="K135" s="216" t="s">
        <v>21</v>
      </c>
      <c r="L135" s="47"/>
      <c r="M135" s="221" t="s">
        <v>21</v>
      </c>
      <c r="N135" s="222" t="s">
        <v>43</v>
      </c>
      <c r="O135" s="87"/>
      <c r="P135" s="223">
        <f>O135*H135</f>
        <v>0</v>
      </c>
      <c r="Q135" s="223">
        <v>0</v>
      </c>
      <c r="R135" s="223">
        <f>Q135*H135</f>
        <v>0</v>
      </c>
      <c r="S135" s="223">
        <v>0</v>
      </c>
      <c r="T135" s="224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5" t="s">
        <v>97</v>
      </c>
      <c r="AT135" s="225" t="s">
        <v>179</v>
      </c>
      <c r="AU135" s="225" t="s">
        <v>79</v>
      </c>
      <c r="AY135" s="20" t="s">
        <v>178</v>
      </c>
      <c r="BE135" s="226">
        <f>IF(N135="základní",J135,0)</f>
        <v>0</v>
      </c>
      <c r="BF135" s="226">
        <f>IF(N135="snížená",J135,0)</f>
        <v>0</v>
      </c>
      <c r="BG135" s="226">
        <f>IF(N135="zákl. přenesená",J135,0)</f>
        <v>0</v>
      </c>
      <c r="BH135" s="226">
        <f>IF(N135="sníž. přenesená",J135,0)</f>
        <v>0</v>
      </c>
      <c r="BI135" s="226">
        <f>IF(N135="nulová",J135,0)</f>
        <v>0</v>
      </c>
      <c r="BJ135" s="20" t="s">
        <v>79</v>
      </c>
      <c r="BK135" s="226">
        <f>ROUND(I135*H135,2)</f>
        <v>0</v>
      </c>
      <c r="BL135" s="20" t="s">
        <v>97</v>
      </c>
      <c r="BM135" s="225" t="s">
        <v>4150</v>
      </c>
    </row>
    <row r="136" s="2" customFormat="1" ht="16.5" customHeight="1">
      <c r="A136" s="41"/>
      <c r="B136" s="42"/>
      <c r="C136" s="214" t="s">
        <v>320</v>
      </c>
      <c r="D136" s="214" t="s">
        <v>179</v>
      </c>
      <c r="E136" s="215" t="s">
        <v>4151</v>
      </c>
      <c r="F136" s="216" t="s">
        <v>4152</v>
      </c>
      <c r="G136" s="217" t="s">
        <v>182</v>
      </c>
      <c r="H136" s="218">
        <v>3</v>
      </c>
      <c r="I136" s="219"/>
      <c r="J136" s="220">
        <f>ROUND(I136*H136,2)</f>
        <v>0</v>
      </c>
      <c r="K136" s="216" t="s">
        <v>21</v>
      </c>
      <c r="L136" s="47"/>
      <c r="M136" s="221" t="s">
        <v>21</v>
      </c>
      <c r="N136" s="222" t="s">
        <v>43</v>
      </c>
      <c r="O136" s="87"/>
      <c r="P136" s="223">
        <f>O136*H136</f>
        <v>0</v>
      </c>
      <c r="Q136" s="223">
        <v>0</v>
      </c>
      <c r="R136" s="223">
        <f>Q136*H136</f>
        <v>0</v>
      </c>
      <c r="S136" s="223">
        <v>0</v>
      </c>
      <c r="T136" s="224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25" t="s">
        <v>97</v>
      </c>
      <c r="AT136" s="225" t="s">
        <v>179</v>
      </c>
      <c r="AU136" s="225" t="s">
        <v>79</v>
      </c>
      <c r="AY136" s="20" t="s">
        <v>178</v>
      </c>
      <c r="BE136" s="226">
        <f>IF(N136="základní",J136,0)</f>
        <v>0</v>
      </c>
      <c r="BF136" s="226">
        <f>IF(N136="snížená",J136,0)</f>
        <v>0</v>
      </c>
      <c r="BG136" s="226">
        <f>IF(N136="zákl. přenesená",J136,0)</f>
        <v>0</v>
      </c>
      <c r="BH136" s="226">
        <f>IF(N136="sníž. přenesená",J136,0)</f>
        <v>0</v>
      </c>
      <c r="BI136" s="226">
        <f>IF(N136="nulová",J136,0)</f>
        <v>0</v>
      </c>
      <c r="BJ136" s="20" t="s">
        <v>79</v>
      </c>
      <c r="BK136" s="226">
        <f>ROUND(I136*H136,2)</f>
        <v>0</v>
      </c>
      <c r="BL136" s="20" t="s">
        <v>97</v>
      </c>
      <c r="BM136" s="225" t="s">
        <v>4153</v>
      </c>
    </row>
    <row r="137" s="2" customFormat="1" ht="16.5" customHeight="1">
      <c r="A137" s="41"/>
      <c r="B137" s="42"/>
      <c r="C137" s="214" t="s">
        <v>324</v>
      </c>
      <c r="D137" s="214" t="s">
        <v>179</v>
      </c>
      <c r="E137" s="215" t="s">
        <v>4154</v>
      </c>
      <c r="F137" s="216" t="s">
        <v>4155</v>
      </c>
      <c r="G137" s="217" t="s">
        <v>182</v>
      </c>
      <c r="H137" s="218">
        <v>1</v>
      </c>
      <c r="I137" s="219"/>
      <c r="J137" s="220">
        <f>ROUND(I137*H137,2)</f>
        <v>0</v>
      </c>
      <c r="K137" s="216" t="s">
        <v>21</v>
      </c>
      <c r="L137" s="47"/>
      <c r="M137" s="221" t="s">
        <v>21</v>
      </c>
      <c r="N137" s="222" t="s">
        <v>43</v>
      </c>
      <c r="O137" s="87"/>
      <c r="P137" s="223">
        <f>O137*H137</f>
        <v>0</v>
      </c>
      <c r="Q137" s="223">
        <v>0</v>
      </c>
      <c r="R137" s="223">
        <f>Q137*H137</f>
        <v>0</v>
      </c>
      <c r="S137" s="223">
        <v>0</v>
      </c>
      <c r="T137" s="224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25" t="s">
        <v>97</v>
      </c>
      <c r="AT137" s="225" t="s">
        <v>179</v>
      </c>
      <c r="AU137" s="225" t="s">
        <v>79</v>
      </c>
      <c r="AY137" s="20" t="s">
        <v>178</v>
      </c>
      <c r="BE137" s="226">
        <f>IF(N137="základní",J137,0)</f>
        <v>0</v>
      </c>
      <c r="BF137" s="226">
        <f>IF(N137="snížená",J137,0)</f>
        <v>0</v>
      </c>
      <c r="BG137" s="226">
        <f>IF(N137="zákl. přenesená",J137,0)</f>
        <v>0</v>
      </c>
      <c r="BH137" s="226">
        <f>IF(N137="sníž. přenesená",J137,0)</f>
        <v>0</v>
      </c>
      <c r="BI137" s="226">
        <f>IF(N137="nulová",J137,0)</f>
        <v>0</v>
      </c>
      <c r="BJ137" s="20" t="s">
        <v>79</v>
      </c>
      <c r="BK137" s="226">
        <f>ROUND(I137*H137,2)</f>
        <v>0</v>
      </c>
      <c r="BL137" s="20" t="s">
        <v>97</v>
      </c>
      <c r="BM137" s="225" t="s">
        <v>4156</v>
      </c>
    </row>
    <row r="138" s="2" customFormat="1" ht="21.75" customHeight="1">
      <c r="A138" s="41"/>
      <c r="B138" s="42"/>
      <c r="C138" s="214" t="s">
        <v>645</v>
      </c>
      <c r="D138" s="214" t="s">
        <v>179</v>
      </c>
      <c r="E138" s="215" t="s">
        <v>4157</v>
      </c>
      <c r="F138" s="216" t="s">
        <v>4158</v>
      </c>
      <c r="G138" s="217" t="s">
        <v>182</v>
      </c>
      <c r="H138" s="218">
        <v>1</v>
      </c>
      <c r="I138" s="219"/>
      <c r="J138" s="220">
        <f>ROUND(I138*H138,2)</f>
        <v>0</v>
      </c>
      <c r="K138" s="216" t="s">
        <v>21</v>
      </c>
      <c r="L138" s="47"/>
      <c r="M138" s="221" t="s">
        <v>21</v>
      </c>
      <c r="N138" s="222" t="s">
        <v>43</v>
      </c>
      <c r="O138" s="87"/>
      <c r="P138" s="223">
        <f>O138*H138</f>
        <v>0</v>
      </c>
      <c r="Q138" s="223">
        <v>0</v>
      </c>
      <c r="R138" s="223">
        <f>Q138*H138</f>
        <v>0</v>
      </c>
      <c r="S138" s="223">
        <v>0</v>
      </c>
      <c r="T138" s="224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25" t="s">
        <v>97</v>
      </c>
      <c r="AT138" s="225" t="s">
        <v>179</v>
      </c>
      <c r="AU138" s="225" t="s">
        <v>79</v>
      </c>
      <c r="AY138" s="20" t="s">
        <v>178</v>
      </c>
      <c r="BE138" s="226">
        <f>IF(N138="základní",J138,0)</f>
        <v>0</v>
      </c>
      <c r="BF138" s="226">
        <f>IF(N138="snížená",J138,0)</f>
        <v>0</v>
      </c>
      <c r="BG138" s="226">
        <f>IF(N138="zákl. přenesená",J138,0)</f>
        <v>0</v>
      </c>
      <c r="BH138" s="226">
        <f>IF(N138="sníž. přenesená",J138,0)</f>
        <v>0</v>
      </c>
      <c r="BI138" s="226">
        <f>IF(N138="nulová",J138,0)</f>
        <v>0</v>
      </c>
      <c r="BJ138" s="20" t="s">
        <v>79</v>
      </c>
      <c r="BK138" s="226">
        <f>ROUND(I138*H138,2)</f>
        <v>0</v>
      </c>
      <c r="BL138" s="20" t="s">
        <v>97</v>
      </c>
      <c r="BM138" s="225" t="s">
        <v>4159</v>
      </c>
    </row>
    <row r="139" s="2" customFormat="1" ht="16.5" customHeight="1">
      <c r="A139" s="41"/>
      <c r="B139" s="42"/>
      <c r="C139" s="214" t="s">
        <v>651</v>
      </c>
      <c r="D139" s="214" t="s">
        <v>179</v>
      </c>
      <c r="E139" s="215" t="s">
        <v>4160</v>
      </c>
      <c r="F139" s="216" t="s">
        <v>4161</v>
      </c>
      <c r="G139" s="217" t="s">
        <v>182</v>
      </c>
      <c r="H139" s="218">
        <v>1</v>
      </c>
      <c r="I139" s="219"/>
      <c r="J139" s="220">
        <f>ROUND(I139*H139,2)</f>
        <v>0</v>
      </c>
      <c r="K139" s="216" t="s">
        <v>21</v>
      </c>
      <c r="L139" s="47"/>
      <c r="M139" s="221" t="s">
        <v>21</v>
      </c>
      <c r="N139" s="222" t="s">
        <v>43</v>
      </c>
      <c r="O139" s="87"/>
      <c r="P139" s="223">
        <f>O139*H139</f>
        <v>0</v>
      </c>
      <c r="Q139" s="223">
        <v>0</v>
      </c>
      <c r="R139" s="223">
        <f>Q139*H139</f>
        <v>0</v>
      </c>
      <c r="S139" s="223">
        <v>0</v>
      </c>
      <c r="T139" s="224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25" t="s">
        <v>97</v>
      </c>
      <c r="AT139" s="225" t="s">
        <v>179</v>
      </c>
      <c r="AU139" s="225" t="s">
        <v>79</v>
      </c>
      <c r="AY139" s="20" t="s">
        <v>178</v>
      </c>
      <c r="BE139" s="226">
        <f>IF(N139="základní",J139,0)</f>
        <v>0</v>
      </c>
      <c r="BF139" s="226">
        <f>IF(N139="snížená",J139,0)</f>
        <v>0</v>
      </c>
      <c r="BG139" s="226">
        <f>IF(N139="zákl. přenesená",J139,0)</f>
        <v>0</v>
      </c>
      <c r="BH139" s="226">
        <f>IF(N139="sníž. přenesená",J139,0)</f>
        <v>0</v>
      </c>
      <c r="BI139" s="226">
        <f>IF(N139="nulová",J139,0)</f>
        <v>0</v>
      </c>
      <c r="BJ139" s="20" t="s">
        <v>79</v>
      </c>
      <c r="BK139" s="226">
        <f>ROUND(I139*H139,2)</f>
        <v>0</v>
      </c>
      <c r="BL139" s="20" t="s">
        <v>97</v>
      </c>
      <c r="BM139" s="225" t="s">
        <v>4162</v>
      </c>
    </row>
    <row r="140" s="2" customFormat="1" ht="16.5" customHeight="1">
      <c r="A140" s="41"/>
      <c r="B140" s="42"/>
      <c r="C140" s="214" t="s">
        <v>657</v>
      </c>
      <c r="D140" s="214" t="s">
        <v>179</v>
      </c>
      <c r="E140" s="215" t="s">
        <v>4163</v>
      </c>
      <c r="F140" s="216" t="s">
        <v>4164</v>
      </c>
      <c r="G140" s="217" t="s">
        <v>182</v>
      </c>
      <c r="H140" s="218">
        <v>4</v>
      </c>
      <c r="I140" s="219"/>
      <c r="J140" s="220">
        <f>ROUND(I140*H140,2)</f>
        <v>0</v>
      </c>
      <c r="K140" s="216" t="s">
        <v>21</v>
      </c>
      <c r="L140" s="47"/>
      <c r="M140" s="221" t="s">
        <v>21</v>
      </c>
      <c r="N140" s="222" t="s">
        <v>43</v>
      </c>
      <c r="O140" s="87"/>
      <c r="P140" s="223">
        <f>O140*H140</f>
        <v>0</v>
      </c>
      <c r="Q140" s="223">
        <v>0</v>
      </c>
      <c r="R140" s="223">
        <f>Q140*H140</f>
        <v>0</v>
      </c>
      <c r="S140" s="223">
        <v>0</v>
      </c>
      <c r="T140" s="224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25" t="s">
        <v>97</v>
      </c>
      <c r="AT140" s="225" t="s">
        <v>179</v>
      </c>
      <c r="AU140" s="225" t="s">
        <v>79</v>
      </c>
      <c r="AY140" s="20" t="s">
        <v>178</v>
      </c>
      <c r="BE140" s="226">
        <f>IF(N140="základní",J140,0)</f>
        <v>0</v>
      </c>
      <c r="BF140" s="226">
        <f>IF(N140="snížená",J140,0)</f>
        <v>0</v>
      </c>
      <c r="BG140" s="226">
        <f>IF(N140="zákl. přenesená",J140,0)</f>
        <v>0</v>
      </c>
      <c r="BH140" s="226">
        <f>IF(N140="sníž. přenesená",J140,0)</f>
        <v>0</v>
      </c>
      <c r="BI140" s="226">
        <f>IF(N140="nulová",J140,0)</f>
        <v>0</v>
      </c>
      <c r="BJ140" s="20" t="s">
        <v>79</v>
      </c>
      <c r="BK140" s="226">
        <f>ROUND(I140*H140,2)</f>
        <v>0</v>
      </c>
      <c r="BL140" s="20" t="s">
        <v>97</v>
      </c>
      <c r="BM140" s="225" t="s">
        <v>4165</v>
      </c>
    </row>
    <row r="141" s="12" customFormat="1" ht="25.92" customHeight="1">
      <c r="A141" s="12"/>
      <c r="B141" s="200"/>
      <c r="C141" s="201"/>
      <c r="D141" s="202" t="s">
        <v>71</v>
      </c>
      <c r="E141" s="203" t="s">
        <v>4166</v>
      </c>
      <c r="F141" s="203" t="s">
        <v>4167</v>
      </c>
      <c r="G141" s="201"/>
      <c r="H141" s="201"/>
      <c r="I141" s="204"/>
      <c r="J141" s="205">
        <f>BK141</f>
        <v>0</v>
      </c>
      <c r="K141" s="201"/>
      <c r="L141" s="206"/>
      <c r="M141" s="207"/>
      <c r="N141" s="208"/>
      <c r="O141" s="208"/>
      <c r="P141" s="209">
        <f>SUM(P142:P148)</f>
        <v>0</v>
      </c>
      <c r="Q141" s="208"/>
      <c r="R141" s="209">
        <f>SUM(R142:R148)</f>
        <v>0</v>
      </c>
      <c r="S141" s="208"/>
      <c r="T141" s="210">
        <f>SUM(T142:T148)</f>
        <v>0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211" t="s">
        <v>79</v>
      </c>
      <c r="AT141" s="212" t="s">
        <v>71</v>
      </c>
      <c r="AU141" s="212" t="s">
        <v>72</v>
      </c>
      <c r="AY141" s="211" t="s">
        <v>178</v>
      </c>
      <c r="BK141" s="213">
        <f>SUM(BK142:BK148)</f>
        <v>0</v>
      </c>
    </row>
    <row r="142" s="2" customFormat="1" ht="16.5" customHeight="1">
      <c r="A142" s="41"/>
      <c r="B142" s="42"/>
      <c r="C142" s="214" t="s">
        <v>663</v>
      </c>
      <c r="D142" s="214" t="s">
        <v>179</v>
      </c>
      <c r="E142" s="215" t="s">
        <v>4168</v>
      </c>
      <c r="F142" s="216" t="s">
        <v>4169</v>
      </c>
      <c r="G142" s="217" t="s">
        <v>209</v>
      </c>
      <c r="H142" s="218">
        <v>1040</v>
      </c>
      <c r="I142" s="219"/>
      <c r="J142" s="220">
        <f>ROUND(I142*H142,2)</f>
        <v>0</v>
      </c>
      <c r="K142" s="216" t="s">
        <v>21</v>
      </c>
      <c r="L142" s="47"/>
      <c r="M142" s="221" t="s">
        <v>21</v>
      </c>
      <c r="N142" s="222" t="s">
        <v>43</v>
      </c>
      <c r="O142" s="87"/>
      <c r="P142" s="223">
        <f>O142*H142</f>
        <v>0</v>
      </c>
      <c r="Q142" s="223">
        <v>0</v>
      </c>
      <c r="R142" s="223">
        <f>Q142*H142</f>
        <v>0</v>
      </c>
      <c r="S142" s="223">
        <v>0</v>
      </c>
      <c r="T142" s="224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25" t="s">
        <v>97</v>
      </c>
      <c r="AT142" s="225" t="s">
        <v>179</v>
      </c>
      <c r="AU142" s="225" t="s">
        <v>79</v>
      </c>
      <c r="AY142" s="20" t="s">
        <v>178</v>
      </c>
      <c r="BE142" s="226">
        <f>IF(N142="základní",J142,0)</f>
        <v>0</v>
      </c>
      <c r="BF142" s="226">
        <f>IF(N142="snížená",J142,0)</f>
        <v>0</v>
      </c>
      <c r="BG142" s="226">
        <f>IF(N142="zákl. přenesená",J142,0)</f>
        <v>0</v>
      </c>
      <c r="BH142" s="226">
        <f>IF(N142="sníž. přenesená",J142,0)</f>
        <v>0</v>
      </c>
      <c r="BI142" s="226">
        <f>IF(N142="nulová",J142,0)</f>
        <v>0</v>
      </c>
      <c r="BJ142" s="20" t="s">
        <v>79</v>
      </c>
      <c r="BK142" s="226">
        <f>ROUND(I142*H142,2)</f>
        <v>0</v>
      </c>
      <c r="BL142" s="20" t="s">
        <v>97</v>
      </c>
      <c r="BM142" s="225" t="s">
        <v>4170</v>
      </c>
    </row>
    <row r="143" s="2" customFormat="1" ht="16.5" customHeight="1">
      <c r="A143" s="41"/>
      <c r="B143" s="42"/>
      <c r="C143" s="214" t="s">
        <v>669</v>
      </c>
      <c r="D143" s="214" t="s">
        <v>179</v>
      </c>
      <c r="E143" s="215" t="s">
        <v>4171</v>
      </c>
      <c r="F143" s="216" t="s">
        <v>4172</v>
      </c>
      <c r="G143" s="217" t="s">
        <v>209</v>
      </c>
      <c r="H143" s="218">
        <v>95</v>
      </c>
      <c r="I143" s="219"/>
      <c r="J143" s="220">
        <f>ROUND(I143*H143,2)</f>
        <v>0</v>
      </c>
      <c r="K143" s="216" t="s">
        <v>21</v>
      </c>
      <c r="L143" s="47"/>
      <c r="M143" s="221" t="s">
        <v>21</v>
      </c>
      <c r="N143" s="222" t="s">
        <v>43</v>
      </c>
      <c r="O143" s="87"/>
      <c r="P143" s="223">
        <f>O143*H143</f>
        <v>0</v>
      </c>
      <c r="Q143" s="223">
        <v>0</v>
      </c>
      <c r="R143" s="223">
        <f>Q143*H143</f>
        <v>0</v>
      </c>
      <c r="S143" s="223">
        <v>0</v>
      </c>
      <c r="T143" s="224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25" t="s">
        <v>97</v>
      </c>
      <c r="AT143" s="225" t="s">
        <v>179</v>
      </c>
      <c r="AU143" s="225" t="s">
        <v>79</v>
      </c>
      <c r="AY143" s="20" t="s">
        <v>178</v>
      </c>
      <c r="BE143" s="226">
        <f>IF(N143="základní",J143,0)</f>
        <v>0</v>
      </c>
      <c r="BF143" s="226">
        <f>IF(N143="snížená",J143,0)</f>
        <v>0</v>
      </c>
      <c r="BG143" s="226">
        <f>IF(N143="zákl. přenesená",J143,0)</f>
        <v>0</v>
      </c>
      <c r="BH143" s="226">
        <f>IF(N143="sníž. přenesená",J143,0)</f>
        <v>0</v>
      </c>
      <c r="BI143" s="226">
        <f>IF(N143="nulová",J143,0)</f>
        <v>0</v>
      </c>
      <c r="BJ143" s="20" t="s">
        <v>79</v>
      </c>
      <c r="BK143" s="226">
        <f>ROUND(I143*H143,2)</f>
        <v>0</v>
      </c>
      <c r="BL143" s="20" t="s">
        <v>97</v>
      </c>
      <c r="BM143" s="225" t="s">
        <v>4173</v>
      </c>
    </row>
    <row r="144" s="2" customFormat="1" ht="16.5" customHeight="1">
      <c r="A144" s="41"/>
      <c r="B144" s="42"/>
      <c r="C144" s="214" t="s">
        <v>689</v>
      </c>
      <c r="D144" s="214" t="s">
        <v>179</v>
      </c>
      <c r="E144" s="215" t="s">
        <v>4174</v>
      </c>
      <c r="F144" s="216" t="s">
        <v>4175</v>
      </c>
      <c r="G144" s="217" t="s">
        <v>182</v>
      </c>
      <c r="H144" s="218">
        <v>13</v>
      </c>
      <c r="I144" s="219"/>
      <c r="J144" s="220">
        <f>ROUND(I144*H144,2)</f>
        <v>0</v>
      </c>
      <c r="K144" s="216" t="s">
        <v>21</v>
      </c>
      <c r="L144" s="47"/>
      <c r="M144" s="221" t="s">
        <v>21</v>
      </c>
      <c r="N144" s="222" t="s">
        <v>43</v>
      </c>
      <c r="O144" s="87"/>
      <c r="P144" s="223">
        <f>O144*H144</f>
        <v>0</v>
      </c>
      <c r="Q144" s="223">
        <v>0</v>
      </c>
      <c r="R144" s="223">
        <f>Q144*H144</f>
        <v>0</v>
      </c>
      <c r="S144" s="223">
        <v>0</v>
      </c>
      <c r="T144" s="224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25" t="s">
        <v>97</v>
      </c>
      <c r="AT144" s="225" t="s">
        <v>179</v>
      </c>
      <c r="AU144" s="225" t="s">
        <v>79</v>
      </c>
      <c r="AY144" s="20" t="s">
        <v>178</v>
      </c>
      <c r="BE144" s="226">
        <f>IF(N144="základní",J144,0)</f>
        <v>0</v>
      </c>
      <c r="BF144" s="226">
        <f>IF(N144="snížená",J144,0)</f>
        <v>0</v>
      </c>
      <c r="BG144" s="226">
        <f>IF(N144="zákl. přenesená",J144,0)</f>
        <v>0</v>
      </c>
      <c r="BH144" s="226">
        <f>IF(N144="sníž. přenesená",J144,0)</f>
        <v>0</v>
      </c>
      <c r="BI144" s="226">
        <f>IF(N144="nulová",J144,0)</f>
        <v>0</v>
      </c>
      <c r="BJ144" s="20" t="s">
        <v>79</v>
      </c>
      <c r="BK144" s="226">
        <f>ROUND(I144*H144,2)</f>
        <v>0</v>
      </c>
      <c r="BL144" s="20" t="s">
        <v>97</v>
      </c>
      <c r="BM144" s="225" t="s">
        <v>4176</v>
      </c>
    </row>
    <row r="145" s="2" customFormat="1" ht="37.8" customHeight="1">
      <c r="A145" s="41"/>
      <c r="B145" s="42"/>
      <c r="C145" s="214" t="s">
        <v>698</v>
      </c>
      <c r="D145" s="214" t="s">
        <v>179</v>
      </c>
      <c r="E145" s="215" t="s">
        <v>4177</v>
      </c>
      <c r="F145" s="216" t="s">
        <v>4178</v>
      </c>
      <c r="G145" s="217" t="s">
        <v>182</v>
      </c>
      <c r="H145" s="218">
        <v>4</v>
      </c>
      <c r="I145" s="219"/>
      <c r="J145" s="220">
        <f>ROUND(I145*H145,2)</f>
        <v>0</v>
      </c>
      <c r="K145" s="216" t="s">
        <v>21</v>
      </c>
      <c r="L145" s="47"/>
      <c r="M145" s="221" t="s">
        <v>21</v>
      </c>
      <c r="N145" s="222" t="s">
        <v>43</v>
      </c>
      <c r="O145" s="87"/>
      <c r="P145" s="223">
        <f>O145*H145</f>
        <v>0</v>
      </c>
      <c r="Q145" s="223">
        <v>0</v>
      </c>
      <c r="R145" s="223">
        <f>Q145*H145</f>
        <v>0</v>
      </c>
      <c r="S145" s="223">
        <v>0</v>
      </c>
      <c r="T145" s="224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25" t="s">
        <v>97</v>
      </c>
      <c r="AT145" s="225" t="s">
        <v>179</v>
      </c>
      <c r="AU145" s="225" t="s">
        <v>79</v>
      </c>
      <c r="AY145" s="20" t="s">
        <v>178</v>
      </c>
      <c r="BE145" s="226">
        <f>IF(N145="základní",J145,0)</f>
        <v>0</v>
      </c>
      <c r="BF145" s="226">
        <f>IF(N145="snížená",J145,0)</f>
        <v>0</v>
      </c>
      <c r="BG145" s="226">
        <f>IF(N145="zákl. přenesená",J145,0)</f>
        <v>0</v>
      </c>
      <c r="BH145" s="226">
        <f>IF(N145="sníž. přenesená",J145,0)</f>
        <v>0</v>
      </c>
      <c r="BI145" s="226">
        <f>IF(N145="nulová",J145,0)</f>
        <v>0</v>
      </c>
      <c r="BJ145" s="20" t="s">
        <v>79</v>
      </c>
      <c r="BK145" s="226">
        <f>ROUND(I145*H145,2)</f>
        <v>0</v>
      </c>
      <c r="BL145" s="20" t="s">
        <v>97</v>
      </c>
      <c r="BM145" s="225" t="s">
        <v>4179</v>
      </c>
    </row>
    <row r="146" s="2" customFormat="1" ht="145.5" customHeight="1">
      <c r="A146" s="41"/>
      <c r="B146" s="42"/>
      <c r="C146" s="214" t="s">
        <v>704</v>
      </c>
      <c r="D146" s="214" t="s">
        <v>179</v>
      </c>
      <c r="E146" s="215" t="s">
        <v>4180</v>
      </c>
      <c r="F146" s="216" t="s">
        <v>4181</v>
      </c>
      <c r="G146" s="217" t="s">
        <v>182</v>
      </c>
      <c r="H146" s="218">
        <v>1</v>
      </c>
      <c r="I146" s="219"/>
      <c r="J146" s="220">
        <f>ROUND(I146*H146,2)</f>
        <v>0</v>
      </c>
      <c r="K146" s="216" t="s">
        <v>21</v>
      </c>
      <c r="L146" s="47"/>
      <c r="M146" s="221" t="s">
        <v>21</v>
      </c>
      <c r="N146" s="222" t="s">
        <v>43</v>
      </c>
      <c r="O146" s="87"/>
      <c r="P146" s="223">
        <f>O146*H146</f>
        <v>0</v>
      </c>
      <c r="Q146" s="223">
        <v>0</v>
      </c>
      <c r="R146" s="223">
        <f>Q146*H146</f>
        <v>0</v>
      </c>
      <c r="S146" s="223">
        <v>0</v>
      </c>
      <c r="T146" s="224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25" t="s">
        <v>97</v>
      </c>
      <c r="AT146" s="225" t="s">
        <v>179</v>
      </c>
      <c r="AU146" s="225" t="s">
        <v>79</v>
      </c>
      <c r="AY146" s="20" t="s">
        <v>178</v>
      </c>
      <c r="BE146" s="226">
        <f>IF(N146="základní",J146,0)</f>
        <v>0</v>
      </c>
      <c r="BF146" s="226">
        <f>IF(N146="snížená",J146,0)</f>
        <v>0</v>
      </c>
      <c r="BG146" s="226">
        <f>IF(N146="zákl. přenesená",J146,0)</f>
        <v>0</v>
      </c>
      <c r="BH146" s="226">
        <f>IF(N146="sníž. přenesená",J146,0)</f>
        <v>0</v>
      </c>
      <c r="BI146" s="226">
        <f>IF(N146="nulová",J146,0)</f>
        <v>0</v>
      </c>
      <c r="BJ146" s="20" t="s">
        <v>79</v>
      </c>
      <c r="BK146" s="226">
        <f>ROUND(I146*H146,2)</f>
        <v>0</v>
      </c>
      <c r="BL146" s="20" t="s">
        <v>97</v>
      </c>
      <c r="BM146" s="225" t="s">
        <v>4182</v>
      </c>
    </row>
    <row r="147" s="2" customFormat="1" ht="16.5" customHeight="1">
      <c r="A147" s="41"/>
      <c r="B147" s="42"/>
      <c r="C147" s="214" t="s">
        <v>710</v>
      </c>
      <c r="D147" s="214" t="s">
        <v>179</v>
      </c>
      <c r="E147" s="215" t="s">
        <v>4183</v>
      </c>
      <c r="F147" s="216" t="s">
        <v>4184</v>
      </c>
      <c r="G147" s="217" t="s">
        <v>182</v>
      </c>
      <c r="H147" s="218">
        <v>1</v>
      </c>
      <c r="I147" s="219"/>
      <c r="J147" s="220">
        <f>ROUND(I147*H147,2)</f>
        <v>0</v>
      </c>
      <c r="K147" s="216" t="s">
        <v>21</v>
      </c>
      <c r="L147" s="47"/>
      <c r="M147" s="221" t="s">
        <v>21</v>
      </c>
      <c r="N147" s="222" t="s">
        <v>43</v>
      </c>
      <c r="O147" s="87"/>
      <c r="P147" s="223">
        <f>O147*H147</f>
        <v>0</v>
      </c>
      <c r="Q147" s="223">
        <v>0</v>
      </c>
      <c r="R147" s="223">
        <f>Q147*H147</f>
        <v>0</v>
      </c>
      <c r="S147" s="223">
        <v>0</v>
      </c>
      <c r="T147" s="224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25" t="s">
        <v>97</v>
      </c>
      <c r="AT147" s="225" t="s">
        <v>179</v>
      </c>
      <c r="AU147" s="225" t="s">
        <v>79</v>
      </c>
      <c r="AY147" s="20" t="s">
        <v>178</v>
      </c>
      <c r="BE147" s="226">
        <f>IF(N147="základní",J147,0)</f>
        <v>0</v>
      </c>
      <c r="BF147" s="226">
        <f>IF(N147="snížená",J147,0)</f>
        <v>0</v>
      </c>
      <c r="BG147" s="226">
        <f>IF(N147="zákl. přenesená",J147,0)</f>
        <v>0</v>
      </c>
      <c r="BH147" s="226">
        <f>IF(N147="sníž. přenesená",J147,0)</f>
        <v>0</v>
      </c>
      <c r="BI147" s="226">
        <f>IF(N147="nulová",J147,0)</f>
        <v>0</v>
      </c>
      <c r="BJ147" s="20" t="s">
        <v>79</v>
      </c>
      <c r="BK147" s="226">
        <f>ROUND(I147*H147,2)</f>
        <v>0</v>
      </c>
      <c r="BL147" s="20" t="s">
        <v>97</v>
      </c>
      <c r="BM147" s="225" t="s">
        <v>4185</v>
      </c>
    </row>
    <row r="148" s="2" customFormat="1" ht="24.15" customHeight="1">
      <c r="A148" s="41"/>
      <c r="B148" s="42"/>
      <c r="C148" s="214" t="s">
        <v>715</v>
      </c>
      <c r="D148" s="214" t="s">
        <v>179</v>
      </c>
      <c r="E148" s="215" t="s">
        <v>4186</v>
      </c>
      <c r="F148" s="216" t="s">
        <v>4187</v>
      </c>
      <c r="G148" s="217" t="s">
        <v>182</v>
      </c>
      <c r="H148" s="218">
        <v>1</v>
      </c>
      <c r="I148" s="219"/>
      <c r="J148" s="220">
        <f>ROUND(I148*H148,2)</f>
        <v>0</v>
      </c>
      <c r="K148" s="216" t="s">
        <v>21</v>
      </c>
      <c r="L148" s="47"/>
      <c r="M148" s="221" t="s">
        <v>21</v>
      </c>
      <c r="N148" s="222" t="s">
        <v>43</v>
      </c>
      <c r="O148" s="87"/>
      <c r="P148" s="223">
        <f>O148*H148</f>
        <v>0</v>
      </c>
      <c r="Q148" s="223">
        <v>0</v>
      </c>
      <c r="R148" s="223">
        <f>Q148*H148</f>
        <v>0</v>
      </c>
      <c r="S148" s="223">
        <v>0</v>
      </c>
      <c r="T148" s="224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25" t="s">
        <v>97</v>
      </c>
      <c r="AT148" s="225" t="s">
        <v>179</v>
      </c>
      <c r="AU148" s="225" t="s">
        <v>79</v>
      </c>
      <c r="AY148" s="20" t="s">
        <v>178</v>
      </c>
      <c r="BE148" s="226">
        <f>IF(N148="základní",J148,0)</f>
        <v>0</v>
      </c>
      <c r="BF148" s="226">
        <f>IF(N148="snížená",J148,0)</f>
        <v>0</v>
      </c>
      <c r="BG148" s="226">
        <f>IF(N148="zákl. přenesená",J148,0)</f>
        <v>0</v>
      </c>
      <c r="BH148" s="226">
        <f>IF(N148="sníž. přenesená",J148,0)</f>
        <v>0</v>
      </c>
      <c r="BI148" s="226">
        <f>IF(N148="nulová",J148,0)</f>
        <v>0</v>
      </c>
      <c r="BJ148" s="20" t="s">
        <v>79</v>
      </c>
      <c r="BK148" s="226">
        <f>ROUND(I148*H148,2)</f>
        <v>0</v>
      </c>
      <c r="BL148" s="20" t="s">
        <v>97</v>
      </c>
      <c r="BM148" s="225" t="s">
        <v>4188</v>
      </c>
    </row>
    <row r="149" s="12" customFormat="1" ht="25.92" customHeight="1">
      <c r="A149" s="12"/>
      <c r="B149" s="200"/>
      <c r="C149" s="201"/>
      <c r="D149" s="202" t="s">
        <v>71</v>
      </c>
      <c r="E149" s="203" t="s">
        <v>4189</v>
      </c>
      <c r="F149" s="203" t="s">
        <v>4190</v>
      </c>
      <c r="G149" s="201"/>
      <c r="H149" s="201"/>
      <c r="I149" s="204"/>
      <c r="J149" s="205">
        <f>BK149</f>
        <v>0</v>
      </c>
      <c r="K149" s="201"/>
      <c r="L149" s="206"/>
      <c r="M149" s="207"/>
      <c r="N149" s="208"/>
      <c r="O149" s="208"/>
      <c r="P149" s="209">
        <f>SUM(P150:P162)</f>
        <v>0</v>
      </c>
      <c r="Q149" s="208"/>
      <c r="R149" s="209">
        <f>SUM(R150:R162)</f>
        <v>0</v>
      </c>
      <c r="S149" s="208"/>
      <c r="T149" s="210">
        <f>SUM(T150:T162)</f>
        <v>0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11" t="s">
        <v>79</v>
      </c>
      <c r="AT149" s="212" t="s">
        <v>71</v>
      </c>
      <c r="AU149" s="212" t="s">
        <v>72</v>
      </c>
      <c r="AY149" s="211" t="s">
        <v>178</v>
      </c>
      <c r="BK149" s="213">
        <f>SUM(BK150:BK162)</f>
        <v>0</v>
      </c>
    </row>
    <row r="150" s="2" customFormat="1" ht="21.75" customHeight="1">
      <c r="A150" s="41"/>
      <c r="B150" s="42"/>
      <c r="C150" s="214" t="s">
        <v>724</v>
      </c>
      <c r="D150" s="214" t="s">
        <v>179</v>
      </c>
      <c r="E150" s="215" t="s">
        <v>4191</v>
      </c>
      <c r="F150" s="216" t="s">
        <v>4192</v>
      </c>
      <c r="G150" s="217" t="s">
        <v>182</v>
      </c>
      <c r="H150" s="218">
        <v>1</v>
      </c>
      <c r="I150" s="219"/>
      <c r="J150" s="220">
        <f>ROUND(I150*H150,2)</f>
        <v>0</v>
      </c>
      <c r="K150" s="216" t="s">
        <v>21</v>
      </c>
      <c r="L150" s="47"/>
      <c r="M150" s="221" t="s">
        <v>21</v>
      </c>
      <c r="N150" s="222" t="s">
        <v>43</v>
      </c>
      <c r="O150" s="87"/>
      <c r="P150" s="223">
        <f>O150*H150</f>
        <v>0</v>
      </c>
      <c r="Q150" s="223">
        <v>0</v>
      </c>
      <c r="R150" s="223">
        <f>Q150*H150</f>
        <v>0</v>
      </c>
      <c r="S150" s="223">
        <v>0</v>
      </c>
      <c r="T150" s="224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25" t="s">
        <v>97</v>
      </c>
      <c r="AT150" s="225" t="s">
        <v>179</v>
      </c>
      <c r="AU150" s="225" t="s">
        <v>79</v>
      </c>
      <c r="AY150" s="20" t="s">
        <v>178</v>
      </c>
      <c r="BE150" s="226">
        <f>IF(N150="základní",J150,0)</f>
        <v>0</v>
      </c>
      <c r="BF150" s="226">
        <f>IF(N150="snížená",J150,0)</f>
        <v>0</v>
      </c>
      <c r="BG150" s="226">
        <f>IF(N150="zákl. přenesená",J150,0)</f>
        <v>0</v>
      </c>
      <c r="BH150" s="226">
        <f>IF(N150="sníž. přenesená",J150,0)</f>
        <v>0</v>
      </c>
      <c r="BI150" s="226">
        <f>IF(N150="nulová",J150,0)</f>
        <v>0</v>
      </c>
      <c r="BJ150" s="20" t="s">
        <v>79</v>
      </c>
      <c r="BK150" s="226">
        <f>ROUND(I150*H150,2)</f>
        <v>0</v>
      </c>
      <c r="BL150" s="20" t="s">
        <v>97</v>
      </c>
      <c r="BM150" s="225" t="s">
        <v>4193</v>
      </c>
    </row>
    <row r="151" s="2" customFormat="1" ht="16.5" customHeight="1">
      <c r="A151" s="41"/>
      <c r="B151" s="42"/>
      <c r="C151" s="214" t="s">
        <v>729</v>
      </c>
      <c r="D151" s="214" t="s">
        <v>179</v>
      </c>
      <c r="E151" s="215" t="s">
        <v>4194</v>
      </c>
      <c r="F151" s="216" t="s">
        <v>4195</v>
      </c>
      <c r="G151" s="217" t="s">
        <v>182</v>
      </c>
      <c r="H151" s="218">
        <v>4</v>
      </c>
      <c r="I151" s="219"/>
      <c r="J151" s="220">
        <f>ROUND(I151*H151,2)</f>
        <v>0</v>
      </c>
      <c r="K151" s="216" t="s">
        <v>21</v>
      </c>
      <c r="L151" s="47"/>
      <c r="M151" s="221" t="s">
        <v>21</v>
      </c>
      <c r="N151" s="222" t="s">
        <v>43</v>
      </c>
      <c r="O151" s="87"/>
      <c r="P151" s="223">
        <f>O151*H151</f>
        <v>0</v>
      </c>
      <c r="Q151" s="223">
        <v>0</v>
      </c>
      <c r="R151" s="223">
        <f>Q151*H151</f>
        <v>0</v>
      </c>
      <c r="S151" s="223">
        <v>0</v>
      </c>
      <c r="T151" s="224">
        <f>S151*H151</f>
        <v>0</v>
      </c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R151" s="225" t="s">
        <v>97</v>
      </c>
      <c r="AT151" s="225" t="s">
        <v>179</v>
      </c>
      <c r="AU151" s="225" t="s">
        <v>79</v>
      </c>
      <c r="AY151" s="20" t="s">
        <v>178</v>
      </c>
      <c r="BE151" s="226">
        <f>IF(N151="základní",J151,0)</f>
        <v>0</v>
      </c>
      <c r="BF151" s="226">
        <f>IF(N151="snížená",J151,0)</f>
        <v>0</v>
      </c>
      <c r="BG151" s="226">
        <f>IF(N151="zákl. přenesená",J151,0)</f>
        <v>0</v>
      </c>
      <c r="BH151" s="226">
        <f>IF(N151="sníž. přenesená",J151,0)</f>
        <v>0</v>
      </c>
      <c r="BI151" s="226">
        <f>IF(N151="nulová",J151,0)</f>
        <v>0</v>
      </c>
      <c r="BJ151" s="20" t="s">
        <v>79</v>
      </c>
      <c r="BK151" s="226">
        <f>ROUND(I151*H151,2)</f>
        <v>0</v>
      </c>
      <c r="BL151" s="20" t="s">
        <v>97</v>
      </c>
      <c r="BM151" s="225" t="s">
        <v>4196</v>
      </c>
    </row>
    <row r="152" s="2" customFormat="1" ht="24.15" customHeight="1">
      <c r="A152" s="41"/>
      <c r="B152" s="42"/>
      <c r="C152" s="214" t="s">
        <v>735</v>
      </c>
      <c r="D152" s="214" t="s">
        <v>179</v>
      </c>
      <c r="E152" s="215" t="s">
        <v>4197</v>
      </c>
      <c r="F152" s="216" t="s">
        <v>4198</v>
      </c>
      <c r="G152" s="217" t="s">
        <v>182</v>
      </c>
      <c r="H152" s="218">
        <v>1</v>
      </c>
      <c r="I152" s="219"/>
      <c r="J152" s="220">
        <f>ROUND(I152*H152,2)</f>
        <v>0</v>
      </c>
      <c r="K152" s="216" t="s">
        <v>21</v>
      </c>
      <c r="L152" s="47"/>
      <c r="M152" s="221" t="s">
        <v>21</v>
      </c>
      <c r="N152" s="222" t="s">
        <v>43</v>
      </c>
      <c r="O152" s="87"/>
      <c r="P152" s="223">
        <f>O152*H152</f>
        <v>0</v>
      </c>
      <c r="Q152" s="223">
        <v>0</v>
      </c>
      <c r="R152" s="223">
        <f>Q152*H152</f>
        <v>0</v>
      </c>
      <c r="S152" s="223">
        <v>0</v>
      </c>
      <c r="T152" s="224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25" t="s">
        <v>97</v>
      </c>
      <c r="AT152" s="225" t="s">
        <v>179</v>
      </c>
      <c r="AU152" s="225" t="s">
        <v>79</v>
      </c>
      <c r="AY152" s="20" t="s">
        <v>178</v>
      </c>
      <c r="BE152" s="226">
        <f>IF(N152="základní",J152,0)</f>
        <v>0</v>
      </c>
      <c r="BF152" s="226">
        <f>IF(N152="snížená",J152,0)</f>
        <v>0</v>
      </c>
      <c r="BG152" s="226">
        <f>IF(N152="zákl. přenesená",J152,0)</f>
        <v>0</v>
      </c>
      <c r="BH152" s="226">
        <f>IF(N152="sníž. přenesená",J152,0)</f>
        <v>0</v>
      </c>
      <c r="BI152" s="226">
        <f>IF(N152="nulová",J152,0)</f>
        <v>0</v>
      </c>
      <c r="BJ152" s="20" t="s">
        <v>79</v>
      </c>
      <c r="BK152" s="226">
        <f>ROUND(I152*H152,2)</f>
        <v>0</v>
      </c>
      <c r="BL152" s="20" t="s">
        <v>97</v>
      </c>
      <c r="BM152" s="225" t="s">
        <v>4199</v>
      </c>
    </row>
    <row r="153" s="2" customFormat="1" ht="16.5" customHeight="1">
      <c r="A153" s="41"/>
      <c r="B153" s="42"/>
      <c r="C153" s="214" t="s">
        <v>740</v>
      </c>
      <c r="D153" s="214" t="s">
        <v>179</v>
      </c>
      <c r="E153" s="215" t="s">
        <v>4200</v>
      </c>
      <c r="F153" s="216" t="s">
        <v>4201</v>
      </c>
      <c r="G153" s="217" t="s">
        <v>182</v>
      </c>
      <c r="H153" s="218">
        <v>2</v>
      </c>
      <c r="I153" s="219"/>
      <c r="J153" s="220">
        <f>ROUND(I153*H153,2)</f>
        <v>0</v>
      </c>
      <c r="K153" s="216" t="s">
        <v>21</v>
      </c>
      <c r="L153" s="47"/>
      <c r="M153" s="221" t="s">
        <v>21</v>
      </c>
      <c r="N153" s="222" t="s">
        <v>43</v>
      </c>
      <c r="O153" s="87"/>
      <c r="P153" s="223">
        <f>O153*H153</f>
        <v>0</v>
      </c>
      <c r="Q153" s="223">
        <v>0</v>
      </c>
      <c r="R153" s="223">
        <f>Q153*H153</f>
        <v>0</v>
      </c>
      <c r="S153" s="223">
        <v>0</v>
      </c>
      <c r="T153" s="224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25" t="s">
        <v>97</v>
      </c>
      <c r="AT153" s="225" t="s">
        <v>179</v>
      </c>
      <c r="AU153" s="225" t="s">
        <v>79</v>
      </c>
      <c r="AY153" s="20" t="s">
        <v>178</v>
      </c>
      <c r="BE153" s="226">
        <f>IF(N153="základní",J153,0)</f>
        <v>0</v>
      </c>
      <c r="BF153" s="226">
        <f>IF(N153="snížená",J153,0)</f>
        <v>0</v>
      </c>
      <c r="BG153" s="226">
        <f>IF(N153="zákl. přenesená",J153,0)</f>
        <v>0</v>
      </c>
      <c r="BH153" s="226">
        <f>IF(N153="sníž. přenesená",J153,0)</f>
        <v>0</v>
      </c>
      <c r="BI153" s="226">
        <f>IF(N153="nulová",J153,0)</f>
        <v>0</v>
      </c>
      <c r="BJ153" s="20" t="s">
        <v>79</v>
      </c>
      <c r="BK153" s="226">
        <f>ROUND(I153*H153,2)</f>
        <v>0</v>
      </c>
      <c r="BL153" s="20" t="s">
        <v>97</v>
      </c>
      <c r="BM153" s="225" t="s">
        <v>4202</v>
      </c>
    </row>
    <row r="154" s="2" customFormat="1" ht="24.15" customHeight="1">
      <c r="A154" s="41"/>
      <c r="B154" s="42"/>
      <c r="C154" s="214" t="s">
        <v>748</v>
      </c>
      <c r="D154" s="214" t="s">
        <v>179</v>
      </c>
      <c r="E154" s="215" t="s">
        <v>4203</v>
      </c>
      <c r="F154" s="216" t="s">
        <v>4204</v>
      </c>
      <c r="G154" s="217" t="s">
        <v>182</v>
      </c>
      <c r="H154" s="218">
        <v>1</v>
      </c>
      <c r="I154" s="219"/>
      <c r="J154" s="220">
        <f>ROUND(I154*H154,2)</f>
        <v>0</v>
      </c>
      <c r="K154" s="216" t="s">
        <v>21</v>
      </c>
      <c r="L154" s="47"/>
      <c r="M154" s="221" t="s">
        <v>21</v>
      </c>
      <c r="N154" s="222" t="s">
        <v>43</v>
      </c>
      <c r="O154" s="87"/>
      <c r="P154" s="223">
        <f>O154*H154</f>
        <v>0</v>
      </c>
      <c r="Q154" s="223">
        <v>0</v>
      </c>
      <c r="R154" s="223">
        <f>Q154*H154</f>
        <v>0</v>
      </c>
      <c r="S154" s="223">
        <v>0</v>
      </c>
      <c r="T154" s="224">
        <f>S154*H154</f>
        <v>0</v>
      </c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R154" s="225" t="s">
        <v>97</v>
      </c>
      <c r="AT154" s="225" t="s">
        <v>179</v>
      </c>
      <c r="AU154" s="225" t="s">
        <v>79</v>
      </c>
      <c r="AY154" s="20" t="s">
        <v>178</v>
      </c>
      <c r="BE154" s="226">
        <f>IF(N154="základní",J154,0)</f>
        <v>0</v>
      </c>
      <c r="BF154" s="226">
        <f>IF(N154="snížená",J154,0)</f>
        <v>0</v>
      </c>
      <c r="BG154" s="226">
        <f>IF(N154="zákl. přenesená",J154,0)</f>
        <v>0</v>
      </c>
      <c r="BH154" s="226">
        <f>IF(N154="sníž. přenesená",J154,0)</f>
        <v>0</v>
      </c>
      <c r="BI154" s="226">
        <f>IF(N154="nulová",J154,0)</f>
        <v>0</v>
      </c>
      <c r="BJ154" s="20" t="s">
        <v>79</v>
      </c>
      <c r="BK154" s="226">
        <f>ROUND(I154*H154,2)</f>
        <v>0</v>
      </c>
      <c r="BL154" s="20" t="s">
        <v>97</v>
      </c>
      <c r="BM154" s="225" t="s">
        <v>4205</v>
      </c>
    </row>
    <row r="155" s="2" customFormat="1" ht="16.5" customHeight="1">
      <c r="A155" s="41"/>
      <c r="B155" s="42"/>
      <c r="C155" s="214" t="s">
        <v>754</v>
      </c>
      <c r="D155" s="214" t="s">
        <v>179</v>
      </c>
      <c r="E155" s="215" t="s">
        <v>4206</v>
      </c>
      <c r="F155" s="216" t="s">
        <v>4207</v>
      </c>
      <c r="G155" s="217" t="s">
        <v>182</v>
      </c>
      <c r="H155" s="218">
        <v>30</v>
      </c>
      <c r="I155" s="219"/>
      <c r="J155" s="220">
        <f>ROUND(I155*H155,2)</f>
        <v>0</v>
      </c>
      <c r="K155" s="216" t="s">
        <v>21</v>
      </c>
      <c r="L155" s="47"/>
      <c r="M155" s="221" t="s">
        <v>21</v>
      </c>
      <c r="N155" s="222" t="s">
        <v>43</v>
      </c>
      <c r="O155" s="87"/>
      <c r="P155" s="223">
        <f>O155*H155</f>
        <v>0</v>
      </c>
      <c r="Q155" s="223">
        <v>0</v>
      </c>
      <c r="R155" s="223">
        <f>Q155*H155</f>
        <v>0</v>
      </c>
      <c r="S155" s="223">
        <v>0</v>
      </c>
      <c r="T155" s="224">
        <f>S155*H155</f>
        <v>0</v>
      </c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R155" s="225" t="s">
        <v>97</v>
      </c>
      <c r="AT155" s="225" t="s">
        <v>179</v>
      </c>
      <c r="AU155" s="225" t="s">
        <v>79</v>
      </c>
      <c r="AY155" s="20" t="s">
        <v>178</v>
      </c>
      <c r="BE155" s="226">
        <f>IF(N155="základní",J155,0)</f>
        <v>0</v>
      </c>
      <c r="BF155" s="226">
        <f>IF(N155="snížená",J155,0)</f>
        <v>0</v>
      </c>
      <c r="BG155" s="226">
        <f>IF(N155="zákl. přenesená",J155,0)</f>
        <v>0</v>
      </c>
      <c r="BH155" s="226">
        <f>IF(N155="sníž. přenesená",J155,0)</f>
        <v>0</v>
      </c>
      <c r="BI155" s="226">
        <f>IF(N155="nulová",J155,0)</f>
        <v>0</v>
      </c>
      <c r="BJ155" s="20" t="s">
        <v>79</v>
      </c>
      <c r="BK155" s="226">
        <f>ROUND(I155*H155,2)</f>
        <v>0</v>
      </c>
      <c r="BL155" s="20" t="s">
        <v>97</v>
      </c>
      <c r="BM155" s="225" t="s">
        <v>4208</v>
      </c>
    </row>
    <row r="156" s="2" customFormat="1" ht="24.15" customHeight="1">
      <c r="A156" s="41"/>
      <c r="B156" s="42"/>
      <c r="C156" s="214" t="s">
        <v>759</v>
      </c>
      <c r="D156" s="214" t="s">
        <v>179</v>
      </c>
      <c r="E156" s="215" t="s">
        <v>4209</v>
      </c>
      <c r="F156" s="216" t="s">
        <v>4210</v>
      </c>
      <c r="G156" s="217" t="s">
        <v>182</v>
      </c>
      <c r="H156" s="218">
        <v>3</v>
      </c>
      <c r="I156" s="219"/>
      <c r="J156" s="220">
        <f>ROUND(I156*H156,2)</f>
        <v>0</v>
      </c>
      <c r="K156" s="216" t="s">
        <v>21</v>
      </c>
      <c r="L156" s="47"/>
      <c r="M156" s="221" t="s">
        <v>21</v>
      </c>
      <c r="N156" s="222" t="s">
        <v>43</v>
      </c>
      <c r="O156" s="87"/>
      <c r="P156" s="223">
        <f>O156*H156</f>
        <v>0</v>
      </c>
      <c r="Q156" s="223">
        <v>0</v>
      </c>
      <c r="R156" s="223">
        <f>Q156*H156</f>
        <v>0</v>
      </c>
      <c r="S156" s="223">
        <v>0</v>
      </c>
      <c r="T156" s="224">
        <f>S156*H156</f>
        <v>0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25" t="s">
        <v>97</v>
      </c>
      <c r="AT156" s="225" t="s">
        <v>179</v>
      </c>
      <c r="AU156" s="225" t="s">
        <v>79</v>
      </c>
      <c r="AY156" s="20" t="s">
        <v>178</v>
      </c>
      <c r="BE156" s="226">
        <f>IF(N156="základní",J156,0)</f>
        <v>0</v>
      </c>
      <c r="BF156" s="226">
        <f>IF(N156="snížená",J156,0)</f>
        <v>0</v>
      </c>
      <c r="BG156" s="226">
        <f>IF(N156="zákl. přenesená",J156,0)</f>
        <v>0</v>
      </c>
      <c r="BH156" s="226">
        <f>IF(N156="sníž. přenesená",J156,0)</f>
        <v>0</v>
      </c>
      <c r="BI156" s="226">
        <f>IF(N156="nulová",J156,0)</f>
        <v>0</v>
      </c>
      <c r="BJ156" s="20" t="s">
        <v>79</v>
      </c>
      <c r="BK156" s="226">
        <f>ROUND(I156*H156,2)</f>
        <v>0</v>
      </c>
      <c r="BL156" s="20" t="s">
        <v>97</v>
      </c>
      <c r="BM156" s="225" t="s">
        <v>4211</v>
      </c>
    </row>
    <row r="157" s="2" customFormat="1" ht="16.5" customHeight="1">
      <c r="A157" s="41"/>
      <c r="B157" s="42"/>
      <c r="C157" s="214" t="s">
        <v>764</v>
      </c>
      <c r="D157" s="214" t="s">
        <v>179</v>
      </c>
      <c r="E157" s="215" t="s">
        <v>4212</v>
      </c>
      <c r="F157" s="216" t="s">
        <v>4213</v>
      </c>
      <c r="G157" s="217" t="s">
        <v>182</v>
      </c>
      <c r="H157" s="218">
        <v>2</v>
      </c>
      <c r="I157" s="219"/>
      <c r="J157" s="220">
        <f>ROUND(I157*H157,2)</f>
        <v>0</v>
      </c>
      <c r="K157" s="216" t="s">
        <v>21</v>
      </c>
      <c r="L157" s="47"/>
      <c r="M157" s="221" t="s">
        <v>21</v>
      </c>
      <c r="N157" s="222" t="s">
        <v>43</v>
      </c>
      <c r="O157" s="87"/>
      <c r="P157" s="223">
        <f>O157*H157</f>
        <v>0</v>
      </c>
      <c r="Q157" s="223">
        <v>0</v>
      </c>
      <c r="R157" s="223">
        <f>Q157*H157</f>
        <v>0</v>
      </c>
      <c r="S157" s="223">
        <v>0</v>
      </c>
      <c r="T157" s="224">
        <f>S157*H157</f>
        <v>0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25" t="s">
        <v>97</v>
      </c>
      <c r="AT157" s="225" t="s">
        <v>179</v>
      </c>
      <c r="AU157" s="225" t="s">
        <v>79</v>
      </c>
      <c r="AY157" s="20" t="s">
        <v>178</v>
      </c>
      <c r="BE157" s="226">
        <f>IF(N157="základní",J157,0)</f>
        <v>0</v>
      </c>
      <c r="BF157" s="226">
        <f>IF(N157="snížená",J157,0)</f>
        <v>0</v>
      </c>
      <c r="BG157" s="226">
        <f>IF(N157="zákl. přenesená",J157,0)</f>
        <v>0</v>
      </c>
      <c r="BH157" s="226">
        <f>IF(N157="sníž. přenesená",J157,0)</f>
        <v>0</v>
      </c>
      <c r="BI157" s="226">
        <f>IF(N157="nulová",J157,0)</f>
        <v>0</v>
      </c>
      <c r="BJ157" s="20" t="s">
        <v>79</v>
      </c>
      <c r="BK157" s="226">
        <f>ROUND(I157*H157,2)</f>
        <v>0</v>
      </c>
      <c r="BL157" s="20" t="s">
        <v>97</v>
      </c>
      <c r="BM157" s="225" t="s">
        <v>4214</v>
      </c>
    </row>
    <row r="158" s="2" customFormat="1" ht="16.5" customHeight="1">
      <c r="A158" s="41"/>
      <c r="B158" s="42"/>
      <c r="C158" s="214" t="s">
        <v>774</v>
      </c>
      <c r="D158" s="214" t="s">
        <v>179</v>
      </c>
      <c r="E158" s="215" t="s">
        <v>4215</v>
      </c>
      <c r="F158" s="216" t="s">
        <v>4216</v>
      </c>
      <c r="G158" s="217" t="s">
        <v>182</v>
      </c>
      <c r="H158" s="218">
        <v>2</v>
      </c>
      <c r="I158" s="219"/>
      <c r="J158" s="220">
        <f>ROUND(I158*H158,2)</f>
        <v>0</v>
      </c>
      <c r="K158" s="216" t="s">
        <v>21</v>
      </c>
      <c r="L158" s="47"/>
      <c r="M158" s="221" t="s">
        <v>21</v>
      </c>
      <c r="N158" s="222" t="s">
        <v>43</v>
      </c>
      <c r="O158" s="87"/>
      <c r="P158" s="223">
        <f>O158*H158</f>
        <v>0</v>
      </c>
      <c r="Q158" s="223">
        <v>0</v>
      </c>
      <c r="R158" s="223">
        <f>Q158*H158</f>
        <v>0</v>
      </c>
      <c r="S158" s="223">
        <v>0</v>
      </c>
      <c r="T158" s="224">
        <f>S158*H158</f>
        <v>0</v>
      </c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R158" s="225" t="s">
        <v>97</v>
      </c>
      <c r="AT158" s="225" t="s">
        <v>179</v>
      </c>
      <c r="AU158" s="225" t="s">
        <v>79</v>
      </c>
      <c r="AY158" s="20" t="s">
        <v>178</v>
      </c>
      <c r="BE158" s="226">
        <f>IF(N158="základní",J158,0)</f>
        <v>0</v>
      </c>
      <c r="BF158" s="226">
        <f>IF(N158="snížená",J158,0)</f>
        <v>0</v>
      </c>
      <c r="BG158" s="226">
        <f>IF(N158="zákl. přenesená",J158,0)</f>
        <v>0</v>
      </c>
      <c r="BH158" s="226">
        <f>IF(N158="sníž. přenesená",J158,0)</f>
        <v>0</v>
      </c>
      <c r="BI158" s="226">
        <f>IF(N158="nulová",J158,0)</f>
        <v>0</v>
      </c>
      <c r="BJ158" s="20" t="s">
        <v>79</v>
      </c>
      <c r="BK158" s="226">
        <f>ROUND(I158*H158,2)</f>
        <v>0</v>
      </c>
      <c r="BL158" s="20" t="s">
        <v>97</v>
      </c>
      <c r="BM158" s="225" t="s">
        <v>4217</v>
      </c>
    </row>
    <row r="159" s="2" customFormat="1" ht="16.5" customHeight="1">
      <c r="A159" s="41"/>
      <c r="B159" s="42"/>
      <c r="C159" s="214" t="s">
        <v>779</v>
      </c>
      <c r="D159" s="214" t="s">
        <v>179</v>
      </c>
      <c r="E159" s="215" t="s">
        <v>4218</v>
      </c>
      <c r="F159" s="216" t="s">
        <v>4219</v>
      </c>
      <c r="G159" s="217" t="s">
        <v>182</v>
      </c>
      <c r="H159" s="218">
        <v>4</v>
      </c>
      <c r="I159" s="219"/>
      <c r="J159" s="220">
        <f>ROUND(I159*H159,2)</f>
        <v>0</v>
      </c>
      <c r="K159" s="216" t="s">
        <v>21</v>
      </c>
      <c r="L159" s="47"/>
      <c r="M159" s="221" t="s">
        <v>21</v>
      </c>
      <c r="N159" s="222" t="s">
        <v>43</v>
      </c>
      <c r="O159" s="87"/>
      <c r="P159" s="223">
        <f>O159*H159</f>
        <v>0</v>
      </c>
      <c r="Q159" s="223">
        <v>0</v>
      </c>
      <c r="R159" s="223">
        <f>Q159*H159</f>
        <v>0</v>
      </c>
      <c r="S159" s="223">
        <v>0</v>
      </c>
      <c r="T159" s="224">
        <f>S159*H159</f>
        <v>0</v>
      </c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R159" s="225" t="s">
        <v>97</v>
      </c>
      <c r="AT159" s="225" t="s">
        <v>179</v>
      </c>
      <c r="AU159" s="225" t="s">
        <v>79</v>
      </c>
      <c r="AY159" s="20" t="s">
        <v>178</v>
      </c>
      <c r="BE159" s="226">
        <f>IF(N159="základní",J159,0)</f>
        <v>0</v>
      </c>
      <c r="BF159" s="226">
        <f>IF(N159="snížená",J159,0)</f>
        <v>0</v>
      </c>
      <c r="BG159" s="226">
        <f>IF(N159="zákl. přenesená",J159,0)</f>
        <v>0</v>
      </c>
      <c r="BH159" s="226">
        <f>IF(N159="sníž. přenesená",J159,0)</f>
        <v>0</v>
      </c>
      <c r="BI159" s="226">
        <f>IF(N159="nulová",J159,0)</f>
        <v>0</v>
      </c>
      <c r="BJ159" s="20" t="s">
        <v>79</v>
      </c>
      <c r="BK159" s="226">
        <f>ROUND(I159*H159,2)</f>
        <v>0</v>
      </c>
      <c r="BL159" s="20" t="s">
        <v>97</v>
      </c>
      <c r="BM159" s="225" t="s">
        <v>4220</v>
      </c>
    </row>
    <row r="160" s="2" customFormat="1" ht="24.15" customHeight="1">
      <c r="A160" s="41"/>
      <c r="B160" s="42"/>
      <c r="C160" s="214" t="s">
        <v>789</v>
      </c>
      <c r="D160" s="214" t="s">
        <v>179</v>
      </c>
      <c r="E160" s="215" t="s">
        <v>4221</v>
      </c>
      <c r="F160" s="216" t="s">
        <v>4222</v>
      </c>
      <c r="G160" s="217" t="s">
        <v>182</v>
      </c>
      <c r="H160" s="218">
        <v>1</v>
      </c>
      <c r="I160" s="219"/>
      <c r="J160" s="220">
        <f>ROUND(I160*H160,2)</f>
        <v>0</v>
      </c>
      <c r="K160" s="216" t="s">
        <v>21</v>
      </c>
      <c r="L160" s="47"/>
      <c r="M160" s="221" t="s">
        <v>21</v>
      </c>
      <c r="N160" s="222" t="s">
        <v>43</v>
      </c>
      <c r="O160" s="87"/>
      <c r="P160" s="223">
        <f>O160*H160</f>
        <v>0</v>
      </c>
      <c r="Q160" s="223">
        <v>0</v>
      </c>
      <c r="R160" s="223">
        <f>Q160*H160</f>
        <v>0</v>
      </c>
      <c r="S160" s="223">
        <v>0</v>
      </c>
      <c r="T160" s="224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25" t="s">
        <v>97</v>
      </c>
      <c r="AT160" s="225" t="s">
        <v>179</v>
      </c>
      <c r="AU160" s="225" t="s">
        <v>79</v>
      </c>
      <c r="AY160" s="20" t="s">
        <v>178</v>
      </c>
      <c r="BE160" s="226">
        <f>IF(N160="základní",J160,0)</f>
        <v>0</v>
      </c>
      <c r="BF160" s="226">
        <f>IF(N160="snížená",J160,0)</f>
        <v>0</v>
      </c>
      <c r="BG160" s="226">
        <f>IF(N160="zákl. přenesená",J160,0)</f>
        <v>0</v>
      </c>
      <c r="BH160" s="226">
        <f>IF(N160="sníž. přenesená",J160,0)</f>
        <v>0</v>
      </c>
      <c r="BI160" s="226">
        <f>IF(N160="nulová",J160,0)</f>
        <v>0</v>
      </c>
      <c r="BJ160" s="20" t="s">
        <v>79</v>
      </c>
      <c r="BK160" s="226">
        <f>ROUND(I160*H160,2)</f>
        <v>0</v>
      </c>
      <c r="BL160" s="20" t="s">
        <v>97</v>
      </c>
      <c r="BM160" s="225" t="s">
        <v>4223</v>
      </c>
    </row>
    <row r="161" s="2" customFormat="1" ht="55.5" customHeight="1">
      <c r="A161" s="41"/>
      <c r="B161" s="42"/>
      <c r="C161" s="214" t="s">
        <v>800</v>
      </c>
      <c r="D161" s="214" t="s">
        <v>179</v>
      </c>
      <c r="E161" s="215" t="s">
        <v>4224</v>
      </c>
      <c r="F161" s="216" t="s">
        <v>4225</v>
      </c>
      <c r="G161" s="217" t="s">
        <v>182</v>
      </c>
      <c r="H161" s="218">
        <v>1</v>
      </c>
      <c r="I161" s="219"/>
      <c r="J161" s="220">
        <f>ROUND(I161*H161,2)</f>
        <v>0</v>
      </c>
      <c r="K161" s="216" t="s">
        <v>21</v>
      </c>
      <c r="L161" s="47"/>
      <c r="M161" s="221" t="s">
        <v>21</v>
      </c>
      <c r="N161" s="222" t="s">
        <v>43</v>
      </c>
      <c r="O161" s="87"/>
      <c r="P161" s="223">
        <f>O161*H161</f>
        <v>0</v>
      </c>
      <c r="Q161" s="223">
        <v>0</v>
      </c>
      <c r="R161" s="223">
        <f>Q161*H161</f>
        <v>0</v>
      </c>
      <c r="S161" s="223">
        <v>0</v>
      </c>
      <c r="T161" s="224">
        <f>S161*H161</f>
        <v>0</v>
      </c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R161" s="225" t="s">
        <v>97</v>
      </c>
      <c r="AT161" s="225" t="s">
        <v>179</v>
      </c>
      <c r="AU161" s="225" t="s">
        <v>79</v>
      </c>
      <c r="AY161" s="20" t="s">
        <v>178</v>
      </c>
      <c r="BE161" s="226">
        <f>IF(N161="základní",J161,0)</f>
        <v>0</v>
      </c>
      <c r="BF161" s="226">
        <f>IF(N161="snížená",J161,0)</f>
        <v>0</v>
      </c>
      <c r="BG161" s="226">
        <f>IF(N161="zákl. přenesená",J161,0)</f>
        <v>0</v>
      </c>
      <c r="BH161" s="226">
        <f>IF(N161="sníž. přenesená",J161,0)</f>
        <v>0</v>
      </c>
      <c r="BI161" s="226">
        <f>IF(N161="nulová",J161,0)</f>
        <v>0</v>
      </c>
      <c r="BJ161" s="20" t="s">
        <v>79</v>
      </c>
      <c r="BK161" s="226">
        <f>ROUND(I161*H161,2)</f>
        <v>0</v>
      </c>
      <c r="BL161" s="20" t="s">
        <v>97</v>
      </c>
      <c r="BM161" s="225" t="s">
        <v>4226</v>
      </c>
    </row>
    <row r="162" s="2" customFormat="1" ht="55.5" customHeight="1">
      <c r="A162" s="41"/>
      <c r="B162" s="42"/>
      <c r="C162" s="214" t="s">
        <v>806</v>
      </c>
      <c r="D162" s="214" t="s">
        <v>179</v>
      </c>
      <c r="E162" s="215" t="s">
        <v>4227</v>
      </c>
      <c r="F162" s="216" t="s">
        <v>4228</v>
      </c>
      <c r="G162" s="217" t="s">
        <v>182</v>
      </c>
      <c r="H162" s="218">
        <v>3</v>
      </c>
      <c r="I162" s="219"/>
      <c r="J162" s="220">
        <f>ROUND(I162*H162,2)</f>
        <v>0</v>
      </c>
      <c r="K162" s="216" t="s">
        <v>21</v>
      </c>
      <c r="L162" s="47"/>
      <c r="M162" s="221" t="s">
        <v>21</v>
      </c>
      <c r="N162" s="222" t="s">
        <v>43</v>
      </c>
      <c r="O162" s="87"/>
      <c r="P162" s="223">
        <f>O162*H162</f>
        <v>0</v>
      </c>
      <c r="Q162" s="223">
        <v>0</v>
      </c>
      <c r="R162" s="223">
        <f>Q162*H162</f>
        <v>0</v>
      </c>
      <c r="S162" s="223">
        <v>0</v>
      </c>
      <c r="T162" s="224">
        <f>S162*H162</f>
        <v>0</v>
      </c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R162" s="225" t="s">
        <v>97</v>
      </c>
      <c r="AT162" s="225" t="s">
        <v>179</v>
      </c>
      <c r="AU162" s="225" t="s">
        <v>79</v>
      </c>
      <c r="AY162" s="20" t="s">
        <v>178</v>
      </c>
      <c r="BE162" s="226">
        <f>IF(N162="základní",J162,0)</f>
        <v>0</v>
      </c>
      <c r="BF162" s="226">
        <f>IF(N162="snížená",J162,0)</f>
        <v>0</v>
      </c>
      <c r="BG162" s="226">
        <f>IF(N162="zákl. přenesená",J162,0)</f>
        <v>0</v>
      </c>
      <c r="BH162" s="226">
        <f>IF(N162="sníž. přenesená",J162,0)</f>
        <v>0</v>
      </c>
      <c r="BI162" s="226">
        <f>IF(N162="nulová",J162,0)</f>
        <v>0</v>
      </c>
      <c r="BJ162" s="20" t="s">
        <v>79</v>
      </c>
      <c r="BK162" s="226">
        <f>ROUND(I162*H162,2)</f>
        <v>0</v>
      </c>
      <c r="BL162" s="20" t="s">
        <v>97</v>
      </c>
      <c r="BM162" s="225" t="s">
        <v>4229</v>
      </c>
    </row>
    <row r="163" s="12" customFormat="1" ht="25.92" customHeight="1">
      <c r="A163" s="12"/>
      <c r="B163" s="200"/>
      <c r="C163" s="201"/>
      <c r="D163" s="202" t="s">
        <v>71</v>
      </c>
      <c r="E163" s="203" t="s">
        <v>4230</v>
      </c>
      <c r="F163" s="203" t="s">
        <v>4231</v>
      </c>
      <c r="G163" s="201"/>
      <c r="H163" s="201"/>
      <c r="I163" s="204"/>
      <c r="J163" s="205">
        <f>BK163</f>
        <v>0</v>
      </c>
      <c r="K163" s="201"/>
      <c r="L163" s="206"/>
      <c r="M163" s="207"/>
      <c r="N163" s="208"/>
      <c r="O163" s="208"/>
      <c r="P163" s="209">
        <f>SUM(P164:P173)</f>
        <v>0</v>
      </c>
      <c r="Q163" s="208"/>
      <c r="R163" s="209">
        <f>SUM(R164:R173)</f>
        <v>0</v>
      </c>
      <c r="S163" s="208"/>
      <c r="T163" s="210">
        <f>SUM(T164:T173)</f>
        <v>0</v>
      </c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R163" s="211" t="s">
        <v>79</v>
      </c>
      <c r="AT163" s="212" t="s">
        <v>71</v>
      </c>
      <c r="AU163" s="212" t="s">
        <v>72</v>
      </c>
      <c r="AY163" s="211" t="s">
        <v>178</v>
      </c>
      <c r="BK163" s="213">
        <f>SUM(BK164:BK173)</f>
        <v>0</v>
      </c>
    </row>
    <row r="164" s="2" customFormat="1" ht="16.5" customHeight="1">
      <c r="A164" s="41"/>
      <c r="B164" s="42"/>
      <c r="C164" s="214" t="s">
        <v>823</v>
      </c>
      <c r="D164" s="214" t="s">
        <v>179</v>
      </c>
      <c r="E164" s="215" t="s">
        <v>4232</v>
      </c>
      <c r="F164" s="216" t="s">
        <v>4233</v>
      </c>
      <c r="G164" s="217" t="s">
        <v>209</v>
      </c>
      <c r="H164" s="218">
        <v>450</v>
      </c>
      <c r="I164" s="219"/>
      <c r="J164" s="220">
        <f>ROUND(I164*H164,2)</f>
        <v>0</v>
      </c>
      <c r="K164" s="216" t="s">
        <v>21</v>
      </c>
      <c r="L164" s="47"/>
      <c r="M164" s="221" t="s">
        <v>21</v>
      </c>
      <c r="N164" s="222" t="s">
        <v>43</v>
      </c>
      <c r="O164" s="87"/>
      <c r="P164" s="223">
        <f>O164*H164</f>
        <v>0</v>
      </c>
      <c r="Q164" s="223">
        <v>0</v>
      </c>
      <c r="R164" s="223">
        <f>Q164*H164</f>
        <v>0</v>
      </c>
      <c r="S164" s="223">
        <v>0</v>
      </c>
      <c r="T164" s="224">
        <f>S164*H164</f>
        <v>0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R164" s="225" t="s">
        <v>97</v>
      </c>
      <c r="AT164" s="225" t="s">
        <v>179</v>
      </c>
      <c r="AU164" s="225" t="s">
        <v>79</v>
      </c>
      <c r="AY164" s="20" t="s">
        <v>178</v>
      </c>
      <c r="BE164" s="226">
        <f>IF(N164="základní",J164,0)</f>
        <v>0</v>
      </c>
      <c r="BF164" s="226">
        <f>IF(N164="snížená",J164,0)</f>
        <v>0</v>
      </c>
      <c r="BG164" s="226">
        <f>IF(N164="zákl. přenesená",J164,0)</f>
        <v>0</v>
      </c>
      <c r="BH164" s="226">
        <f>IF(N164="sníž. přenesená",J164,0)</f>
        <v>0</v>
      </c>
      <c r="BI164" s="226">
        <f>IF(N164="nulová",J164,0)</f>
        <v>0</v>
      </c>
      <c r="BJ164" s="20" t="s">
        <v>79</v>
      </c>
      <c r="BK164" s="226">
        <f>ROUND(I164*H164,2)</f>
        <v>0</v>
      </c>
      <c r="BL164" s="20" t="s">
        <v>97</v>
      </c>
      <c r="BM164" s="225" t="s">
        <v>4234</v>
      </c>
    </row>
    <row r="165" s="2" customFormat="1" ht="16.5" customHeight="1">
      <c r="A165" s="41"/>
      <c r="B165" s="42"/>
      <c r="C165" s="214" t="s">
        <v>834</v>
      </c>
      <c r="D165" s="214" t="s">
        <v>179</v>
      </c>
      <c r="E165" s="215" t="s">
        <v>4235</v>
      </c>
      <c r="F165" s="216" t="s">
        <v>4236</v>
      </c>
      <c r="G165" s="217" t="s">
        <v>182</v>
      </c>
      <c r="H165" s="218">
        <v>2</v>
      </c>
      <c r="I165" s="219"/>
      <c r="J165" s="220">
        <f>ROUND(I165*H165,2)</f>
        <v>0</v>
      </c>
      <c r="K165" s="216" t="s">
        <v>21</v>
      </c>
      <c r="L165" s="47"/>
      <c r="M165" s="221" t="s">
        <v>21</v>
      </c>
      <c r="N165" s="222" t="s">
        <v>43</v>
      </c>
      <c r="O165" s="87"/>
      <c r="P165" s="223">
        <f>O165*H165</f>
        <v>0</v>
      </c>
      <c r="Q165" s="223">
        <v>0</v>
      </c>
      <c r="R165" s="223">
        <f>Q165*H165</f>
        <v>0</v>
      </c>
      <c r="S165" s="223">
        <v>0</v>
      </c>
      <c r="T165" s="224">
        <f>S165*H165</f>
        <v>0</v>
      </c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R165" s="225" t="s">
        <v>97</v>
      </c>
      <c r="AT165" s="225" t="s">
        <v>179</v>
      </c>
      <c r="AU165" s="225" t="s">
        <v>79</v>
      </c>
      <c r="AY165" s="20" t="s">
        <v>178</v>
      </c>
      <c r="BE165" s="226">
        <f>IF(N165="základní",J165,0)</f>
        <v>0</v>
      </c>
      <c r="BF165" s="226">
        <f>IF(N165="snížená",J165,0)</f>
        <v>0</v>
      </c>
      <c r="BG165" s="226">
        <f>IF(N165="zákl. přenesená",J165,0)</f>
        <v>0</v>
      </c>
      <c r="BH165" s="226">
        <f>IF(N165="sníž. přenesená",J165,0)</f>
        <v>0</v>
      </c>
      <c r="BI165" s="226">
        <f>IF(N165="nulová",J165,0)</f>
        <v>0</v>
      </c>
      <c r="BJ165" s="20" t="s">
        <v>79</v>
      </c>
      <c r="BK165" s="226">
        <f>ROUND(I165*H165,2)</f>
        <v>0</v>
      </c>
      <c r="BL165" s="20" t="s">
        <v>97</v>
      </c>
      <c r="BM165" s="225" t="s">
        <v>4237</v>
      </c>
    </row>
    <row r="166" s="2" customFormat="1" ht="16.5" customHeight="1">
      <c r="A166" s="41"/>
      <c r="B166" s="42"/>
      <c r="C166" s="214" t="s">
        <v>840</v>
      </c>
      <c r="D166" s="214" t="s">
        <v>179</v>
      </c>
      <c r="E166" s="215" t="s">
        <v>4238</v>
      </c>
      <c r="F166" s="216" t="s">
        <v>4239</v>
      </c>
      <c r="G166" s="217" t="s">
        <v>182</v>
      </c>
      <c r="H166" s="218">
        <v>1</v>
      </c>
      <c r="I166" s="219"/>
      <c r="J166" s="220">
        <f>ROUND(I166*H166,2)</f>
        <v>0</v>
      </c>
      <c r="K166" s="216" t="s">
        <v>21</v>
      </c>
      <c r="L166" s="47"/>
      <c r="M166" s="221" t="s">
        <v>21</v>
      </c>
      <c r="N166" s="222" t="s">
        <v>43</v>
      </c>
      <c r="O166" s="87"/>
      <c r="P166" s="223">
        <f>O166*H166</f>
        <v>0</v>
      </c>
      <c r="Q166" s="223">
        <v>0</v>
      </c>
      <c r="R166" s="223">
        <f>Q166*H166</f>
        <v>0</v>
      </c>
      <c r="S166" s="223">
        <v>0</v>
      </c>
      <c r="T166" s="224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25" t="s">
        <v>97</v>
      </c>
      <c r="AT166" s="225" t="s">
        <v>179</v>
      </c>
      <c r="AU166" s="225" t="s">
        <v>79</v>
      </c>
      <c r="AY166" s="20" t="s">
        <v>178</v>
      </c>
      <c r="BE166" s="226">
        <f>IF(N166="základní",J166,0)</f>
        <v>0</v>
      </c>
      <c r="BF166" s="226">
        <f>IF(N166="snížená",J166,0)</f>
        <v>0</v>
      </c>
      <c r="BG166" s="226">
        <f>IF(N166="zákl. přenesená",J166,0)</f>
        <v>0</v>
      </c>
      <c r="BH166" s="226">
        <f>IF(N166="sníž. přenesená",J166,0)</f>
        <v>0</v>
      </c>
      <c r="BI166" s="226">
        <f>IF(N166="nulová",J166,0)</f>
        <v>0</v>
      </c>
      <c r="BJ166" s="20" t="s">
        <v>79</v>
      </c>
      <c r="BK166" s="226">
        <f>ROUND(I166*H166,2)</f>
        <v>0</v>
      </c>
      <c r="BL166" s="20" t="s">
        <v>97</v>
      </c>
      <c r="BM166" s="225" t="s">
        <v>4240</v>
      </c>
    </row>
    <row r="167" s="2" customFormat="1" ht="21.75" customHeight="1">
      <c r="A167" s="41"/>
      <c r="B167" s="42"/>
      <c r="C167" s="214" t="s">
        <v>848</v>
      </c>
      <c r="D167" s="214" t="s">
        <v>179</v>
      </c>
      <c r="E167" s="215" t="s">
        <v>4241</v>
      </c>
      <c r="F167" s="216" t="s">
        <v>4242</v>
      </c>
      <c r="G167" s="217" t="s">
        <v>226</v>
      </c>
      <c r="H167" s="218">
        <v>1</v>
      </c>
      <c r="I167" s="219"/>
      <c r="J167" s="220">
        <f>ROUND(I167*H167,2)</f>
        <v>0</v>
      </c>
      <c r="K167" s="216" t="s">
        <v>21</v>
      </c>
      <c r="L167" s="47"/>
      <c r="M167" s="221" t="s">
        <v>21</v>
      </c>
      <c r="N167" s="222" t="s">
        <v>43</v>
      </c>
      <c r="O167" s="87"/>
      <c r="P167" s="223">
        <f>O167*H167</f>
        <v>0</v>
      </c>
      <c r="Q167" s="223">
        <v>0</v>
      </c>
      <c r="R167" s="223">
        <f>Q167*H167</f>
        <v>0</v>
      </c>
      <c r="S167" s="223">
        <v>0</v>
      </c>
      <c r="T167" s="224">
        <f>S167*H167</f>
        <v>0</v>
      </c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R167" s="225" t="s">
        <v>97</v>
      </c>
      <c r="AT167" s="225" t="s">
        <v>179</v>
      </c>
      <c r="AU167" s="225" t="s">
        <v>79</v>
      </c>
      <c r="AY167" s="20" t="s">
        <v>178</v>
      </c>
      <c r="BE167" s="226">
        <f>IF(N167="základní",J167,0)</f>
        <v>0</v>
      </c>
      <c r="BF167" s="226">
        <f>IF(N167="snížená",J167,0)</f>
        <v>0</v>
      </c>
      <c r="BG167" s="226">
        <f>IF(N167="zákl. přenesená",J167,0)</f>
        <v>0</v>
      </c>
      <c r="BH167" s="226">
        <f>IF(N167="sníž. přenesená",J167,0)</f>
        <v>0</v>
      </c>
      <c r="BI167" s="226">
        <f>IF(N167="nulová",J167,0)</f>
        <v>0</v>
      </c>
      <c r="BJ167" s="20" t="s">
        <v>79</v>
      </c>
      <c r="BK167" s="226">
        <f>ROUND(I167*H167,2)</f>
        <v>0</v>
      </c>
      <c r="BL167" s="20" t="s">
        <v>97</v>
      </c>
      <c r="BM167" s="225" t="s">
        <v>4243</v>
      </c>
    </row>
    <row r="168" s="2" customFormat="1" ht="16.5" customHeight="1">
      <c r="A168" s="41"/>
      <c r="B168" s="42"/>
      <c r="C168" s="214" t="s">
        <v>858</v>
      </c>
      <c r="D168" s="214" t="s">
        <v>179</v>
      </c>
      <c r="E168" s="215" t="s">
        <v>4244</v>
      </c>
      <c r="F168" s="216" t="s">
        <v>4245</v>
      </c>
      <c r="G168" s="217" t="s">
        <v>182</v>
      </c>
      <c r="H168" s="218">
        <v>1</v>
      </c>
      <c r="I168" s="219"/>
      <c r="J168" s="220">
        <f>ROUND(I168*H168,2)</f>
        <v>0</v>
      </c>
      <c r="K168" s="216" t="s">
        <v>21</v>
      </c>
      <c r="L168" s="47"/>
      <c r="M168" s="221" t="s">
        <v>21</v>
      </c>
      <c r="N168" s="222" t="s">
        <v>43</v>
      </c>
      <c r="O168" s="87"/>
      <c r="P168" s="223">
        <f>O168*H168</f>
        <v>0</v>
      </c>
      <c r="Q168" s="223">
        <v>0</v>
      </c>
      <c r="R168" s="223">
        <f>Q168*H168</f>
        <v>0</v>
      </c>
      <c r="S168" s="223">
        <v>0</v>
      </c>
      <c r="T168" s="224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25" t="s">
        <v>97</v>
      </c>
      <c r="AT168" s="225" t="s">
        <v>179</v>
      </c>
      <c r="AU168" s="225" t="s">
        <v>79</v>
      </c>
      <c r="AY168" s="20" t="s">
        <v>178</v>
      </c>
      <c r="BE168" s="226">
        <f>IF(N168="základní",J168,0)</f>
        <v>0</v>
      </c>
      <c r="BF168" s="226">
        <f>IF(N168="snížená",J168,0)</f>
        <v>0</v>
      </c>
      <c r="BG168" s="226">
        <f>IF(N168="zákl. přenesená",J168,0)</f>
        <v>0</v>
      </c>
      <c r="BH168" s="226">
        <f>IF(N168="sníž. přenesená",J168,0)</f>
        <v>0</v>
      </c>
      <c r="BI168" s="226">
        <f>IF(N168="nulová",J168,0)</f>
        <v>0</v>
      </c>
      <c r="BJ168" s="20" t="s">
        <v>79</v>
      </c>
      <c r="BK168" s="226">
        <f>ROUND(I168*H168,2)</f>
        <v>0</v>
      </c>
      <c r="BL168" s="20" t="s">
        <v>97</v>
      </c>
      <c r="BM168" s="225" t="s">
        <v>4246</v>
      </c>
    </row>
    <row r="169" s="2" customFormat="1" ht="16.5" customHeight="1">
      <c r="A169" s="41"/>
      <c r="B169" s="42"/>
      <c r="C169" s="214" t="s">
        <v>868</v>
      </c>
      <c r="D169" s="214" t="s">
        <v>179</v>
      </c>
      <c r="E169" s="215" t="s">
        <v>4247</v>
      </c>
      <c r="F169" s="216" t="s">
        <v>4248</v>
      </c>
      <c r="G169" s="217" t="s">
        <v>182</v>
      </c>
      <c r="H169" s="218">
        <v>10</v>
      </c>
      <c r="I169" s="219"/>
      <c r="J169" s="220">
        <f>ROUND(I169*H169,2)</f>
        <v>0</v>
      </c>
      <c r="K169" s="216" t="s">
        <v>21</v>
      </c>
      <c r="L169" s="47"/>
      <c r="M169" s="221" t="s">
        <v>21</v>
      </c>
      <c r="N169" s="222" t="s">
        <v>43</v>
      </c>
      <c r="O169" s="87"/>
      <c r="P169" s="223">
        <f>O169*H169</f>
        <v>0</v>
      </c>
      <c r="Q169" s="223">
        <v>0</v>
      </c>
      <c r="R169" s="223">
        <f>Q169*H169</f>
        <v>0</v>
      </c>
      <c r="S169" s="223">
        <v>0</v>
      </c>
      <c r="T169" s="224">
        <f>S169*H169</f>
        <v>0</v>
      </c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R169" s="225" t="s">
        <v>97</v>
      </c>
      <c r="AT169" s="225" t="s">
        <v>179</v>
      </c>
      <c r="AU169" s="225" t="s">
        <v>79</v>
      </c>
      <c r="AY169" s="20" t="s">
        <v>178</v>
      </c>
      <c r="BE169" s="226">
        <f>IF(N169="základní",J169,0)</f>
        <v>0</v>
      </c>
      <c r="BF169" s="226">
        <f>IF(N169="snížená",J169,0)</f>
        <v>0</v>
      </c>
      <c r="BG169" s="226">
        <f>IF(N169="zákl. přenesená",J169,0)</f>
        <v>0</v>
      </c>
      <c r="BH169" s="226">
        <f>IF(N169="sníž. přenesená",J169,0)</f>
        <v>0</v>
      </c>
      <c r="BI169" s="226">
        <f>IF(N169="nulová",J169,0)</f>
        <v>0</v>
      </c>
      <c r="BJ169" s="20" t="s">
        <v>79</v>
      </c>
      <c r="BK169" s="226">
        <f>ROUND(I169*H169,2)</f>
        <v>0</v>
      </c>
      <c r="BL169" s="20" t="s">
        <v>97</v>
      </c>
      <c r="BM169" s="225" t="s">
        <v>4249</v>
      </c>
    </row>
    <row r="170" s="2" customFormat="1" ht="16.5" customHeight="1">
      <c r="A170" s="41"/>
      <c r="B170" s="42"/>
      <c r="C170" s="214" t="s">
        <v>874</v>
      </c>
      <c r="D170" s="214" t="s">
        <v>179</v>
      </c>
      <c r="E170" s="215" t="s">
        <v>4250</v>
      </c>
      <c r="F170" s="216" t="s">
        <v>4251</v>
      </c>
      <c r="G170" s="217" t="s">
        <v>182</v>
      </c>
      <c r="H170" s="218">
        <v>10</v>
      </c>
      <c r="I170" s="219"/>
      <c r="J170" s="220">
        <f>ROUND(I170*H170,2)</f>
        <v>0</v>
      </c>
      <c r="K170" s="216" t="s">
        <v>21</v>
      </c>
      <c r="L170" s="47"/>
      <c r="M170" s="221" t="s">
        <v>21</v>
      </c>
      <c r="N170" s="222" t="s">
        <v>43</v>
      </c>
      <c r="O170" s="87"/>
      <c r="P170" s="223">
        <f>O170*H170</f>
        <v>0</v>
      </c>
      <c r="Q170" s="223">
        <v>0</v>
      </c>
      <c r="R170" s="223">
        <f>Q170*H170</f>
        <v>0</v>
      </c>
      <c r="S170" s="223">
        <v>0</v>
      </c>
      <c r="T170" s="224">
        <f>S170*H170</f>
        <v>0</v>
      </c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R170" s="225" t="s">
        <v>97</v>
      </c>
      <c r="AT170" s="225" t="s">
        <v>179</v>
      </c>
      <c r="AU170" s="225" t="s">
        <v>79</v>
      </c>
      <c r="AY170" s="20" t="s">
        <v>178</v>
      </c>
      <c r="BE170" s="226">
        <f>IF(N170="základní",J170,0)</f>
        <v>0</v>
      </c>
      <c r="BF170" s="226">
        <f>IF(N170="snížená",J170,0)</f>
        <v>0</v>
      </c>
      <c r="BG170" s="226">
        <f>IF(N170="zákl. přenesená",J170,0)</f>
        <v>0</v>
      </c>
      <c r="BH170" s="226">
        <f>IF(N170="sníž. přenesená",J170,0)</f>
        <v>0</v>
      </c>
      <c r="BI170" s="226">
        <f>IF(N170="nulová",J170,0)</f>
        <v>0</v>
      </c>
      <c r="BJ170" s="20" t="s">
        <v>79</v>
      </c>
      <c r="BK170" s="226">
        <f>ROUND(I170*H170,2)</f>
        <v>0</v>
      </c>
      <c r="BL170" s="20" t="s">
        <v>97</v>
      </c>
      <c r="BM170" s="225" t="s">
        <v>4252</v>
      </c>
    </row>
    <row r="171" s="2" customFormat="1" ht="16.5" customHeight="1">
      <c r="A171" s="41"/>
      <c r="B171" s="42"/>
      <c r="C171" s="214" t="s">
        <v>880</v>
      </c>
      <c r="D171" s="214" t="s">
        <v>179</v>
      </c>
      <c r="E171" s="215" t="s">
        <v>4253</v>
      </c>
      <c r="F171" s="216" t="s">
        <v>4254</v>
      </c>
      <c r="G171" s="217" t="s">
        <v>182</v>
      </c>
      <c r="H171" s="218">
        <v>8</v>
      </c>
      <c r="I171" s="219"/>
      <c r="J171" s="220">
        <f>ROUND(I171*H171,2)</f>
        <v>0</v>
      </c>
      <c r="K171" s="216" t="s">
        <v>21</v>
      </c>
      <c r="L171" s="47"/>
      <c r="M171" s="221" t="s">
        <v>21</v>
      </c>
      <c r="N171" s="222" t="s">
        <v>43</v>
      </c>
      <c r="O171" s="87"/>
      <c r="P171" s="223">
        <f>O171*H171</f>
        <v>0</v>
      </c>
      <c r="Q171" s="223">
        <v>0</v>
      </c>
      <c r="R171" s="223">
        <f>Q171*H171</f>
        <v>0</v>
      </c>
      <c r="S171" s="223">
        <v>0</v>
      </c>
      <c r="T171" s="224">
        <f>S171*H171</f>
        <v>0</v>
      </c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R171" s="225" t="s">
        <v>97</v>
      </c>
      <c r="AT171" s="225" t="s">
        <v>179</v>
      </c>
      <c r="AU171" s="225" t="s">
        <v>79</v>
      </c>
      <c r="AY171" s="20" t="s">
        <v>178</v>
      </c>
      <c r="BE171" s="226">
        <f>IF(N171="základní",J171,0)</f>
        <v>0</v>
      </c>
      <c r="BF171" s="226">
        <f>IF(N171="snížená",J171,0)</f>
        <v>0</v>
      </c>
      <c r="BG171" s="226">
        <f>IF(N171="zákl. přenesená",J171,0)</f>
        <v>0</v>
      </c>
      <c r="BH171" s="226">
        <f>IF(N171="sníž. přenesená",J171,0)</f>
        <v>0</v>
      </c>
      <c r="BI171" s="226">
        <f>IF(N171="nulová",J171,0)</f>
        <v>0</v>
      </c>
      <c r="BJ171" s="20" t="s">
        <v>79</v>
      </c>
      <c r="BK171" s="226">
        <f>ROUND(I171*H171,2)</f>
        <v>0</v>
      </c>
      <c r="BL171" s="20" t="s">
        <v>97</v>
      </c>
      <c r="BM171" s="225" t="s">
        <v>4255</v>
      </c>
    </row>
    <row r="172" s="2" customFormat="1" ht="16.5" customHeight="1">
      <c r="A172" s="41"/>
      <c r="B172" s="42"/>
      <c r="C172" s="214" t="s">
        <v>888</v>
      </c>
      <c r="D172" s="214" t="s">
        <v>179</v>
      </c>
      <c r="E172" s="215" t="s">
        <v>4256</v>
      </c>
      <c r="F172" s="216" t="s">
        <v>4257</v>
      </c>
      <c r="G172" s="217" t="s">
        <v>182</v>
      </c>
      <c r="H172" s="218">
        <v>2</v>
      </c>
      <c r="I172" s="219"/>
      <c r="J172" s="220">
        <f>ROUND(I172*H172,2)</f>
        <v>0</v>
      </c>
      <c r="K172" s="216" t="s">
        <v>21</v>
      </c>
      <c r="L172" s="47"/>
      <c r="M172" s="221" t="s">
        <v>21</v>
      </c>
      <c r="N172" s="222" t="s">
        <v>43</v>
      </c>
      <c r="O172" s="87"/>
      <c r="P172" s="223">
        <f>O172*H172</f>
        <v>0</v>
      </c>
      <c r="Q172" s="223">
        <v>0</v>
      </c>
      <c r="R172" s="223">
        <f>Q172*H172</f>
        <v>0</v>
      </c>
      <c r="S172" s="223">
        <v>0</v>
      </c>
      <c r="T172" s="224">
        <f>S172*H172</f>
        <v>0</v>
      </c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R172" s="225" t="s">
        <v>97</v>
      </c>
      <c r="AT172" s="225" t="s">
        <v>179</v>
      </c>
      <c r="AU172" s="225" t="s">
        <v>79</v>
      </c>
      <c r="AY172" s="20" t="s">
        <v>178</v>
      </c>
      <c r="BE172" s="226">
        <f>IF(N172="základní",J172,0)</f>
        <v>0</v>
      </c>
      <c r="BF172" s="226">
        <f>IF(N172="snížená",J172,0)</f>
        <v>0</v>
      </c>
      <c r="BG172" s="226">
        <f>IF(N172="zákl. přenesená",J172,0)</f>
        <v>0</v>
      </c>
      <c r="BH172" s="226">
        <f>IF(N172="sníž. přenesená",J172,0)</f>
        <v>0</v>
      </c>
      <c r="BI172" s="226">
        <f>IF(N172="nulová",J172,0)</f>
        <v>0</v>
      </c>
      <c r="BJ172" s="20" t="s">
        <v>79</v>
      </c>
      <c r="BK172" s="226">
        <f>ROUND(I172*H172,2)</f>
        <v>0</v>
      </c>
      <c r="BL172" s="20" t="s">
        <v>97</v>
      </c>
      <c r="BM172" s="225" t="s">
        <v>4258</v>
      </c>
    </row>
    <row r="173" s="2" customFormat="1" ht="24.15" customHeight="1">
      <c r="A173" s="41"/>
      <c r="B173" s="42"/>
      <c r="C173" s="214" t="s">
        <v>893</v>
      </c>
      <c r="D173" s="214" t="s">
        <v>179</v>
      </c>
      <c r="E173" s="215" t="s">
        <v>4259</v>
      </c>
      <c r="F173" s="216" t="s">
        <v>4260</v>
      </c>
      <c r="G173" s="217" t="s">
        <v>182</v>
      </c>
      <c r="H173" s="218">
        <v>1</v>
      </c>
      <c r="I173" s="219"/>
      <c r="J173" s="220">
        <f>ROUND(I173*H173,2)</f>
        <v>0</v>
      </c>
      <c r="K173" s="216" t="s">
        <v>21</v>
      </c>
      <c r="L173" s="47"/>
      <c r="M173" s="221" t="s">
        <v>21</v>
      </c>
      <c r="N173" s="222" t="s">
        <v>43</v>
      </c>
      <c r="O173" s="87"/>
      <c r="P173" s="223">
        <f>O173*H173</f>
        <v>0</v>
      </c>
      <c r="Q173" s="223">
        <v>0</v>
      </c>
      <c r="R173" s="223">
        <f>Q173*H173</f>
        <v>0</v>
      </c>
      <c r="S173" s="223">
        <v>0</v>
      </c>
      <c r="T173" s="224">
        <f>S173*H173</f>
        <v>0</v>
      </c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R173" s="225" t="s">
        <v>97</v>
      </c>
      <c r="AT173" s="225" t="s">
        <v>179</v>
      </c>
      <c r="AU173" s="225" t="s">
        <v>79</v>
      </c>
      <c r="AY173" s="20" t="s">
        <v>178</v>
      </c>
      <c r="BE173" s="226">
        <f>IF(N173="základní",J173,0)</f>
        <v>0</v>
      </c>
      <c r="BF173" s="226">
        <f>IF(N173="snížená",J173,0)</f>
        <v>0</v>
      </c>
      <c r="BG173" s="226">
        <f>IF(N173="zákl. přenesená",J173,0)</f>
        <v>0</v>
      </c>
      <c r="BH173" s="226">
        <f>IF(N173="sníž. přenesená",J173,0)</f>
        <v>0</v>
      </c>
      <c r="BI173" s="226">
        <f>IF(N173="nulová",J173,0)</f>
        <v>0</v>
      </c>
      <c r="BJ173" s="20" t="s">
        <v>79</v>
      </c>
      <c r="BK173" s="226">
        <f>ROUND(I173*H173,2)</f>
        <v>0</v>
      </c>
      <c r="BL173" s="20" t="s">
        <v>97</v>
      </c>
      <c r="BM173" s="225" t="s">
        <v>4261</v>
      </c>
    </row>
    <row r="174" s="12" customFormat="1" ht="25.92" customHeight="1">
      <c r="A174" s="12"/>
      <c r="B174" s="200"/>
      <c r="C174" s="201"/>
      <c r="D174" s="202" t="s">
        <v>71</v>
      </c>
      <c r="E174" s="203" t="s">
        <v>4262</v>
      </c>
      <c r="F174" s="203" t="s">
        <v>4263</v>
      </c>
      <c r="G174" s="201"/>
      <c r="H174" s="201"/>
      <c r="I174" s="204"/>
      <c r="J174" s="205">
        <f>BK174</f>
        <v>0</v>
      </c>
      <c r="K174" s="201"/>
      <c r="L174" s="206"/>
      <c r="M174" s="207"/>
      <c r="N174" s="208"/>
      <c r="O174" s="208"/>
      <c r="P174" s="209">
        <f>SUM(P175:P182)</f>
        <v>0</v>
      </c>
      <c r="Q174" s="208"/>
      <c r="R174" s="209">
        <f>SUM(R175:R182)</f>
        <v>0</v>
      </c>
      <c r="S174" s="208"/>
      <c r="T174" s="210">
        <f>SUM(T175:T182)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211" t="s">
        <v>79</v>
      </c>
      <c r="AT174" s="212" t="s">
        <v>71</v>
      </c>
      <c r="AU174" s="212" t="s">
        <v>72</v>
      </c>
      <c r="AY174" s="211" t="s">
        <v>178</v>
      </c>
      <c r="BK174" s="213">
        <f>SUM(BK175:BK182)</f>
        <v>0</v>
      </c>
    </row>
    <row r="175" s="2" customFormat="1" ht="16.5" customHeight="1">
      <c r="A175" s="41"/>
      <c r="B175" s="42"/>
      <c r="C175" s="214" t="s">
        <v>899</v>
      </c>
      <c r="D175" s="214" t="s">
        <v>179</v>
      </c>
      <c r="E175" s="215" t="s">
        <v>4264</v>
      </c>
      <c r="F175" s="216" t="s">
        <v>4265</v>
      </c>
      <c r="G175" s="217" t="s">
        <v>182</v>
      </c>
      <c r="H175" s="218">
        <v>450</v>
      </c>
      <c r="I175" s="219"/>
      <c r="J175" s="220">
        <f>ROUND(I175*H175,2)</f>
        <v>0</v>
      </c>
      <c r="K175" s="216" t="s">
        <v>21</v>
      </c>
      <c r="L175" s="47"/>
      <c r="M175" s="221" t="s">
        <v>21</v>
      </c>
      <c r="N175" s="222" t="s">
        <v>43</v>
      </c>
      <c r="O175" s="87"/>
      <c r="P175" s="223">
        <f>O175*H175</f>
        <v>0</v>
      </c>
      <c r="Q175" s="223">
        <v>0</v>
      </c>
      <c r="R175" s="223">
        <f>Q175*H175</f>
        <v>0</v>
      </c>
      <c r="S175" s="223">
        <v>0</v>
      </c>
      <c r="T175" s="224">
        <f>S175*H175</f>
        <v>0</v>
      </c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R175" s="225" t="s">
        <v>97</v>
      </c>
      <c r="AT175" s="225" t="s">
        <v>179</v>
      </c>
      <c r="AU175" s="225" t="s">
        <v>79</v>
      </c>
      <c r="AY175" s="20" t="s">
        <v>178</v>
      </c>
      <c r="BE175" s="226">
        <f>IF(N175="základní",J175,0)</f>
        <v>0</v>
      </c>
      <c r="BF175" s="226">
        <f>IF(N175="snížená",J175,0)</f>
        <v>0</v>
      </c>
      <c r="BG175" s="226">
        <f>IF(N175="zákl. přenesená",J175,0)</f>
        <v>0</v>
      </c>
      <c r="BH175" s="226">
        <f>IF(N175="sníž. přenesená",J175,0)</f>
        <v>0</v>
      </c>
      <c r="BI175" s="226">
        <f>IF(N175="nulová",J175,0)</f>
        <v>0</v>
      </c>
      <c r="BJ175" s="20" t="s">
        <v>79</v>
      </c>
      <c r="BK175" s="226">
        <f>ROUND(I175*H175,2)</f>
        <v>0</v>
      </c>
      <c r="BL175" s="20" t="s">
        <v>97</v>
      </c>
      <c r="BM175" s="225" t="s">
        <v>4266</v>
      </c>
    </row>
    <row r="176" s="2" customFormat="1" ht="16.5" customHeight="1">
      <c r="A176" s="41"/>
      <c r="B176" s="42"/>
      <c r="C176" s="214" t="s">
        <v>907</v>
      </c>
      <c r="D176" s="214" t="s">
        <v>179</v>
      </c>
      <c r="E176" s="215" t="s">
        <v>4267</v>
      </c>
      <c r="F176" s="216" t="s">
        <v>4268</v>
      </c>
      <c r="G176" s="217" t="s">
        <v>209</v>
      </c>
      <c r="H176" s="218">
        <v>95</v>
      </c>
      <c r="I176" s="219"/>
      <c r="J176" s="220">
        <f>ROUND(I176*H176,2)</f>
        <v>0</v>
      </c>
      <c r="K176" s="216" t="s">
        <v>21</v>
      </c>
      <c r="L176" s="47"/>
      <c r="M176" s="221" t="s">
        <v>21</v>
      </c>
      <c r="N176" s="222" t="s">
        <v>43</v>
      </c>
      <c r="O176" s="87"/>
      <c r="P176" s="223">
        <f>O176*H176</f>
        <v>0</v>
      </c>
      <c r="Q176" s="223">
        <v>0</v>
      </c>
      <c r="R176" s="223">
        <f>Q176*H176</f>
        <v>0</v>
      </c>
      <c r="S176" s="223">
        <v>0</v>
      </c>
      <c r="T176" s="224">
        <f>S176*H176</f>
        <v>0</v>
      </c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R176" s="225" t="s">
        <v>97</v>
      </c>
      <c r="AT176" s="225" t="s">
        <v>179</v>
      </c>
      <c r="AU176" s="225" t="s">
        <v>79</v>
      </c>
      <c r="AY176" s="20" t="s">
        <v>178</v>
      </c>
      <c r="BE176" s="226">
        <f>IF(N176="základní",J176,0)</f>
        <v>0</v>
      </c>
      <c r="BF176" s="226">
        <f>IF(N176="snížená",J176,0)</f>
        <v>0</v>
      </c>
      <c r="BG176" s="226">
        <f>IF(N176="zákl. přenesená",J176,0)</f>
        <v>0</v>
      </c>
      <c r="BH176" s="226">
        <f>IF(N176="sníž. přenesená",J176,0)</f>
        <v>0</v>
      </c>
      <c r="BI176" s="226">
        <f>IF(N176="nulová",J176,0)</f>
        <v>0</v>
      </c>
      <c r="BJ176" s="20" t="s">
        <v>79</v>
      </c>
      <c r="BK176" s="226">
        <f>ROUND(I176*H176,2)</f>
        <v>0</v>
      </c>
      <c r="BL176" s="20" t="s">
        <v>97</v>
      </c>
      <c r="BM176" s="225" t="s">
        <v>4269</v>
      </c>
    </row>
    <row r="177" s="2" customFormat="1" ht="16.5" customHeight="1">
      <c r="A177" s="41"/>
      <c r="B177" s="42"/>
      <c r="C177" s="214" t="s">
        <v>912</v>
      </c>
      <c r="D177" s="214" t="s">
        <v>179</v>
      </c>
      <c r="E177" s="215" t="s">
        <v>4270</v>
      </c>
      <c r="F177" s="216" t="s">
        <v>4271</v>
      </c>
      <c r="G177" s="217" t="s">
        <v>209</v>
      </c>
      <c r="H177" s="218">
        <v>95</v>
      </c>
      <c r="I177" s="219"/>
      <c r="J177" s="220">
        <f>ROUND(I177*H177,2)</f>
        <v>0</v>
      </c>
      <c r="K177" s="216" t="s">
        <v>21</v>
      </c>
      <c r="L177" s="47"/>
      <c r="M177" s="221" t="s">
        <v>21</v>
      </c>
      <c r="N177" s="222" t="s">
        <v>43</v>
      </c>
      <c r="O177" s="87"/>
      <c r="P177" s="223">
        <f>O177*H177</f>
        <v>0</v>
      </c>
      <c r="Q177" s="223">
        <v>0</v>
      </c>
      <c r="R177" s="223">
        <f>Q177*H177</f>
        <v>0</v>
      </c>
      <c r="S177" s="223">
        <v>0</v>
      </c>
      <c r="T177" s="224">
        <f>S177*H177</f>
        <v>0</v>
      </c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R177" s="225" t="s">
        <v>97</v>
      </c>
      <c r="AT177" s="225" t="s">
        <v>179</v>
      </c>
      <c r="AU177" s="225" t="s">
        <v>79</v>
      </c>
      <c r="AY177" s="20" t="s">
        <v>178</v>
      </c>
      <c r="BE177" s="226">
        <f>IF(N177="základní",J177,0)</f>
        <v>0</v>
      </c>
      <c r="BF177" s="226">
        <f>IF(N177="snížená",J177,0)</f>
        <v>0</v>
      </c>
      <c r="BG177" s="226">
        <f>IF(N177="zákl. přenesená",J177,0)</f>
        <v>0</v>
      </c>
      <c r="BH177" s="226">
        <f>IF(N177="sníž. přenesená",J177,0)</f>
        <v>0</v>
      </c>
      <c r="BI177" s="226">
        <f>IF(N177="nulová",J177,0)</f>
        <v>0</v>
      </c>
      <c r="BJ177" s="20" t="s">
        <v>79</v>
      </c>
      <c r="BK177" s="226">
        <f>ROUND(I177*H177,2)</f>
        <v>0</v>
      </c>
      <c r="BL177" s="20" t="s">
        <v>97</v>
      </c>
      <c r="BM177" s="225" t="s">
        <v>4272</v>
      </c>
    </row>
    <row r="178" s="2" customFormat="1" ht="24.15" customHeight="1">
      <c r="A178" s="41"/>
      <c r="B178" s="42"/>
      <c r="C178" s="214" t="s">
        <v>917</v>
      </c>
      <c r="D178" s="214" t="s">
        <v>179</v>
      </c>
      <c r="E178" s="215" t="s">
        <v>4273</v>
      </c>
      <c r="F178" s="216" t="s">
        <v>4274</v>
      </c>
      <c r="G178" s="217" t="s">
        <v>182</v>
      </c>
      <c r="H178" s="218">
        <v>1</v>
      </c>
      <c r="I178" s="219"/>
      <c r="J178" s="220">
        <f>ROUND(I178*H178,2)</f>
        <v>0</v>
      </c>
      <c r="K178" s="216" t="s">
        <v>21</v>
      </c>
      <c r="L178" s="47"/>
      <c r="M178" s="221" t="s">
        <v>21</v>
      </c>
      <c r="N178" s="222" t="s">
        <v>43</v>
      </c>
      <c r="O178" s="87"/>
      <c r="P178" s="223">
        <f>O178*H178</f>
        <v>0</v>
      </c>
      <c r="Q178" s="223">
        <v>0</v>
      </c>
      <c r="R178" s="223">
        <f>Q178*H178</f>
        <v>0</v>
      </c>
      <c r="S178" s="223">
        <v>0</v>
      </c>
      <c r="T178" s="224">
        <f>S178*H178</f>
        <v>0</v>
      </c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R178" s="225" t="s">
        <v>97</v>
      </c>
      <c r="AT178" s="225" t="s">
        <v>179</v>
      </c>
      <c r="AU178" s="225" t="s">
        <v>79</v>
      </c>
      <c r="AY178" s="20" t="s">
        <v>178</v>
      </c>
      <c r="BE178" s="226">
        <f>IF(N178="základní",J178,0)</f>
        <v>0</v>
      </c>
      <c r="BF178" s="226">
        <f>IF(N178="snížená",J178,0)</f>
        <v>0</v>
      </c>
      <c r="BG178" s="226">
        <f>IF(N178="zákl. přenesená",J178,0)</f>
        <v>0</v>
      </c>
      <c r="BH178" s="226">
        <f>IF(N178="sníž. přenesená",J178,0)</f>
        <v>0</v>
      </c>
      <c r="BI178" s="226">
        <f>IF(N178="nulová",J178,0)</f>
        <v>0</v>
      </c>
      <c r="BJ178" s="20" t="s">
        <v>79</v>
      </c>
      <c r="BK178" s="226">
        <f>ROUND(I178*H178,2)</f>
        <v>0</v>
      </c>
      <c r="BL178" s="20" t="s">
        <v>97</v>
      </c>
      <c r="BM178" s="225" t="s">
        <v>4275</v>
      </c>
    </row>
    <row r="179" s="2" customFormat="1" ht="21.75" customHeight="1">
      <c r="A179" s="41"/>
      <c r="B179" s="42"/>
      <c r="C179" s="214" t="s">
        <v>925</v>
      </c>
      <c r="D179" s="214" t="s">
        <v>179</v>
      </c>
      <c r="E179" s="215" t="s">
        <v>4276</v>
      </c>
      <c r="F179" s="216" t="s">
        <v>4277</v>
      </c>
      <c r="G179" s="217" t="s">
        <v>182</v>
      </c>
      <c r="H179" s="218">
        <v>7</v>
      </c>
      <c r="I179" s="219"/>
      <c r="J179" s="220">
        <f>ROUND(I179*H179,2)</f>
        <v>0</v>
      </c>
      <c r="K179" s="216" t="s">
        <v>21</v>
      </c>
      <c r="L179" s="47"/>
      <c r="M179" s="221" t="s">
        <v>21</v>
      </c>
      <c r="N179" s="222" t="s">
        <v>43</v>
      </c>
      <c r="O179" s="87"/>
      <c r="P179" s="223">
        <f>O179*H179</f>
        <v>0</v>
      </c>
      <c r="Q179" s="223">
        <v>0</v>
      </c>
      <c r="R179" s="223">
        <f>Q179*H179</f>
        <v>0</v>
      </c>
      <c r="S179" s="223">
        <v>0</v>
      </c>
      <c r="T179" s="224">
        <f>S179*H179</f>
        <v>0</v>
      </c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R179" s="225" t="s">
        <v>97</v>
      </c>
      <c r="AT179" s="225" t="s">
        <v>179</v>
      </c>
      <c r="AU179" s="225" t="s">
        <v>79</v>
      </c>
      <c r="AY179" s="20" t="s">
        <v>178</v>
      </c>
      <c r="BE179" s="226">
        <f>IF(N179="základní",J179,0)</f>
        <v>0</v>
      </c>
      <c r="BF179" s="226">
        <f>IF(N179="snížená",J179,0)</f>
        <v>0</v>
      </c>
      <c r="BG179" s="226">
        <f>IF(N179="zákl. přenesená",J179,0)</f>
        <v>0</v>
      </c>
      <c r="BH179" s="226">
        <f>IF(N179="sníž. přenesená",J179,0)</f>
        <v>0</v>
      </c>
      <c r="BI179" s="226">
        <f>IF(N179="nulová",J179,0)</f>
        <v>0</v>
      </c>
      <c r="BJ179" s="20" t="s">
        <v>79</v>
      </c>
      <c r="BK179" s="226">
        <f>ROUND(I179*H179,2)</f>
        <v>0</v>
      </c>
      <c r="BL179" s="20" t="s">
        <v>97</v>
      </c>
      <c r="BM179" s="225" t="s">
        <v>4278</v>
      </c>
    </row>
    <row r="180" s="2" customFormat="1" ht="16.5" customHeight="1">
      <c r="A180" s="41"/>
      <c r="B180" s="42"/>
      <c r="C180" s="214" t="s">
        <v>931</v>
      </c>
      <c r="D180" s="214" t="s">
        <v>179</v>
      </c>
      <c r="E180" s="215" t="s">
        <v>4279</v>
      </c>
      <c r="F180" s="216" t="s">
        <v>4280</v>
      </c>
      <c r="G180" s="217" t="s">
        <v>182</v>
      </c>
      <c r="H180" s="218">
        <v>1</v>
      </c>
      <c r="I180" s="219"/>
      <c r="J180" s="220">
        <f>ROUND(I180*H180,2)</f>
        <v>0</v>
      </c>
      <c r="K180" s="216" t="s">
        <v>21</v>
      </c>
      <c r="L180" s="47"/>
      <c r="M180" s="221" t="s">
        <v>21</v>
      </c>
      <c r="N180" s="222" t="s">
        <v>43</v>
      </c>
      <c r="O180" s="87"/>
      <c r="P180" s="223">
        <f>O180*H180</f>
        <v>0</v>
      </c>
      <c r="Q180" s="223">
        <v>0</v>
      </c>
      <c r="R180" s="223">
        <f>Q180*H180</f>
        <v>0</v>
      </c>
      <c r="S180" s="223">
        <v>0</v>
      </c>
      <c r="T180" s="224">
        <f>S180*H180</f>
        <v>0</v>
      </c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R180" s="225" t="s">
        <v>97</v>
      </c>
      <c r="AT180" s="225" t="s">
        <v>179</v>
      </c>
      <c r="AU180" s="225" t="s">
        <v>79</v>
      </c>
      <c r="AY180" s="20" t="s">
        <v>178</v>
      </c>
      <c r="BE180" s="226">
        <f>IF(N180="základní",J180,0)</f>
        <v>0</v>
      </c>
      <c r="BF180" s="226">
        <f>IF(N180="snížená",J180,0)</f>
        <v>0</v>
      </c>
      <c r="BG180" s="226">
        <f>IF(N180="zákl. přenesená",J180,0)</f>
        <v>0</v>
      </c>
      <c r="BH180" s="226">
        <f>IF(N180="sníž. přenesená",J180,0)</f>
        <v>0</v>
      </c>
      <c r="BI180" s="226">
        <f>IF(N180="nulová",J180,0)</f>
        <v>0</v>
      </c>
      <c r="BJ180" s="20" t="s">
        <v>79</v>
      </c>
      <c r="BK180" s="226">
        <f>ROUND(I180*H180,2)</f>
        <v>0</v>
      </c>
      <c r="BL180" s="20" t="s">
        <v>97</v>
      </c>
      <c r="BM180" s="225" t="s">
        <v>4281</v>
      </c>
    </row>
    <row r="181" s="2" customFormat="1" ht="24.15" customHeight="1">
      <c r="A181" s="41"/>
      <c r="B181" s="42"/>
      <c r="C181" s="214" t="s">
        <v>937</v>
      </c>
      <c r="D181" s="214" t="s">
        <v>179</v>
      </c>
      <c r="E181" s="215" t="s">
        <v>4282</v>
      </c>
      <c r="F181" s="216" t="s">
        <v>4283</v>
      </c>
      <c r="G181" s="217" t="s">
        <v>182</v>
      </c>
      <c r="H181" s="218">
        <v>2</v>
      </c>
      <c r="I181" s="219"/>
      <c r="J181" s="220">
        <f>ROUND(I181*H181,2)</f>
        <v>0</v>
      </c>
      <c r="K181" s="216" t="s">
        <v>21</v>
      </c>
      <c r="L181" s="47"/>
      <c r="M181" s="221" t="s">
        <v>21</v>
      </c>
      <c r="N181" s="222" t="s">
        <v>43</v>
      </c>
      <c r="O181" s="87"/>
      <c r="P181" s="223">
        <f>O181*H181</f>
        <v>0</v>
      </c>
      <c r="Q181" s="223">
        <v>0</v>
      </c>
      <c r="R181" s="223">
        <f>Q181*H181</f>
        <v>0</v>
      </c>
      <c r="S181" s="223">
        <v>0</v>
      </c>
      <c r="T181" s="224">
        <f>S181*H181</f>
        <v>0</v>
      </c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R181" s="225" t="s">
        <v>97</v>
      </c>
      <c r="AT181" s="225" t="s">
        <v>179</v>
      </c>
      <c r="AU181" s="225" t="s">
        <v>79</v>
      </c>
      <c r="AY181" s="20" t="s">
        <v>178</v>
      </c>
      <c r="BE181" s="226">
        <f>IF(N181="základní",J181,0)</f>
        <v>0</v>
      </c>
      <c r="BF181" s="226">
        <f>IF(N181="snížená",J181,0)</f>
        <v>0</v>
      </c>
      <c r="BG181" s="226">
        <f>IF(N181="zákl. přenesená",J181,0)</f>
        <v>0</v>
      </c>
      <c r="BH181" s="226">
        <f>IF(N181="sníž. přenesená",J181,0)</f>
        <v>0</v>
      </c>
      <c r="BI181" s="226">
        <f>IF(N181="nulová",J181,0)</f>
        <v>0</v>
      </c>
      <c r="BJ181" s="20" t="s">
        <v>79</v>
      </c>
      <c r="BK181" s="226">
        <f>ROUND(I181*H181,2)</f>
        <v>0</v>
      </c>
      <c r="BL181" s="20" t="s">
        <v>97</v>
      </c>
      <c r="BM181" s="225" t="s">
        <v>4284</v>
      </c>
    </row>
    <row r="182" s="2" customFormat="1" ht="21.75" customHeight="1">
      <c r="A182" s="41"/>
      <c r="B182" s="42"/>
      <c r="C182" s="214" t="s">
        <v>944</v>
      </c>
      <c r="D182" s="214" t="s">
        <v>179</v>
      </c>
      <c r="E182" s="215" t="s">
        <v>4285</v>
      </c>
      <c r="F182" s="216" t="s">
        <v>4286</v>
      </c>
      <c r="G182" s="217" t="s">
        <v>182</v>
      </c>
      <c r="H182" s="218">
        <v>2</v>
      </c>
      <c r="I182" s="219"/>
      <c r="J182" s="220">
        <f>ROUND(I182*H182,2)</f>
        <v>0</v>
      </c>
      <c r="K182" s="216" t="s">
        <v>21</v>
      </c>
      <c r="L182" s="47"/>
      <c r="M182" s="221" t="s">
        <v>21</v>
      </c>
      <c r="N182" s="222" t="s">
        <v>43</v>
      </c>
      <c r="O182" s="87"/>
      <c r="P182" s="223">
        <f>O182*H182</f>
        <v>0</v>
      </c>
      <c r="Q182" s="223">
        <v>0</v>
      </c>
      <c r="R182" s="223">
        <f>Q182*H182</f>
        <v>0</v>
      </c>
      <c r="S182" s="223">
        <v>0</v>
      </c>
      <c r="T182" s="224">
        <f>S182*H182</f>
        <v>0</v>
      </c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R182" s="225" t="s">
        <v>97</v>
      </c>
      <c r="AT182" s="225" t="s">
        <v>179</v>
      </c>
      <c r="AU182" s="225" t="s">
        <v>79</v>
      </c>
      <c r="AY182" s="20" t="s">
        <v>178</v>
      </c>
      <c r="BE182" s="226">
        <f>IF(N182="základní",J182,0)</f>
        <v>0</v>
      </c>
      <c r="BF182" s="226">
        <f>IF(N182="snížená",J182,0)</f>
        <v>0</v>
      </c>
      <c r="BG182" s="226">
        <f>IF(N182="zákl. přenesená",J182,0)</f>
        <v>0</v>
      </c>
      <c r="BH182" s="226">
        <f>IF(N182="sníž. přenesená",J182,0)</f>
        <v>0</v>
      </c>
      <c r="BI182" s="226">
        <f>IF(N182="nulová",J182,0)</f>
        <v>0</v>
      </c>
      <c r="BJ182" s="20" t="s">
        <v>79</v>
      </c>
      <c r="BK182" s="226">
        <f>ROUND(I182*H182,2)</f>
        <v>0</v>
      </c>
      <c r="BL182" s="20" t="s">
        <v>97</v>
      </c>
      <c r="BM182" s="225" t="s">
        <v>4287</v>
      </c>
    </row>
    <row r="183" s="12" customFormat="1" ht="25.92" customHeight="1">
      <c r="A183" s="12"/>
      <c r="B183" s="200"/>
      <c r="C183" s="201"/>
      <c r="D183" s="202" t="s">
        <v>71</v>
      </c>
      <c r="E183" s="203" t="s">
        <v>4288</v>
      </c>
      <c r="F183" s="203" t="s">
        <v>4289</v>
      </c>
      <c r="G183" s="201"/>
      <c r="H183" s="201"/>
      <c r="I183" s="204"/>
      <c r="J183" s="205">
        <f>BK183</f>
        <v>0</v>
      </c>
      <c r="K183" s="201"/>
      <c r="L183" s="206"/>
      <c r="M183" s="207"/>
      <c r="N183" s="208"/>
      <c r="O183" s="208"/>
      <c r="P183" s="209">
        <f>SUM(P184:P187)</f>
        <v>0</v>
      </c>
      <c r="Q183" s="208"/>
      <c r="R183" s="209">
        <f>SUM(R184:R187)</f>
        <v>0</v>
      </c>
      <c r="S183" s="208"/>
      <c r="T183" s="210">
        <f>SUM(T184:T187)</f>
        <v>0</v>
      </c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R183" s="211" t="s">
        <v>79</v>
      </c>
      <c r="AT183" s="212" t="s">
        <v>71</v>
      </c>
      <c r="AU183" s="212" t="s">
        <v>72</v>
      </c>
      <c r="AY183" s="211" t="s">
        <v>178</v>
      </c>
      <c r="BK183" s="213">
        <f>SUM(BK184:BK187)</f>
        <v>0</v>
      </c>
    </row>
    <row r="184" s="2" customFormat="1" ht="16.5" customHeight="1">
      <c r="A184" s="41"/>
      <c r="B184" s="42"/>
      <c r="C184" s="214" t="s">
        <v>950</v>
      </c>
      <c r="D184" s="214" t="s">
        <v>179</v>
      </c>
      <c r="E184" s="215" t="s">
        <v>4290</v>
      </c>
      <c r="F184" s="216" t="s">
        <v>4291</v>
      </c>
      <c r="G184" s="217" t="s">
        <v>209</v>
      </c>
      <c r="H184" s="218">
        <v>185</v>
      </c>
      <c r="I184" s="219"/>
      <c r="J184" s="220">
        <f>ROUND(I184*H184,2)</f>
        <v>0</v>
      </c>
      <c r="K184" s="216" t="s">
        <v>21</v>
      </c>
      <c r="L184" s="47"/>
      <c r="M184" s="221" t="s">
        <v>21</v>
      </c>
      <c r="N184" s="222" t="s">
        <v>43</v>
      </c>
      <c r="O184" s="87"/>
      <c r="P184" s="223">
        <f>O184*H184</f>
        <v>0</v>
      </c>
      <c r="Q184" s="223">
        <v>0</v>
      </c>
      <c r="R184" s="223">
        <f>Q184*H184</f>
        <v>0</v>
      </c>
      <c r="S184" s="223">
        <v>0</v>
      </c>
      <c r="T184" s="224">
        <f>S184*H184</f>
        <v>0</v>
      </c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R184" s="225" t="s">
        <v>97</v>
      </c>
      <c r="AT184" s="225" t="s">
        <v>179</v>
      </c>
      <c r="AU184" s="225" t="s">
        <v>79</v>
      </c>
      <c r="AY184" s="20" t="s">
        <v>178</v>
      </c>
      <c r="BE184" s="226">
        <f>IF(N184="základní",J184,0)</f>
        <v>0</v>
      </c>
      <c r="BF184" s="226">
        <f>IF(N184="snížená",J184,0)</f>
        <v>0</v>
      </c>
      <c r="BG184" s="226">
        <f>IF(N184="zákl. přenesená",J184,0)</f>
        <v>0</v>
      </c>
      <c r="BH184" s="226">
        <f>IF(N184="sníž. přenesená",J184,0)</f>
        <v>0</v>
      </c>
      <c r="BI184" s="226">
        <f>IF(N184="nulová",J184,0)</f>
        <v>0</v>
      </c>
      <c r="BJ184" s="20" t="s">
        <v>79</v>
      </c>
      <c r="BK184" s="226">
        <f>ROUND(I184*H184,2)</f>
        <v>0</v>
      </c>
      <c r="BL184" s="20" t="s">
        <v>97</v>
      </c>
      <c r="BM184" s="225" t="s">
        <v>4292</v>
      </c>
    </row>
    <row r="185" s="2" customFormat="1" ht="21.75" customHeight="1">
      <c r="A185" s="41"/>
      <c r="B185" s="42"/>
      <c r="C185" s="214" t="s">
        <v>999</v>
      </c>
      <c r="D185" s="214" t="s">
        <v>179</v>
      </c>
      <c r="E185" s="215" t="s">
        <v>4293</v>
      </c>
      <c r="F185" s="216" t="s">
        <v>4294</v>
      </c>
      <c r="G185" s="217" t="s">
        <v>182</v>
      </c>
      <c r="H185" s="218">
        <v>5</v>
      </c>
      <c r="I185" s="219"/>
      <c r="J185" s="220">
        <f>ROUND(I185*H185,2)</f>
        <v>0</v>
      </c>
      <c r="K185" s="216" t="s">
        <v>21</v>
      </c>
      <c r="L185" s="47"/>
      <c r="M185" s="221" t="s">
        <v>21</v>
      </c>
      <c r="N185" s="222" t="s">
        <v>43</v>
      </c>
      <c r="O185" s="87"/>
      <c r="P185" s="223">
        <f>O185*H185</f>
        <v>0</v>
      </c>
      <c r="Q185" s="223">
        <v>0</v>
      </c>
      <c r="R185" s="223">
        <f>Q185*H185</f>
        <v>0</v>
      </c>
      <c r="S185" s="223">
        <v>0</v>
      </c>
      <c r="T185" s="224">
        <f>S185*H185</f>
        <v>0</v>
      </c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R185" s="225" t="s">
        <v>97</v>
      </c>
      <c r="AT185" s="225" t="s">
        <v>179</v>
      </c>
      <c r="AU185" s="225" t="s">
        <v>79</v>
      </c>
      <c r="AY185" s="20" t="s">
        <v>178</v>
      </c>
      <c r="BE185" s="226">
        <f>IF(N185="základní",J185,0)</f>
        <v>0</v>
      </c>
      <c r="BF185" s="226">
        <f>IF(N185="snížená",J185,0)</f>
        <v>0</v>
      </c>
      <c r="BG185" s="226">
        <f>IF(N185="zákl. přenesená",J185,0)</f>
        <v>0</v>
      </c>
      <c r="BH185" s="226">
        <f>IF(N185="sníž. přenesená",J185,0)</f>
        <v>0</v>
      </c>
      <c r="BI185" s="226">
        <f>IF(N185="nulová",J185,0)</f>
        <v>0</v>
      </c>
      <c r="BJ185" s="20" t="s">
        <v>79</v>
      </c>
      <c r="BK185" s="226">
        <f>ROUND(I185*H185,2)</f>
        <v>0</v>
      </c>
      <c r="BL185" s="20" t="s">
        <v>97</v>
      </c>
      <c r="BM185" s="225" t="s">
        <v>4295</v>
      </c>
    </row>
    <row r="186" s="2" customFormat="1" ht="16.5" customHeight="1">
      <c r="A186" s="41"/>
      <c r="B186" s="42"/>
      <c r="C186" s="214" t="s">
        <v>1005</v>
      </c>
      <c r="D186" s="214" t="s">
        <v>179</v>
      </c>
      <c r="E186" s="215" t="s">
        <v>4296</v>
      </c>
      <c r="F186" s="216" t="s">
        <v>4297</v>
      </c>
      <c r="G186" s="217" t="s">
        <v>182</v>
      </c>
      <c r="H186" s="218">
        <v>1</v>
      </c>
      <c r="I186" s="219"/>
      <c r="J186" s="220">
        <f>ROUND(I186*H186,2)</f>
        <v>0</v>
      </c>
      <c r="K186" s="216" t="s">
        <v>21</v>
      </c>
      <c r="L186" s="47"/>
      <c r="M186" s="221" t="s">
        <v>21</v>
      </c>
      <c r="N186" s="222" t="s">
        <v>43</v>
      </c>
      <c r="O186" s="87"/>
      <c r="P186" s="223">
        <f>O186*H186</f>
        <v>0</v>
      </c>
      <c r="Q186" s="223">
        <v>0</v>
      </c>
      <c r="R186" s="223">
        <f>Q186*H186</f>
        <v>0</v>
      </c>
      <c r="S186" s="223">
        <v>0</v>
      </c>
      <c r="T186" s="224">
        <f>S186*H186</f>
        <v>0</v>
      </c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R186" s="225" t="s">
        <v>97</v>
      </c>
      <c r="AT186" s="225" t="s">
        <v>179</v>
      </c>
      <c r="AU186" s="225" t="s">
        <v>79</v>
      </c>
      <c r="AY186" s="20" t="s">
        <v>178</v>
      </c>
      <c r="BE186" s="226">
        <f>IF(N186="základní",J186,0)</f>
        <v>0</v>
      </c>
      <c r="BF186" s="226">
        <f>IF(N186="snížená",J186,0)</f>
        <v>0</v>
      </c>
      <c r="BG186" s="226">
        <f>IF(N186="zákl. přenesená",J186,0)</f>
        <v>0</v>
      </c>
      <c r="BH186" s="226">
        <f>IF(N186="sníž. přenesená",J186,0)</f>
        <v>0</v>
      </c>
      <c r="BI186" s="226">
        <f>IF(N186="nulová",J186,0)</f>
        <v>0</v>
      </c>
      <c r="BJ186" s="20" t="s">
        <v>79</v>
      </c>
      <c r="BK186" s="226">
        <f>ROUND(I186*H186,2)</f>
        <v>0</v>
      </c>
      <c r="BL186" s="20" t="s">
        <v>97</v>
      </c>
      <c r="BM186" s="225" t="s">
        <v>4298</v>
      </c>
    </row>
    <row r="187" s="2" customFormat="1" ht="21.75" customHeight="1">
      <c r="A187" s="41"/>
      <c r="B187" s="42"/>
      <c r="C187" s="214" t="s">
        <v>1013</v>
      </c>
      <c r="D187" s="214" t="s">
        <v>179</v>
      </c>
      <c r="E187" s="215" t="s">
        <v>4299</v>
      </c>
      <c r="F187" s="216" t="s">
        <v>4300</v>
      </c>
      <c r="G187" s="217" t="s">
        <v>182</v>
      </c>
      <c r="H187" s="218">
        <v>10</v>
      </c>
      <c r="I187" s="219"/>
      <c r="J187" s="220">
        <f>ROUND(I187*H187,2)</f>
        <v>0</v>
      </c>
      <c r="K187" s="216" t="s">
        <v>21</v>
      </c>
      <c r="L187" s="47"/>
      <c r="M187" s="221" t="s">
        <v>21</v>
      </c>
      <c r="N187" s="222" t="s">
        <v>43</v>
      </c>
      <c r="O187" s="87"/>
      <c r="P187" s="223">
        <f>O187*H187</f>
        <v>0</v>
      </c>
      <c r="Q187" s="223">
        <v>0</v>
      </c>
      <c r="R187" s="223">
        <f>Q187*H187</f>
        <v>0</v>
      </c>
      <c r="S187" s="223">
        <v>0</v>
      </c>
      <c r="T187" s="224">
        <f>S187*H187</f>
        <v>0</v>
      </c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R187" s="225" t="s">
        <v>97</v>
      </c>
      <c r="AT187" s="225" t="s">
        <v>179</v>
      </c>
      <c r="AU187" s="225" t="s">
        <v>79</v>
      </c>
      <c r="AY187" s="20" t="s">
        <v>178</v>
      </c>
      <c r="BE187" s="226">
        <f>IF(N187="základní",J187,0)</f>
        <v>0</v>
      </c>
      <c r="BF187" s="226">
        <f>IF(N187="snížená",J187,0)</f>
        <v>0</v>
      </c>
      <c r="BG187" s="226">
        <f>IF(N187="zákl. přenesená",J187,0)</f>
        <v>0</v>
      </c>
      <c r="BH187" s="226">
        <f>IF(N187="sníž. přenesená",J187,0)</f>
        <v>0</v>
      </c>
      <c r="BI187" s="226">
        <f>IF(N187="nulová",J187,0)</f>
        <v>0</v>
      </c>
      <c r="BJ187" s="20" t="s">
        <v>79</v>
      </c>
      <c r="BK187" s="226">
        <f>ROUND(I187*H187,2)</f>
        <v>0</v>
      </c>
      <c r="BL187" s="20" t="s">
        <v>97</v>
      </c>
      <c r="BM187" s="225" t="s">
        <v>4301</v>
      </c>
    </row>
    <row r="188" s="12" customFormat="1" ht="25.92" customHeight="1">
      <c r="A188" s="12"/>
      <c r="B188" s="200"/>
      <c r="C188" s="201"/>
      <c r="D188" s="202" t="s">
        <v>71</v>
      </c>
      <c r="E188" s="203" t="s">
        <v>4302</v>
      </c>
      <c r="F188" s="203" t="s">
        <v>4303</v>
      </c>
      <c r="G188" s="201"/>
      <c r="H188" s="201"/>
      <c r="I188" s="204"/>
      <c r="J188" s="205">
        <f>BK188</f>
        <v>0</v>
      </c>
      <c r="K188" s="201"/>
      <c r="L188" s="206"/>
      <c r="M188" s="207"/>
      <c r="N188" s="208"/>
      <c r="O188" s="208"/>
      <c r="P188" s="209">
        <f>P189+SUM(P190:P197)</f>
        <v>0</v>
      </c>
      <c r="Q188" s="208"/>
      <c r="R188" s="209">
        <f>R189+SUM(R190:R197)</f>
        <v>0</v>
      </c>
      <c r="S188" s="208"/>
      <c r="T188" s="210">
        <f>T189+SUM(T190:T197)</f>
        <v>0</v>
      </c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R188" s="211" t="s">
        <v>79</v>
      </c>
      <c r="AT188" s="212" t="s">
        <v>71</v>
      </c>
      <c r="AU188" s="212" t="s">
        <v>72</v>
      </c>
      <c r="AY188" s="211" t="s">
        <v>178</v>
      </c>
      <c r="BK188" s="213">
        <f>BK189+SUM(BK190:BK197)</f>
        <v>0</v>
      </c>
    </row>
    <row r="189" s="2" customFormat="1" ht="24.15" customHeight="1">
      <c r="A189" s="41"/>
      <c r="B189" s="42"/>
      <c r="C189" s="214" t="s">
        <v>1019</v>
      </c>
      <c r="D189" s="214" t="s">
        <v>179</v>
      </c>
      <c r="E189" s="215" t="s">
        <v>4304</v>
      </c>
      <c r="F189" s="216" t="s">
        <v>4305</v>
      </c>
      <c r="G189" s="217" t="s">
        <v>182</v>
      </c>
      <c r="H189" s="218">
        <v>1</v>
      </c>
      <c r="I189" s="219"/>
      <c r="J189" s="220">
        <f>ROUND(I189*H189,2)</f>
        <v>0</v>
      </c>
      <c r="K189" s="216" t="s">
        <v>21</v>
      </c>
      <c r="L189" s="47"/>
      <c r="M189" s="221" t="s">
        <v>21</v>
      </c>
      <c r="N189" s="222" t="s">
        <v>43</v>
      </c>
      <c r="O189" s="87"/>
      <c r="P189" s="223">
        <f>O189*H189</f>
        <v>0</v>
      </c>
      <c r="Q189" s="223">
        <v>0</v>
      </c>
      <c r="R189" s="223">
        <f>Q189*H189</f>
        <v>0</v>
      </c>
      <c r="S189" s="223">
        <v>0</v>
      </c>
      <c r="T189" s="224">
        <f>S189*H189</f>
        <v>0</v>
      </c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R189" s="225" t="s">
        <v>97</v>
      </c>
      <c r="AT189" s="225" t="s">
        <v>179</v>
      </c>
      <c r="AU189" s="225" t="s">
        <v>79</v>
      </c>
      <c r="AY189" s="20" t="s">
        <v>178</v>
      </c>
      <c r="BE189" s="226">
        <f>IF(N189="základní",J189,0)</f>
        <v>0</v>
      </c>
      <c r="BF189" s="226">
        <f>IF(N189="snížená",J189,0)</f>
        <v>0</v>
      </c>
      <c r="BG189" s="226">
        <f>IF(N189="zákl. přenesená",J189,0)</f>
        <v>0</v>
      </c>
      <c r="BH189" s="226">
        <f>IF(N189="sníž. přenesená",J189,0)</f>
        <v>0</v>
      </c>
      <c r="BI189" s="226">
        <f>IF(N189="nulová",J189,0)</f>
        <v>0</v>
      </c>
      <c r="BJ189" s="20" t="s">
        <v>79</v>
      </c>
      <c r="BK189" s="226">
        <f>ROUND(I189*H189,2)</f>
        <v>0</v>
      </c>
      <c r="BL189" s="20" t="s">
        <v>97</v>
      </c>
      <c r="BM189" s="225" t="s">
        <v>4306</v>
      </c>
    </row>
    <row r="190" s="2" customFormat="1" ht="33" customHeight="1">
      <c r="A190" s="41"/>
      <c r="B190" s="42"/>
      <c r="C190" s="214" t="s">
        <v>1025</v>
      </c>
      <c r="D190" s="214" t="s">
        <v>179</v>
      </c>
      <c r="E190" s="215" t="s">
        <v>4307</v>
      </c>
      <c r="F190" s="216" t="s">
        <v>4308</v>
      </c>
      <c r="G190" s="217" t="s">
        <v>182</v>
      </c>
      <c r="H190" s="218">
        <v>5</v>
      </c>
      <c r="I190" s="219"/>
      <c r="J190" s="220">
        <f>ROUND(I190*H190,2)</f>
        <v>0</v>
      </c>
      <c r="K190" s="216" t="s">
        <v>21</v>
      </c>
      <c r="L190" s="47"/>
      <c r="M190" s="221" t="s">
        <v>21</v>
      </c>
      <c r="N190" s="222" t="s">
        <v>43</v>
      </c>
      <c r="O190" s="87"/>
      <c r="P190" s="223">
        <f>O190*H190</f>
        <v>0</v>
      </c>
      <c r="Q190" s="223">
        <v>0</v>
      </c>
      <c r="R190" s="223">
        <f>Q190*H190</f>
        <v>0</v>
      </c>
      <c r="S190" s="223">
        <v>0</v>
      </c>
      <c r="T190" s="224">
        <f>S190*H190</f>
        <v>0</v>
      </c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R190" s="225" t="s">
        <v>97</v>
      </c>
      <c r="AT190" s="225" t="s">
        <v>179</v>
      </c>
      <c r="AU190" s="225" t="s">
        <v>79</v>
      </c>
      <c r="AY190" s="20" t="s">
        <v>178</v>
      </c>
      <c r="BE190" s="226">
        <f>IF(N190="základní",J190,0)</f>
        <v>0</v>
      </c>
      <c r="BF190" s="226">
        <f>IF(N190="snížená",J190,0)</f>
        <v>0</v>
      </c>
      <c r="BG190" s="226">
        <f>IF(N190="zákl. přenesená",J190,0)</f>
        <v>0</v>
      </c>
      <c r="BH190" s="226">
        <f>IF(N190="sníž. přenesená",J190,0)</f>
        <v>0</v>
      </c>
      <c r="BI190" s="226">
        <f>IF(N190="nulová",J190,0)</f>
        <v>0</v>
      </c>
      <c r="BJ190" s="20" t="s">
        <v>79</v>
      </c>
      <c r="BK190" s="226">
        <f>ROUND(I190*H190,2)</f>
        <v>0</v>
      </c>
      <c r="BL190" s="20" t="s">
        <v>97</v>
      </c>
      <c r="BM190" s="225" t="s">
        <v>4309</v>
      </c>
    </row>
    <row r="191" s="2" customFormat="1" ht="44.25" customHeight="1">
      <c r="A191" s="41"/>
      <c r="B191" s="42"/>
      <c r="C191" s="214" t="s">
        <v>1034</v>
      </c>
      <c r="D191" s="214" t="s">
        <v>179</v>
      </c>
      <c r="E191" s="215" t="s">
        <v>4310</v>
      </c>
      <c r="F191" s="216" t="s">
        <v>4311</v>
      </c>
      <c r="G191" s="217" t="s">
        <v>182</v>
      </c>
      <c r="H191" s="218">
        <v>4</v>
      </c>
      <c r="I191" s="219"/>
      <c r="J191" s="220">
        <f>ROUND(I191*H191,2)</f>
        <v>0</v>
      </c>
      <c r="K191" s="216" t="s">
        <v>21</v>
      </c>
      <c r="L191" s="47"/>
      <c r="M191" s="221" t="s">
        <v>21</v>
      </c>
      <c r="N191" s="222" t="s">
        <v>43</v>
      </c>
      <c r="O191" s="87"/>
      <c r="P191" s="223">
        <f>O191*H191</f>
        <v>0</v>
      </c>
      <c r="Q191" s="223">
        <v>0</v>
      </c>
      <c r="R191" s="223">
        <f>Q191*H191</f>
        <v>0</v>
      </c>
      <c r="S191" s="223">
        <v>0</v>
      </c>
      <c r="T191" s="224">
        <f>S191*H191</f>
        <v>0</v>
      </c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R191" s="225" t="s">
        <v>97</v>
      </c>
      <c r="AT191" s="225" t="s">
        <v>179</v>
      </c>
      <c r="AU191" s="225" t="s">
        <v>79</v>
      </c>
      <c r="AY191" s="20" t="s">
        <v>178</v>
      </c>
      <c r="BE191" s="226">
        <f>IF(N191="základní",J191,0)</f>
        <v>0</v>
      </c>
      <c r="BF191" s="226">
        <f>IF(N191="snížená",J191,0)</f>
        <v>0</v>
      </c>
      <c r="BG191" s="226">
        <f>IF(N191="zákl. přenesená",J191,0)</f>
        <v>0</v>
      </c>
      <c r="BH191" s="226">
        <f>IF(N191="sníž. přenesená",J191,0)</f>
        <v>0</v>
      </c>
      <c r="BI191" s="226">
        <f>IF(N191="nulová",J191,0)</f>
        <v>0</v>
      </c>
      <c r="BJ191" s="20" t="s">
        <v>79</v>
      </c>
      <c r="BK191" s="226">
        <f>ROUND(I191*H191,2)</f>
        <v>0</v>
      </c>
      <c r="BL191" s="20" t="s">
        <v>97</v>
      </c>
      <c r="BM191" s="225" t="s">
        <v>4312</v>
      </c>
    </row>
    <row r="192" s="2" customFormat="1" ht="16.5" customHeight="1">
      <c r="A192" s="41"/>
      <c r="B192" s="42"/>
      <c r="C192" s="214" t="s">
        <v>1040</v>
      </c>
      <c r="D192" s="214" t="s">
        <v>179</v>
      </c>
      <c r="E192" s="215" t="s">
        <v>4313</v>
      </c>
      <c r="F192" s="216" t="s">
        <v>4314</v>
      </c>
      <c r="G192" s="217" t="s">
        <v>182</v>
      </c>
      <c r="H192" s="218">
        <v>1</v>
      </c>
      <c r="I192" s="219"/>
      <c r="J192" s="220">
        <f>ROUND(I192*H192,2)</f>
        <v>0</v>
      </c>
      <c r="K192" s="216" t="s">
        <v>21</v>
      </c>
      <c r="L192" s="47"/>
      <c r="M192" s="221" t="s">
        <v>21</v>
      </c>
      <c r="N192" s="222" t="s">
        <v>43</v>
      </c>
      <c r="O192" s="87"/>
      <c r="P192" s="223">
        <f>O192*H192</f>
        <v>0</v>
      </c>
      <c r="Q192" s="223">
        <v>0</v>
      </c>
      <c r="R192" s="223">
        <f>Q192*H192</f>
        <v>0</v>
      </c>
      <c r="S192" s="223">
        <v>0</v>
      </c>
      <c r="T192" s="224">
        <f>S192*H192</f>
        <v>0</v>
      </c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R192" s="225" t="s">
        <v>97</v>
      </c>
      <c r="AT192" s="225" t="s">
        <v>179</v>
      </c>
      <c r="AU192" s="225" t="s">
        <v>79</v>
      </c>
      <c r="AY192" s="20" t="s">
        <v>178</v>
      </c>
      <c r="BE192" s="226">
        <f>IF(N192="základní",J192,0)</f>
        <v>0</v>
      </c>
      <c r="BF192" s="226">
        <f>IF(N192="snížená",J192,0)</f>
        <v>0</v>
      </c>
      <c r="BG192" s="226">
        <f>IF(N192="zákl. přenesená",J192,0)</f>
        <v>0</v>
      </c>
      <c r="BH192" s="226">
        <f>IF(N192="sníž. přenesená",J192,0)</f>
        <v>0</v>
      </c>
      <c r="BI192" s="226">
        <f>IF(N192="nulová",J192,0)</f>
        <v>0</v>
      </c>
      <c r="BJ192" s="20" t="s">
        <v>79</v>
      </c>
      <c r="BK192" s="226">
        <f>ROUND(I192*H192,2)</f>
        <v>0</v>
      </c>
      <c r="BL192" s="20" t="s">
        <v>97</v>
      </c>
      <c r="BM192" s="225" t="s">
        <v>4315</v>
      </c>
    </row>
    <row r="193" s="2" customFormat="1" ht="16.5" customHeight="1">
      <c r="A193" s="41"/>
      <c r="B193" s="42"/>
      <c r="C193" s="214" t="s">
        <v>1050</v>
      </c>
      <c r="D193" s="214" t="s">
        <v>179</v>
      </c>
      <c r="E193" s="215" t="s">
        <v>4316</v>
      </c>
      <c r="F193" s="216" t="s">
        <v>4317</v>
      </c>
      <c r="G193" s="217" t="s">
        <v>209</v>
      </c>
      <c r="H193" s="218">
        <v>185</v>
      </c>
      <c r="I193" s="219"/>
      <c r="J193" s="220">
        <f>ROUND(I193*H193,2)</f>
        <v>0</v>
      </c>
      <c r="K193" s="216" t="s">
        <v>21</v>
      </c>
      <c r="L193" s="47"/>
      <c r="M193" s="221" t="s">
        <v>21</v>
      </c>
      <c r="N193" s="222" t="s">
        <v>43</v>
      </c>
      <c r="O193" s="87"/>
      <c r="P193" s="223">
        <f>O193*H193</f>
        <v>0</v>
      </c>
      <c r="Q193" s="223">
        <v>0</v>
      </c>
      <c r="R193" s="223">
        <f>Q193*H193</f>
        <v>0</v>
      </c>
      <c r="S193" s="223">
        <v>0</v>
      </c>
      <c r="T193" s="224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25" t="s">
        <v>97</v>
      </c>
      <c r="AT193" s="225" t="s">
        <v>179</v>
      </c>
      <c r="AU193" s="225" t="s">
        <v>79</v>
      </c>
      <c r="AY193" s="20" t="s">
        <v>178</v>
      </c>
      <c r="BE193" s="226">
        <f>IF(N193="základní",J193,0)</f>
        <v>0</v>
      </c>
      <c r="BF193" s="226">
        <f>IF(N193="snížená",J193,0)</f>
        <v>0</v>
      </c>
      <c r="BG193" s="226">
        <f>IF(N193="zákl. přenesená",J193,0)</f>
        <v>0</v>
      </c>
      <c r="BH193" s="226">
        <f>IF(N193="sníž. přenesená",J193,0)</f>
        <v>0</v>
      </c>
      <c r="BI193" s="226">
        <f>IF(N193="nulová",J193,0)</f>
        <v>0</v>
      </c>
      <c r="BJ193" s="20" t="s">
        <v>79</v>
      </c>
      <c r="BK193" s="226">
        <f>ROUND(I193*H193,2)</f>
        <v>0</v>
      </c>
      <c r="BL193" s="20" t="s">
        <v>97</v>
      </c>
      <c r="BM193" s="225" t="s">
        <v>4318</v>
      </c>
    </row>
    <row r="194" s="2" customFormat="1" ht="16.5" customHeight="1">
      <c r="A194" s="41"/>
      <c r="B194" s="42"/>
      <c r="C194" s="214" t="s">
        <v>1058</v>
      </c>
      <c r="D194" s="214" t="s">
        <v>179</v>
      </c>
      <c r="E194" s="215" t="s">
        <v>4319</v>
      </c>
      <c r="F194" s="216" t="s">
        <v>4320</v>
      </c>
      <c r="G194" s="217" t="s">
        <v>182</v>
      </c>
      <c r="H194" s="218">
        <v>5</v>
      </c>
      <c r="I194" s="219"/>
      <c r="J194" s="220">
        <f>ROUND(I194*H194,2)</f>
        <v>0</v>
      </c>
      <c r="K194" s="216" t="s">
        <v>21</v>
      </c>
      <c r="L194" s="47"/>
      <c r="M194" s="221" t="s">
        <v>21</v>
      </c>
      <c r="N194" s="222" t="s">
        <v>43</v>
      </c>
      <c r="O194" s="87"/>
      <c r="P194" s="223">
        <f>O194*H194</f>
        <v>0</v>
      </c>
      <c r="Q194" s="223">
        <v>0</v>
      </c>
      <c r="R194" s="223">
        <f>Q194*H194</f>
        <v>0</v>
      </c>
      <c r="S194" s="223">
        <v>0</v>
      </c>
      <c r="T194" s="224">
        <f>S194*H194</f>
        <v>0</v>
      </c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R194" s="225" t="s">
        <v>97</v>
      </c>
      <c r="AT194" s="225" t="s">
        <v>179</v>
      </c>
      <c r="AU194" s="225" t="s">
        <v>79</v>
      </c>
      <c r="AY194" s="20" t="s">
        <v>178</v>
      </c>
      <c r="BE194" s="226">
        <f>IF(N194="základní",J194,0)</f>
        <v>0</v>
      </c>
      <c r="BF194" s="226">
        <f>IF(N194="snížená",J194,0)</f>
        <v>0</v>
      </c>
      <c r="BG194" s="226">
        <f>IF(N194="zákl. přenesená",J194,0)</f>
        <v>0</v>
      </c>
      <c r="BH194" s="226">
        <f>IF(N194="sníž. přenesená",J194,0)</f>
        <v>0</v>
      </c>
      <c r="BI194" s="226">
        <f>IF(N194="nulová",J194,0)</f>
        <v>0</v>
      </c>
      <c r="BJ194" s="20" t="s">
        <v>79</v>
      </c>
      <c r="BK194" s="226">
        <f>ROUND(I194*H194,2)</f>
        <v>0</v>
      </c>
      <c r="BL194" s="20" t="s">
        <v>97</v>
      </c>
      <c r="BM194" s="225" t="s">
        <v>4321</v>
      </c>
    </row>
    <row r="195" s="2" customFormat="1" ht="153.45" customHeight="1">
      <c r="A195" s="41"/>
      <c r="B195" s="42"/>
      <c r="C195" s="214" t="s">
        <v>1063</v>
      </c>
      <c r="D195" s="214" t="s">
        <v>179</v>
      </c>
      <c r="E195" s="215" t="s">
        <v>4322</v>
      </c>
      <c r="F195" s="216" t="s">
        <v>4323</v>
      </c>
      <c r="G195" s="217" t="s">
        <v>182</v>
      </c>
      <c r="H195" s="218">
        <v>1</v>
      </c>
      <c r="I195" s="219"/>
      <c r="J195" s="220">
        <f>ROUND(I195*H195,2)</f>
        <v>0</v>
      </c>
      <c r="K195" s="216" t="s">
        <v>21</v>
      </c>
      <c r="L195" s="47"/>
      <c r="M195" s="221" t="s">
        <v>21</v>
      </c>
      <c r="N195" s="222" t="s">
        <v>43</v>
      </c>
      <c r="O195" s="87"/>
      <c r="P195" s="223">
        <f>O195*H195</f>
        <v>0</v>
      </c>
      <c r="Q195" s="223">
        <v>0</v>
      </c>
      <c r="R195" s="223">
        <f>Q195*H195</f>
        <v>0</v>
      </c>
      <c r="S195" s="223">
        <v>0</v>
      </c>
      <c r="T195" s="224">
        <f>S195*H195</f>
        <v>0</v>
      </c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R195" s="225" t="s">
        <v>97</v>
      </c>
      <c r="AT195" s="225" t="s">
        <v>179</v>
      </c>
      <c r="AU195" s="225" t="s">
        <v>79</v>
      </c>
      <c r="AY195" s="20" t="s">
        <v>178</v>
      </c>
      <c r="BE195" s="226">
        <f>IF(N195="základní",J195,0)</f>
        <v>0</v>
      </c>
      <c r="BF195" s="226">
        <f>IF(N195="snížená",J195,0)</f>
        <v>0</v>
      </c>
      <c r="BG195" s="226">
        <f>IF(N195="zákl. přenesená",J195,0)</f>
        <v>0</v>
      </c>
      <c r="BH195" s="226">
        <f>IF(N195="sníž. přenesená",J195,0)</f>
        <v>0</v>
      </c>
      <c r="BI195" s="226">
        <f>IF(N195="nulová",J195,0)</f>
        <v>0</v>
      </c>
      <c r="BJ195" s="20" t="s">
        <v>79</v>
      </c>
      <c r="BK195" s="226">
        <f>ROUND(I195*H195,2)</f>
        <v>0</v>
      </c>
      <c r="BL195" s="20" t="s">
        <v>97</v>
      </c>
      <c r="BM195" s="225" t="s">
        <v>4324</v>
      </c>
    </row>
    <row r="196" s="2" customFormat="1" ht="16.5" customHeight="1">
      <c r="A196" s="41"/>
      <c r="B196" s="42"/>
      <c r="C196" s="214" t="s">
        <v>1072</v>
      </c>
      <c r="D196" s="214" t="s">
        <v>179</v>
      </c>
      <c r="E196" s="215" t="s">
        <v>4325</v>
      </c>
      <c r="F196" s="216" t="s">
        <v>4326</v>
      </c>
      <c r="G196" s="217" t="s">
        <v>182</v>
      </c>
      <c r="H196" s="218">
        <v>1</v>
      </c>
      <c r="I196" s="219"/>
      <c r="J196" s="220">
        <f>ROUND(I196*H196,2)</f>
        <v>0</v>
      </c>
      <c r="K196" s="216" t="s">
        <v>21</v>
      </c>
      <c r="L196" s="47"/>
      <c r="M196" s="221" t="s">
        <v>21</v>
      </c>
      <c r="N196" s="222" t="s">
        <v>43</v>
      </c>
      <c r="O196" s="87"/>
      <c r="P196" s="223">
        <f>O196*H196</f>
        <v>0</v>
      </c>
      <c r="Q196" s="223">
        <v>0</v>
      </c>
      <c r="R196" s="223">
        <f>Q196*H196</f>
        <v>0</v>
      </c>
      <c r="S196" s="223">
        <v>0</v>
      </c>
      <c r="T196" s="224">
        <f>S196*H196</f>
        <v>0</v>
      </c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R196" s="225" t="s">
        <v>97</v>
      </c>
      <c r="AT196" s="225" t="s">
        <v>179</v>
      </c>
      <c r="AU196" s="225" t="s">
        <v>79</v>
      </c>
      <c r="AY196" s="20" t="s">
        <v>178</v>
      </c>
      <c r="BE196" s="226">
        <f>IF(N196="základní",J196,0)</f>
        <v>0</v>
      </c>
      <c r="BF196" s="226">
        <f>IF(N196="snížená",J196,0)</f>
        <v>0</v>
      </c>
      <c r="BG196" s="226">
        <f>IF(N196="zákl. přenesená",J196,0)</f>
        <v>0</v>
      </c>
      <c r="BH196" s="226">
        <f>IF(N196="sníž. přenesená",J196,0)</f>
        <v>0</v>
      </c>
      <c r="BI196" s="226">
        <f>IF(N196="nulová",J196,0)</f>
        <v>0</v>
      </c>
      <c r="BJ196" s="20" t="s">
        <v>79</v>
      </c>
      <c r="BK196" s="226">
        <f>ROUND(I196*H196,2)</f>
        <v>0</v>
      </c>
      <c r="BL196" s="20" t="s">
        <v>97</v>
      </c>
      <c r="BM196" s="225" t="s">
        <v>4327</v>
      </c>
    </row>
    <row r="197" s="12" customFormat="1" ht="22.8" customHeight="1">
      <c r="A197" s="12"/>
      <c r="B197" s="200"/>
      <c r="C197" s="201"/>
      <c r="D197" s="202" t="s">
        <v>71</v>
      </c>
      <c r="E197" s="227" t="s">
        <v>4328</v>
      </c>
      <c r="F197" s="227" t="s">
        <v>4006</v>
      </c>
      <c r="G197" s="201"/>
      <c r="H197" s="201"/>
      <c r="I197" s="204"/>
      <c r="J197" s="228">
        <f>BK197</f>
        <v>0</v>
      </c>
      <c r="K197" s="201"/>
      <c r="L197" s="206"/>
      <c r="M197" s="207"/>
      <c r="N197" s="208"/>
      <c r="O197" s="208"/>
      <c r="P197" s="209">
        <f>SUM(P198:P203)</f>
        <v>0</v>
      </c>
      <c r="Q197" s="208"/>
      <c r="R197" s="209">
        <f>SUM(R198:R203)</f>
        <v>0</v>
      </c>
      <c r="S197" s="208"/>
      <c r="T197" s="210">
        <f>SUM(T198:T203)</f>
        <v>0</v>
      </c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R197" s="211" t="s">
        <v>79</v>
      </c>
      <c r="AT197" s="212" t="s">
        <v>71</v>
      </c>
      <c r="AU197" s="212" t="s">
        <v>79</v>
      </c>
      <c r="AY197" s="211" t="s">
        <v>178</v>
      </c>
      <c r="BK197" s="213">
        <f>SUM(BK198:BK203)</f>
        <v>0</v>
      </c>
    </row>
    <row r="198" s="2" customFormat="1" ht="16.5" customHeight="1">
      <c r="A198" s="41"/>
      <c r="B198" s="42"/>
      <c r="C198" s="214" t="s">
        <v>1078</v>
      </c>
      <c r="D198" s="214" t="s">
        <v>179</v>
      </c>
      <c r="E198" s="215" t="s">
        <v>4329</v>
      </c>
      <c r="F198" s="216" t="s">
        <v>4330</v>
      </c>
      <c r="G198" s="217" t="s">
        <v>233</v>
      </c>
      <c r="H198" s="218">
        <v>32</v>
      </c>
      <c r="I198" s="219"/>
      <c r="J198" s="220">
        <f>ROUND(I198*H198,2)</f>
        <v>0</v>
      </c>
      <c r="K198" s="216" t="s">
        <v>21</v>
      </c>
      <c r="L198" s="47"/>
      <c r="M198" s="221" t="s">
        <v>21</v>
      </c>
      <c r="N198" s="222" t="s">
        <v>43</v>
      </c>
      <c r="O198" s="87"/>
      <c r="P198" s="223">
        <f>O198*H198</f>
        <v>0</v>
      </c>
      <c r="Q198" s="223">
        <v>0</v>
      </c>
      <c r="R198" s="223">
        <f>Q198*H198</f>
        <v>0</v>
      </c>
      <c r="S198" s="223">
        <v>0</v>
      </c>
      <c r="T198" s="224">
        <f>S198*H198</f>
        <v>0</v>
      </c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R198" s="225" t="s">
        <v>97</v>
      </c>
      <c r="AT198" s="225" t="s">
        <v>179</v>
      </c>
      <c r="AU198" s="225" t="s">
        <v>81</v>
      </c>
      <c r="AY198" s="20" t="s">
        <v>178</v>
      </c>
      <c r="BE198" s="226">
        <f>IF(N198="základní",J198,0)</f>
        <v>0</v>
      </c>
      <c r="BF198" s="226">
        <f>IF(N198="snížená",J198,0)</f>
        <v>0</v>
      </c>
      <c r="BG198" s="226">
        <f>IF(N198="zákl. přenesená",J198,0)</f>
        <v>0</v>
      </c>
      <c r="BH198" s="226">
        <f>IF(N198="sníž. přenesená",J198,0)</f>
        <v>0</v>
      </c>
      <c r="BI198" s="226">
        <f>IF(N198="nulová",J198,0)</f>
        <v>0</v>
      </c>
      <c r="BJ198" s="20" t="s">
        <v>79</v>
      </c>
      <c r="BK198" s="226">
        <f>ROUND(I198*H198,2)</f>
        <v>0</v>
      </c>
      <c r="BL198" s="20" t="s">
        <v>97</v>
      </c>
      <c r="BM198" s="225" t="s">
        <v>4331</v>
      </c>
    </row>
    <row r="199" s="2" customFormat="1" ht="16.5" customHeight="1">
      <c r="A199" s="41"/>
      <c r="B199" s="42"/>
      <c r="C199" s="214" t="s">
        <v>1083</v>
      </c>
      <c r="D199" s="214" t="s">
        <v>179</v>
      </c>
      <c r="E199" s="215" t="s">
        <v>4332</v>
      </c>
      <c r="F199" s="216" t="s">
        <v>4333</v>
      </c>
      <c r="G199" s="217" t="s">
        <v>233</v>
      </c>
      <c r="H199" s="218">
        <v>24</v>
      </c>
      <c r="I199" s="219"/>
      <c r="J199" s="220">
        <f>ROUND(I199*H199,2)</f>
        <v>0</v>
      </c>
      <c r="K199" s="216" t="s">
        <v>21</v>
      </c>
      <c r="L199" s="47"/>
      <c r="M199" s="221" t="s">
        <v>21</v>
      </c>
      <c r="N199" s="222" t="s">
        <v>43</v>
      </c>
      <c r="O199" s="87"/>
      <c r="P199" s="223">
        <f>O199*H199</f>
        <v>0</v>
      </c>
      <c r="Q199" s="223">
        <v>0</v>
      </c>
      <c r="R199" s="223">
        <f>Q199*H199</f>
        <v>0</v>
      </c>
      <c r="S199" s="223">
        <v>0</v>
      </c>
      <c r="T199" s="224">
        <f>S199*H199</f>
        <v>0</v>
      </c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R199" s="225" t="s">
        <v>97</v>
      </c>
      <c r="AT199" s="225" t="s">
        <v>179</v>
      </c>
      <c r="AU199" s="225" t="s">
        <v>81</v>
      </c>
      <c r="AY199" s="20" t="s">
        <v>178</v>
      </c>
      <c r="BE199" s="226">
        <f>IF(N199="základní",J199,0)</f>
        <v>0</v>
      </c>
      <c r="BF199" s="226">
        <f>IF(N199="snížená",J199,0)</f>
        <v>0</v>
      </c>
      <c r="BG199" s="226">
        <f>IF(N199="zákl. přenesená",J199,0)</f>
        <v>0</v>
      </c>
      <c r="BH199" s="226">
        <f>IF(N199="sníž. přenesená",J199,0)</f>
        <v>0</v>
      </c>
      <c r="BI199" s="226">
        <f>IF(N199="nulová",J199,0)</f>
        <v>0</v>
      </c>
      <c r="BJ199" s="20" t="s">
        <v>79</v>
      </c>
      <c r="BK199" s="226">
        <f>ROUND(I199*H199,2)</f>
        <v>0</v>
      </c>
      <c r="BL199" s="20" t="s">
        <v>97</v>
      </c>
      <c r="BM199" s="225" t="s">
        <v>4334</v>
      </c>
    </row>
    <row r="200" s="2" customFormat="1" ht="16.5" customHeight="1">
      <c r="A200" s="41"/>
      <c r="B200" s="42"/>
      <c r="C200" s="214" t="s">
        <v>1095</v>
      </c>
      <c r="D200" s="214" t="s">
        <v>179</v>
      </c>
      <c r="E200" s="215" t="s">
        <v>4335</v>
      </c>
      <c r="F200" s="216" t="s">
        <v>4336</v>
      </c>
      <c r="G200" s="217" t="s">
        <v>233</v>
      </c>
      <c r="H200" s="218">
        <v>8</v>
      </c>
      <c r="I200" s="219"/>
      <c r="J200" s="220">
        <f>ROUND(I200*H200,2)</f>
        <v>0</v>
      </c>
      <c r="K200" s="216" t="s">
        <v>21</v>
      </c>
      <c r="L200" s="47"/>
      <c r="M200" s="221" t="s">
        <v>21</v>
      </c>
      <c r="N200" s="222" t="s">
        <v>43</v>
      </c>
      <c r="O200" s="87"/>
      <c r="P200" s="223">
        <f>O200*H200</f>
        <v>0</v>
      </c>
      <c r="Q200" s="223">
        <v>0</v>
      </c>
      <c r="R200" s="223">
        <f>Q200*H200</f>
        <v>0</v>
      </c>
      <c r="S200" s="223">
        <v>0</v>
      </c>
      <c r="T200" s="224">
        <f>S200*H200</f>
        <v>0</v>
      </c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R200" s="225" t="s">
        <v>97</v>
      </c>
      <c r="AT200" s="225" t="s">
        <v>179</v>
      </c>
      <c r="AU200" s="225" t="s">
        <v>81</v>
      </c>
      <c r="AY200" s="20" t="s">
        <v>178</v>
      </c>
      <c r="BE200" s="226">
        <f>IF(N200="základní",J200,0)</f>
        <v>0</v>
      </c>
      <c r="BF200" s="226">
        <f>IF(N200="snížená",J200,0)</f>
        <v>0</v>
      </c>
      <c r="BG200" s="226">
        <f>IF(N200="zákl. přenesená",J200,0)</f>
        <v>0</v>
      </c>
      <c r="BH200" s="226">
        <f>IF(N200="sníž. přenesená",J200,0)</f>
        <v>0</v>
      </c>
      <c r="BI200" s="226">
        <f>IF(N200="nulová",J200,0)</f>
        <v>0</v>
      </c>
      <c r="BJ200" s="20" t="s">
        <v>79</v>
      </c>
      <c r="BK200" s="226">
        <f>ROUND(I200*H200,2)</f>
        <v>0</v>
      </c>
      <c r="BL200" s="20" t="s">
        <v>97</v>
      </c>
      <c r="BM200" s="225" t="s">
        <v>4337</v>
      </c>
    </row>
    <row r="201" s="2" customFormat="1" ht="16.5" customHeight="1">
      <c r="A201" s="41"/>
      <c r="B201" s="42"/>
      <c r="C201" s="214" t="s">
        <v>1101</v>
      </c>
      <c r="D201" s="214" t="s">
        <v>179</v>
      </c>
      <c r="E201" s="215" t="s">
        <v>4338</v>
      </c>
      <c r="F201" s="216" t="s">
        <v>4339</v>
      </c>
      <c r="G201" s="217" t="s">
        <v>233</v>
      </c>
      <c r="H201" s="218">
        <v>8</v>
      </c>
      <c r="I201" s="219"/>
      <c r="J201" s="220">
        <f>ROUND(I201*H201,2)</f>
        <v>0</v>
      </c>
      <c r="K201" s="216" t="s">
        <v>21</v>
      </c>
      <c r="L201" s="47"/>
      <c r="M201" s="221" t="s">
        <v>21</v>
      </c>
      <c r="N201" s="222" t="s">
        <v>43</v>
      </c>
      <c r="O201" s="87"/>
      <c r="P201" s="223">
        <f>O201*H201</f>
        <v>0</v>
      </c>
      <c r="Q201" s="223">
        <v>0</v>
      </c>
      <c r="R201" s="223">
        <f>Q201*H201</f>
        <v>0</v>
      </c>
      <c r="S201" s="223">
        <v>0</v>
      </c>
      <c r="T201" s="224">
        <f>S201*H201</f>
        <v>0</v>
      </c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R201" s="225" t="s">
        <v>97</v>
      </c>
      <c r="AT201" s="225" t="s">
        <v>179</v>
      </c>
      <c r="AU201" s="225" t="s">
        <v>81</v>
      </c>
      <c r="AY201" s="20" t="s">
        <v>178</v>
      </c>
      <c r="BE201" s="226">
        <f>IF(N201="základní",J201,0)</f>
        <v>0</v>
      </c>
      <c r="BF201" s="226">
        <f>IF(N201="snížená",J201,0)</f>
        <v>0</v>
      </c>
      <c r="BG201" s="226">
        <f>IF(N201="zákl. přenesená",J201,0)</f>
        <v>0</v>
      </c>
      <c r="BH201" s="226">
        <f>IF(N201="sníž. přenesená",J201,0)</f>
        <v>0</v>
      </c>
      <c r="BI201" s="226">
        <f>IF(N201="nulová",J201,0)</f>
        <v>0</v>
      </c>
      <c r="BJ201" s="20" t="s">
        <v>79</v>
      </c>
      <c r="BK201" s="226">
        <f>ROUND(I201*H201,2)</f>
        <v>0</v>
      </c>
      <c r="BL201" s="20" t="s">
        <v>97</v>
      </c>
      <c r="BM201" s="225" t="s">
        <v>4340</v>
      </c>
    </row>
    <row r="202" s="2" customFormat="1" ht="16.5" customHeight="1">
      <c r="A202" s="41"/>
      <c r="B202" s="42"/>
      <c r="C202" s="214" t="s">
        <v>1107</v>
      </c>
      <c r="D202" s="214" t="s">
        <v>179</v>
      </c>
      <c r="E202" s="215" t="s">
        <v>4341</v>
      </c>
      <c r="F202" s="216" t="s">
        <v>4342</v>
      </c>
      <c r="G202" s="217" t="s">
        <v>233</v>
      </c>
      <c r="H202" s="218">
        <v>16</v>
      </c>
      <c r="I202" s="219"/>
      <c r="J202" s="220">
        <f>ROUND(I202*H202,2)</f>
        <v>0</v>
      </c>
      <c r="K202" s="216" t="s">
        <v>21</v>
      </c>
      <c r="L202" s="47"/>
      <c r="M202" s="221" t="s">
        <v>21</v>
      </c>
      <c r="N202" s="222" t="s">
        <v>43</v>
      </c>
      <c r="O202" s="87"/>
      <c r="P202" s="223">
        <f>O202*H202</f>
        <v>0</v>
      </c>
      <c r="Q202" s="223">
        <v>0</v>
      </c>
      <c r="R202" s="223">
        <f>Q202*H202</f>
        <v>0</v>
      </c>
      <c r="S202" s="223">
        <v>0</v>
      </c>
      <c r="T202" s="224">
        <f>S202*H202</f>
        <v>0</v>
      </c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R202" s="225" t="s">
        <v>97</v>
      </c>
      <c r="AT202" s="225" t="s">
        <v>179</v>
      </c>
      <c r="AU202" s="225" t="s">
        <v>81</v>
      </c>
      <c r="AY202" s="20" t="s">
        <v>178</v>
      </c>
      <c r="BE202" s="226">
        <f>IF(N202="základní",J202,0)</f>
        <v>0</v>
      </c>
      <c r="BF202" s="226">
        <f>IF(N202="snížená",J202,0)</f>
        <v>0</v>
      </c>
      <c r="BG202" s="226">
        <f>IF(N202="zákl. přenesená",J202,0)</f>
        <v>0</v>
      </c>
      <c r="BH202" s="226">
        <f>IF(N202="sníž. přenesená",J202,0)</f>
        <v>0</v>
      </c>
      <c r="BI202" s="226">
        <f>IF(N202="nulová",J202,0)</f>
        <v>0</v>
      </c>
      <c r="BJ202" s="20" t="s">
        <v>79</v>
      </c>
      <c r="BK202" s="226">
        <f>ROUND(I202*H202,2)</f>
        <v>0</v>
      </c>
      <c r="BL202" s="20" t="s">
        <v>97</v>
      </c>
      <c r="BM202" s="225" t="s">
        <v>4343</v>
      </c>
    </row>
    <row r="203" s="2" customFormat="1">
      <c r="A203" s="41"/>
      <c r="B203" s="42"/>
      <c r="C203" s="43"/>
      <c r="D203" s="242" t="s">
        <v>3220</v>
      </c>
      <c r="E203" s="43"/>
      <c r="F203" s="302" t="s">
        <v>3692</v>
      </c>
      <c r="G203" s="43"/>
      <c r="H203" s="43"/>
      <c r="I203" s="237"/>
      <c r="J203" s="43"/>
      <c r="K203" s="43"/>
      <c r="L203" s="47"/>
      <c r="M203" s="303"/>
      <c r="N203" s="304"/>
      <c r="O203" s="231"/>
      <c r="P203" s="231"/>
      <c r="Q203" s="231"/>
      <c r="R203" s="231"/>
      <c r="S203" s="231"/>
      <c r="T203" s="305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T203" s="20" t="s">
        <v>3220</v>
      </c>
      <c r="AU203" s="20" t="s">
        <v>81</v>
      </c>
    </row>
    <row r="204" s="2" customFormat="1" ht="6.96" customHeight="1">
      <c r="A204" s="41"/>
      <c r="B204" s="62"/>
      <c r="C204" s="63"/>
      <c r="D204" s="63"/>
      <c r="E204" s="63"/>
      <c r="F204" s="63"/>
      <c r="G204" s="63"/>
      <c r="H204" s="63"/>
      <c r="I204" s="63"/>
      <c r="J204" s="63"/>
      <c r="K204" s="63"/>
      <c r="L204" s="47"/>
      <c r="M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</row>
  </sheetData>
  <sheetProtection sheet="1" autoFilter="0" formatColumns="0" formatRows="0" objects="1" scenarios="1" spinCount="100000" saltValue="y1IozhWqTszur1l92vbsmXbcfQ1Pa+zik9stvsLa54MCcMLRxv5GkLg2tRgQ67KPutlF7IaVrxfer2d4Gq8sdw==" hashValue="ORcAuzXN8Ox4w9lUtrMjURFNmvvGd41aZWU9FsW35AYNLu48l9D7JINzVirLeSLu0+SwcAVcZ7XYYSfGwCZK8A==" algorithmName="SHA-512" password="CCE5"/>
  <autoFilter ref="C99:K203"/>
  <mergeCells count="15">
    <mergeCell ref="E7:H7"/>
    <mergeCell ref="E11:H11"/>
    <mergeCell ref="E9:H9"/>
    <mergeCell ref="E13:H13"/>
    <mergeCell ref="E22:H22"/>
    <mergeCell ref="E31:H31"/>
    <mergeCell ref="E52:H52"/>
    <mergeCell ref="E56:H56"/>
    <mergeCell ref="E54:H54"/>
    <mergeCell ref="E58:H58"/>
    <mergeCell ref="E86:H86"/>
    <mergeCell ref="E90:H90"/>
    <mergeCell ref="E88:H88"/>
    <mergeCell ref="E92:H9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116</v>
      </c>
    </row>
    <row r="3" s="1" customFormat="1" ht="6.96" customHeight="1">
      <c r="B3" s="142"/>
      <c r="C3" s="143"/>
      <c r="D3" s="143"/>
      <c r="E3" s="143"/>
      <c r="F3" s="143"/>
      <c r="G3" s="143"/>
      <c r="H3" s="143"/>
      <c r="I3" s="143"/>
      <c r="J3" s="143"/>
      <c r="K3" s="143"/>
      <c r="L3" s="23"/>
      <c r="AT3" s="20" t="s">
        <v>81</v>
      </c>
    </row>
    <row r="4" s="1" customFormat="1" ht="24.96" customHeight="1">
      <c r="B4" s="23"/>
      <c r="D4" s="144" t="s">
        <v>150</v>
      </c>
      <c r="L4" s="23"/>
      <c r="M4" s="145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6" t="s">
        <v>16</v>
      </c>
      <c r="L6" s="23"/>
    </row>
    <row r="7" s="1" customFormat="1" ht="26.25" customHeight="1">
      <c r="B7" s="23"/>
      <c r="E7" s="147" t="str">
        <f>'Rekapitulace stavby'!K6</f>
        <v>PŘÍSTAVBA SAUNOVÉ ZÓNY K WELLNESS CENTRU BRUNTÁL I.ETAPA</v>
      </c>
      <c r="F7" s="146"/>
      <c r="G7" s="146"/>
      <c r="H7" s="146"/>
      <c r="L7" s="23"/>
    </row>
    <row r="8">
      <c r="B8" s="23"/>
      <c r="D8" s="146" t="s">
        <v>151</v>
      </c>
      <c r="L8" s="23"/>
    </row>
    <row r="9" s="1" customFormat="1" ht="16.5" customHeight="1">
      <c r="B9" s="23"/>
      <c r="E9" s="147" t="s">
        <v>328</v>
      </c>
      <c r="F9" s="1"/>
      <c r="G9" s="1"/>
      <c r="H9" s="1"/>
      <c r="L9" s="23"/>
    </row>
    <row r="10" s="1" customFormat="1" ht="12" customHeight="1">
      <c r="B10" s="23"/>
      <c r="D10" s="146" t="s">
        <v>153</v>
      </c>
      <c r="L10" s="23"/>
    </row>
    <row r="11" s="2" customFormat="1" ht="16.5" customHeight="1">
      <c r="A11" s="41"/>
      <c r="B11" s="47"/>
      <c r="C11" s="41"/>
      <c r="D11" s="41"/>
      <c r="E11" s="159" t="s">
        <v>329</v>
      </c>
      <c r="F11" s="41"/>
      <c r="G11" s="41"/>
      <c r="H11" s="41"/>
      <c r="I11" s="41"/>
      <c r="J11" s="41"/>
      <c r="K11" s="41"/>
      <c r="L11" s="148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46" t="s">
        <v>2875</v>
      </c>
      <c r="E12" s="41"/>
      <c r="F12" s="41"/>
      <c r="G12" s="41"/>
      <c r="H12" s="41"/>
      <c r="I12" s="41"/>
      <c r="J12" s="41"/>
      <c r="K12" s="41"/>
      <c r="L12" s="148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6.5" customHeight="1">
      <c r="A13" s="41"/>
      <c r="B13" s="47"/>
      <c r="C13" s="41"/>
      <c r="D13" s="41"/>
      <c r="E13" s="149" t="s">
        <v>4344</v>
      </c>
      <c r="F13" s="41"/>
      <c r="G13" s="41"/>
      <c r="H13" s="41"/>
      <c r="I13" s="41"/>
      <c r="J13" s="41"/>
      <c r="K13" s="41"/>
      <c r="L13" s="148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>
      <c r="A14" s="41"/>
      <c r="B14" s="47"/>
      <c r="C14" s="41"/>
      <c r="D14" s="41"/>
      <c r="E14" s="41"/>
      <c r="F14" s="41"/>
      <c r="G14" s="41"/>
      <c r="H14" s="41"/>
      <c r="I14" s="41"/>
      <c r="J14" s="41"/>
      <c r="K14" s="41"/>
      <c r="L14" s="148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2" customHeight="1">
      <c r="A15" s="41"/>
      <c r="B15" s="47"/>
      <c r="C15" s="41"/>
      <c r="D15" s="146" t="s">
        <v>18</v>
      </c>
      <c r="E15" s="41"/>
      <c r="F15" s="136" t="s">
        <v>19</v>
      </c>
      <c r="G15" s="41"/>
      <c r="H15" s="41"/>
      <c r="I15" s="146" t="s">
        <v>20</v>
      </c>
      <c r="J15" s="136" t="s">
        <v>21</v>
      </c>
      <c r="K15" s="41"/>
      <c r="L15" s="148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6" t="s">
        <v>22</v>
      </c>
      <c r="E16" s="41"/>
      <c r="F16" s="136" t="s">
        <v>332</v>
      </c>
      <c r="G16" s="41"/>
      <c r="H16" s="41"/>
      <c r="I16" s="146" t="s">
        <v>24</v>
      </c>
      <c r="J16" s="150" t="str">
        <f>'Rekapitulace stavby'!AN8</f>
        <v>13. 7. 2026</v>
      </c>
      <c r="K16" s="41"/>
      <c r="L16" s="148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0.8" customHeight="1">
      <c r="A17" s="41"/>
      <c r="B17" s="47"/>
      <c r="C17" s="41"/>
      <c r="D17" s="41"/>
      <c r="E17" s="41"/>
      <c r="F17" s="41"/>
      <c r="G17" s="41"/>
      <c r="H17" s="41"/>
      <c r="I17" s="41"/>
      <c r="J17" s="41"/>
      <c r="K17" s="41"/>
      <c r="L17" s="148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2" customHeight="1">
      <c r="A18" s="41"/>
      <c r="B18" s="47"/>
      <c r="C18" s="41"/>
      <c r="D18" s="146" t="s">
        <v>26</v>
      </c>
      <c r="E18" s="41"/>
      <c r="F18" s="41"/>
      <c r="G18" s="41"/>
      <c r="H18" s="41"/>
      <c r="I18" s="146" t="s">
        <v>27</v>
      </c>
      <c r="J18" s="136" t="s">
        <v>21</v>
      </c>
      <c r="K18" s="41"/>
      <c r="L18" s="148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8" customHeight="1">
      <c r="A19" s="41"/>
      <c r="B19" s="47"/>
      <c r="C19" s="41"/>
      <c r="D19" s="41"/>
      <c r="E19" s="136" t="s">
        <v>28</v>
      </c>
      <c r="F19" s="41"/>
      <c r="G19" s="41"/>
      <c r="H19" s="41"/>
      <c r="I19" s="146" t="s">
        <v>29</v>
      </c>
      <c r="J19" s="136" t="s">
        <v>21</v>
      </c>
      <c r="K19" s="41"/>
      <c r="L19" s="148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6.96" customHeight="1">
      <c r="A20" s="41"/>
      <c r="B20" s="47"/>
      <c r="C20" s="41"/>
      <c r="D20" s="41"/>
      <c r="E20" s="41"/>
      <c r="F20" s="41"/>
      <c r="G20" s="41"/>
      <c r="H20" s="41"/>
      <c r="I20" s="41"/>
      <c r="J20" s="41"/>
      <c r="K20" s="41"/>
      <c r="L20" s="148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2" customHeight="1">
      <c r="A21" s="41"/>
      <c r="B21" s="47"/>
      <c r="C21" s="41"/>
      <c r="D21" s="146" t="s">
        <v>30</v>
      </c>
      <c r="E21" s="41"/>
      <c r="F21" s="41"/>
      <c r="G21" s="41"/>
      <c r="H21" s="41"/>
      <c r="I21" s="146" t="s">
        <v>27</v>
      </c>
      <c r="J21" s="36" t="str">
        <f>'Rekapitulace stavby'!AN13</f>
        <v>Vyplň údaj</v>
      </c>
      <c r="K21" s="41"/>
      <c r="L21" s="148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8" customHeight="1">
      <c r="A22" s="41"/>
      <c r="B22" s="47"/>
      <c r="C22" s="41"/>
      <c r="D22" s="41"/>
      <c r="E22" s="36" t="str">
        <f>'Rekapitulace stavby'!E14</f>
        <v>Vyplň údaj</v>
      </c>
      <c r="F22" s="136"/>
      <c r="G22" s="136"/>
      <c r="H22" s="136"/>
      <c r="I22" s="146" t="s">
        <v>29</v>
      </c>
      <c r="J22" s="36" t="str">
        <f>'Rekapitulace stavby'!AN14</f>
        <v>Vyplň údaj</v>
      </c>
      <c r="K22" s="41"/>
      <c r="L22" s="148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6.96" customHeight="1">
      <c r="A23" s="41"/>
      <c r="B23" s="47"/>
      <c r="C23" s="41"/>
      <c r="D23" s="41"/>
      <c r="E23" s="41"/>
      <c r="F23" s="41"/>
      <c r="G23" s="41"/>
      <c r="H23" s="41"/>
      <c r="I23" s="41"/>
      <c r="J23" s="41"/>
      <c r="K23" s="41"/>
      <c r="L23" s="148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2" customHeight="1">
      <c r="A24" s="41"/>
      <c r="B24" s="47"/>
      <c r="C24" s="41"/>
      <c r="D24" s="146" t="s">
        <v>32</v>
      </c>
      <c r="E24" s="41"/>
      <c r="F24" s="41"/>
      <c r="G24" s="41"/>
      <c r="H24" s="41"/>
      <c r="I24" s="146" t="s">
        <v>27</v>
      </c>
      <c r="J24" s="136" t="s">
        <v>21</v>
      </c>
      <c r="K24" s="41"/>
      <c r="L24" s="148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8" customHeight="1">
      <c r="A25" s="41"/>
      <c r="B25" s="47"/>
      <c r="C25" s="41"/>
      <c r="D25" s="41"/>
      <c r="E25" s="136" t="s">
        <v>33</v>
      </c>
      <c r="F25" s="41"/>
      <c r="G25" s="41"/>
      <c r="H25" s="41"/>
      <c r="I25" s="146" t="s">
        <v>29</v>
      </c>
      <c r="J25" s="136" t="s">
        <v>21</v>
      </c>
      <c r="K25" s="41"/>
      <c r="L25" s="148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6.96" customHeight="1">
      <c r="A26" s="41"/>
      <c r="B26" s="47"/>
      <c r="C26" s="41"/>
      <c r="D26" s="41"/>
      <c r="E26" s="41"/>
      <c r="F26" s="41"/>
      <c r="G26" s="41"/>
      <c r="H26" s="41"/>
      <c r="I26" s="41"/>
      <c r="J26" s="41"/>
      <c r="K26" s="41"/>
      <c r="L26" s="148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12" customHeight="1">
      <c r="A27" s="41"/>
      <c r="B27" s="47"/>
      <c r="C27" s="41"/>
      <c r="D27" s="146" t="s">
        <v>35</v>
      </c>
      <c r="E27" s="41"/>
      <c r="F27" s="41"/>
      <c r="G27" s="41"/>
      <c r="H27" s="41"/>
      <c r="I27" s="146" t="s">
        <v>27</v>
      </c>
      <c r="J27" s="136" t="s">
        <v>21</v>
      </c>
      <c r="K27" s="41"/>
      <c r="L27" s="148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8" customHeight="1">
      <c r="A28" s="41"/>
      <c r="B28" s="47"/>
      <c r="C28" s="41"/>
      <c r="D28" s="41"/>
      <c r="E28" s="136" t="s">
        <v>33</v>
      </c>
      <c r="F28" s="41"/>
      <c r="G28" s="41"/>
      <c r="H28" s="41"/>
      <c r="I28" s="146" t="s">
        <v>29</v>
      </c>
      <c r="J28" s="136" t="s">
        <v>21</v>
      </c>
      <c r="K28" s="41"/>
      <c r="L28" s="148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41"/>
      <c r="E29" s="41"/>
      <c r="F29" s="41"/>
      <c r="G29" s="41"/>
      <c r="H29" s="41"/>
      <c r="I29" s="41"/>
      <c r="J29" s="41"/>
      <c r="K29" s="41"/>
      <c r="L29" s="148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12" customHeight="1">
      <c r="A30" s="41"/>
      <c r="B30" s="47"/>
      <c r="C30" s="41"/>
      <c r="D30" s="146" t="s">
        <v>36</v>
      </c>
      <c r="E30" s="41"/>
      <c r="F30" s="41"/>
      <c r="G30" s="41"/>
      <c r="H30" s="41"/>
      <c r="I30" s="41"/>
      <c r="J30" s="41"/>
      <c r="K30" s="41"/>
      <c r="L30" s="148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8" customFormat="1" ht="16.5" customHeight="1">
      <c r="A31" s="151"/>
      <c r="B31" s="152"/>
      <c r="C31" s="151"/>
      <c r="D31" s="151"/>
      <c r="E31" s="153" t="s">
        <v>21</v>
      </c>
      <c r="F31" s="153"/>
      <c r="G31" s="153"/>
      <c r="H31" s="153"/>
      <c r="I31" s="151"/>
      <c r="J31" s="151"/>
      <c r="K31" s="151"/>
      <c r="L31" s="154"/>
      <c r="S31" s="151"/>
      <c r="T31" s="151"/>
      <c r="U31" s="151"/>
      <c r="V31" s="151"/>
      <c r="W31" s="151"/>
      <c r="X31" s="151"/>
      <c r="Y31" s="151"/>
      <c r="Z31" s="151"/>
      <c r="AA31" s="151"/>
      <c r="AB31" s="151"/>
      <c r="AC31" s="151"/>
      <c r="AD31" s="151"/>
      <c r="AE31" s="151"/>
    </row>
    <row r="32" s="2" customFormat="1" ht="6.96" customHeight="1">
      <c r="A32" s="41"/>
      <c r="B32" s="47"/>
      <c r="C32" s="41"/>
      <c r="D32" s="41"/>
      <c r="E32" s="41"/>
      <c r="F32" s="41"/>
      <c r="G32" s="41"/>
      <c r="H32" s="41"/>
      <c r="I32" s="41"/>
      <c r="J32" s="41"/>
      <c r="K32" s="41"/>
      <c r="L32" s="148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5"/>
      <c r="E33" s="155"/>
      <c r="F33" s="155"/>
      <c r="G33" s="155"/>
      <c r="H33" s="155"/>
      <c r="I33" s="155"/>
      <c r="J33" s="155"/>
      <c r="K33" s="155"/>
      <c r="L33" s="148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25.44" customHeight="1">
      <c r="A34" s="41"/>
      <c r="B34" s="47"/>
      <c r="C34" s="41"/>
      <c r="D34" s="156" t="s">
        <v>38</v>
      </c>
      <c r="E34" s="41"/>
      <c r="F34" s="41"/>
      <c r="G34" s="41"/>
      <c r="H34" s="41"/>
      <c r="I34" s="41"/>
      <c r="J34" s="157">
        <f>ROUND(J97, 2)</f>
        <v>0</v>
      </c>
      <c r="K34" s="41"/>
      <c r="L34" s="148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6.96" customHeight="1">
      <c r="A35" s="41"/>
      <c r="B35" s="47"/>
      <c r="C35" s="41"/>
      <c r="D35" s="155"/>
      <c r="E35" s="155"/>
      <c r="F35" s="155"/>
      <c r="G35" s="155"/>
      <c r="H35" s="155"/>
      <c r="I35" s="155"/>
      <c r="J35" s="155"/>
      <c r="K35" s="155"/>
      <c r="L35" s="148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41"/>
      <c r="F36" s="158" t="s">
        <v>40</v>
      </c>
      <c r="G36" s="41"/>
      <c r="H36" s="41"/>
      <c r="I36" s="158" t="s">
        <v>39</v>
      </c>
      <c r="J36" s="158" t="s">
        <v>41</v>
      </c>
      <c r="K36" s="41"/>
      <c r="L36" s="148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s="2" customFormat="1" ht="14.4" customHeight="1">
      <c r="A37" s="41"/>
      <c r="B37" s="47"/>
      <c r="C37" s="41"/>
      <c r="D37" s="159" t="s">
        <v>42</v>
      </c>
      <c r="E37" s="146" t="s">
        <v>43</v>
      </c>
      <c r="F37" s="160">
        <f>ROUND((SUM(BE97:BE154)),  2)</f>
        <v>0</v>
      </c>
      <c r="G37" s="41"/>
      <c r="H37" s="41"/>
      <c r="I37" s="161">
        <v>0.20999999999999999</v>
      </c>
      <c r="J37" s="160">
        <f>ROUND(((SUM(BE97:BE154))*I37),  2)</f>
        <v>0</v>
      </c>
      <c r="K37" s="41"/>
      <c r="L37" s="148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14.4" customHeight="1">
      <c r="A38" s="41"/>
      <c r="B38" s="47"/>
      <c r="C38" s="41"/>
      <c r="D38" s="41"/>
      <c r="E38" s="146" t="s">
        <v>44</v>
      </c>
      <c r="F38" s="160">
        <f>ROUND((SUM(BF97:BF154)),  2)</f>
        <v>0</v>
      </c>
      <c r="G38" s="41"/>
      <c r="H38" s="41"/>
      <c r="I38" s="161">
        <v>0.14999999999999999</v>
      </c>
      <c r="J38" s="160">
        <f>ROUND(((SUM(BF97:BF154))*I38),  2)</f>
        <v>0</v>
      </c>
      <c r="K38" s="41"/>
      <c r="L38" s="148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6" t="s">
        <v>45</v>
      </c>
      <c r="F39" s="160">
        <f>ROUND((SUM(BG97:BG154)),  2)</f>
        <v>0</v>
      </c>
      <c r="G39" s="41"/>
      <c r="H39" s="41"/>
      <c r="I39" s="161">
        <v>0.20999999999999999</v>
      </c>
      <c r="J39" s="160">
        <f>0</f>
        <v>0</v>
      </c>
      <c r="K39" s="41"/>
      <c r="L39" s="148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hidden="1" s="2" customFormat="1" ht="14.4" customHeight="1">
      <c r="A40" s="41"/>
      <c r="B40" s="47"/>
      <c r="C40" s="41"/>
      <c r="D40" s="41"/>
      <c r="E40" s="146" t="s">
        <v>46</v>
      </c>
      <c r="F40" s="160">
        <f>ROUND((SUM(BH97:BH154)),  2)</f>
        <v>0</v>
      </c>
      <c r="G40" s="41"/>
      <c r="H40" s="41"/>
      <c r="I40" s="161">
        <v>0.14999999999999999</v>
      </c>
      <c r="J40" s="160">
        <f>0</f>
        <v>0</v>
      </c>
      <c r="K40" s="41"/>
      <c r="L40" s="148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hidden="1" s="2" customFormat="1" ht="14.4" customHeight="1">
      <c r="A41" s="41"/>
      <c r="B41" s="47"/>
      <c r="C41" s="41"/>
      <c r="D41" s="41"/>
      <c r="E41" s="146" t="s">
        <v>47</v>
      </c>
      <c r="F41" s="160">
        <f>ROUND((SUM(BI97:BI154)),  2)</f>
        <v>0</v>
      </c>
      <c r="G41" s="41"/>
      <c r="H41" s="41"/>
      <c r="I41" s="161">
        <v>0</v>
      </c>
      <c r="J41" s="160">
        <f>0</f>
        <v>0</v>
      </c>
      <c r="K41" s="41"/>
      <c r="L41" s="148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6.96" customHeight="1">
      <c r="A42" s="41"/>
      <c r="B42" s="47"/>
      <c r="C42" s="41"/>
      <c r="D42" s="41"/>
      <c r="E42" s="41"/>
      <c r="F42" s="41"/>
      <c r="G42" s="41"/>
      <c r="H42" s="41"/>
      <c r="I42" s="41"/>
      <c r="J42" s="41"/>
      <c r="K42" s="41"/>
      <c r="L42" s="148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="2" customFormat="1" ht="25.44" customHeight="1">
      <c r="A43" s="41"/>
      <c r="B43" s="47"/>
      <c r="C43" s="162"/>
      <c r="D43" s="163" t="s">
        <v>48</v>
      </c>
      <c r="E43" s="164"/>
      <c r="F43" s="164"/>
      <c r="G43" s="165" t="s">
        <v>49</v>
      </c>
      <c r="H43" s="166" t="s">
        <v>50</v>
      </c>
      <c r="I43" s="164"/>
      <c r="J43" s="167">
        <f>SUM(J34:J41)</f>
        <v>0</v>
      </c>
      <c r="K43" s="168"/>
      <c r="L43" s="148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</row>
    <row r="44" s="2" customFormat="1" ht="14.4" customHeight="1">
      <c r="A44" s="41"/>
      <c r="B44" s="169"/>
      <c r="C44" s="170"/>
      <c r="D44" s="170"/>
      <c r="E44" s="170"/>
      <c r="F44" s="170"/>
      <c r="G44" s="170"/>
      <c r="H44" s="170"/>
      <c r="I44" s="170"/>
      <c r="J44" s="170"/>
      <c r="K44" s="170"/>
      <c r="L44" s="148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8" s="2" customFormat="1" ht="6.96" customHeight="1">
      <c r="A48" s="41"/>
      <c r="B48" s="171"/>
      <c r="C48" s="172"/>
      <c r="D48" s="172"/>
      <c r="E48" s="172"/>
      <c r="F48" s="172"/>
      <c r="G48" s="172"/>
      <c r="H48" s="172"/>
      <c r="I48" s="172"/>
      <c r="J48" s="172"/>
      <c r="K48" s="172"/>
      <c r="L48" s="148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24.96" customHeight="1">
      <c r="A49" s="41"/>
      <c r="B49" s="42"/>
      <c r="C49" s="26" t="s">
        <v>156</v>
      </c>
      <c r="D49" s="43"/>
      <c r="E49" s="43"/>
      <c r="F49" s="43"/>
      <c r="G49" s="43"/>
      <c r="H49" s="43"/>
      <c r="I49" s="43"/>
      <c r="J49" s="43"/>
      <c r="K49" s="43"/>
      <c r="L49" s="148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6.96" customHeight="1">
      <c r="A50" s="41"/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148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12" customHeight="1">
      <c r="A51" s="41"/>
      <c r="B51" s="42"/>
      <c r="C51" s="35" t="s">
        <v>16</v>
      </c>
      <c r="D51" s="43"/>
      <c r="E51" s="43"/>
      <c r="F51" s="43"/>
      <c r="G51" s="43"/>
      <c r="H51" s="43"/>
      <c r="I51" s="43"/>
      <c r="J51" s="43"/>
      <c r="K51" s="43"/>
      <c r="L51" s="148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26.25" customHeight="1">
      <c r="A52" s="41"/>
      <c r="B52" s="42"/>
      <c r="C52" s="43"/>
      <c r="D52" s="43"/>
      <c r="E52" s="173" t="str">
        <f>E7</f>
        <v>PŘÍSTAVBA SAUNOVÉ ZÓNY K WELLNESS CENTRU BRUNTÁL I.ETAPA</v>
      </c>
      <c r="F52" s="35"/>
      <c r="G52" s="35"/>
      <c r="H52" s="35"/>
      <c r="I52" s="43"/>
      <c r="J52" s="43"/>
      <c r="K52" s="43"/>
      <c r="L52" s="148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1" customFormat="1" ht="12" customHeight="1">
      <c r="B53" s="24"/>
      <c r="C53" s="35" t="s">
        <v>151</v>
      </c>
      <c r="D53" s="25"/>
      <c r="E53" s="25"/>
      <c r="F53" s="25"/>
      <c r="G53" s="25"/>
      <c r="H53" s="25"/>
      <c r="I53" s="25"/>
      <c r="J53" s="25"/>
      <c r="K53" s="25"/>
      <c r="L53" s="23"/>
    </row>
    <row r="54" s="1" customFormat="1" ht="16.5" customHeight="1">
      <c r="B54" s="24"/>
      <c r="C54" s="25"/>
      <c r="D54" s="25"/>
      <c r="E54" s="173" t="s">
        <v>328</v>
      </c>
      <c r="F54" s="25"/>
      <c r="G54" s="25"/>
      <c r="H54" s="25"/>
      <c r="I54" s="25"/>
      <c r="J54" s="25"/>
      <c r="K54" s="25"/>
      <c r="L54" s="23"/>
    </row>
    <row r="55" s="1" customFormat="1" ht="12" customHeight="1">
      <c r="B55" s="24"/>
      <c r="C55" s="35" t="s">
        <v>153</v>
      </c>
      <c r="D55" s="25"/>
      <c r="E55" s="25"/>
      <c r="F55" s="25"/>
      <c r="G55" s="25"/>
      <c r="H55" s="25"/>
      <c r="I55" s="25"/>
      <c r="J55" s="25"/>
      <c r="K55" s="25"/>
      <c r="L55" s="23"/>
    </row>
    <row r="56" s="2" customFormat="1" ht="16.5" customHeight="1">
      <c r="A56" s="41"/>
      <c r="B56" s="42"/>
      <c r="C56" s="43"/>
      <c r="D56" s="43"/>
      <c r="E56" s="234" t="s">
        <v>329</v>
      </c>
      <c r="F56" s="43"/>
      <c r="G56" s="43"/>
      <c r="H56" s="43"/>
      <c r="I56" s="43"/>
      <c r="J56" s="43"/>
      <c r="K56" s="43"/>
      <c r="L56" s="148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12" customHeight="1">
      <c r="A57" s="41"/>
      <c r="B57" s="42"/>
      <c r="C57" s="35" t="s">
        <v>2875</v>
      </c>
      <c r="D57" s="43"/>
      <c r="E57" s="43"/>
      <c r="F57" s="43"/>
      <c r="G57" s="43"/>
      <c r="H57" s="43"/>
      <c r="I57" s="43"/>
      <c r="J57" s="43"/>
      <c r="K57" s="43"/>
      <c r="L57" s="148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6.5" customHeight="1">
      <c r="A58" s="41"/>
      <c r="B58" s="42"/>
      <c r="C58" s="43"/>
      <c r="D58" s="43"/>
      <c r="E58" s="72" t="str">
        <f>E13</f>
        <v>SO 1.4.06 - TZB - MaR</v>
      </c>
      <c r="F58" s="43"/>
      <c r="G58" s="43"/>
      <c r="H58" s="43"/>
      <c r="I58" s="43"/>
      <c r="J58" s="43"/>
      <c r="K58" s="43"/>
      <c r="L58" s="148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6.96" customHeight="1">
      <c r="A59" s="41"/>
      <c r="B59" s="42"/>
      <c r="C59" s="43"/>
      <c r="D59" s="43"/>
      <c r="E59" s="43"/>
      <c r="F59" s="43"/>
      <c r="G59" s="43"/>
      <c r="H59" s="43"/>
      <c r="I59" s="43"/>
      <c r="J59" s="43"/>
      <c r="K59" s="43"/>
      <c r="L59" s="148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2" customHeight="1">
      <c r="A60" s="41"/>
      <c r="B60" s="42"/>
      <c r="C60" s="35" t="s">
        <v>22</v>
      </c>
      <c r="D60" s="43"/>
      <c r="E60" s="43"/>
      <c r="F60" s="30" t="str">
        <f>F16</f>
        <v>Bruntál</v>
      </c>
      <c r="G60" s="43"/>
      <c r="H60" s="43"/>
      <c r="I60" s="35" t="s">
        <v>24</v>
      </c>
      <c r="J60" s="75" t="str">
        <f>IF(J16="","",J16)</f>
        <v>13. 7. 2026</v>
      </c>
      <c r="K60" s="43"/>
      <c r="L60" s="148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6.96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148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5.15" customHeight="1">
      <c r="A62" s="41"/>
      <c r="B62" s="42"/>
      <c r="C62" s="35" t="s">
        <v>26</v>
      </c>
      <c r="D62" s="43"/>
      <c r="E62" s="43"/>
      <c r="F62" s="30" t="str">
        <f>E19</f>
        <v>Město Bruntál, Nádražní 944/20, 79201</v>
      </c>
      <c r="G62" s="43"/>
      <c r="H62" s="43"/>
      <c r="I62" s="35" t="s">
        <v>32</v>
      </c>
      <c r="J62" s="39" t="str">
        <f>E25</f>
        <v>Ateliér EMMET s.r.o.</v>
      </c>
      <c r="K62" s="43"/>
      <c r="L62" s="148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15.15" customHeight="1">
      <c r="A63" s="41"/>
      <c r="B63" s="42"/>
      <c r="C63" s="35" t="s">
        <v>30</v>
      </c>
      <c r="D63" s="43"/>
      <c r="E63" s="43"/>
      <c r="F63" s="30" t="str">
        <f>IF(E22="","",E22)</f>
        <v>Vyplň údaj</v>
      </c>
      <c r="G63" s="43"/>
      <c r="H63" s="43"/>
      <c r="I63" s="35" t="s">
        <v>35</v>
      </c>
      <c r="J63" s="39" t="str">
        <f>E28</f>
        <v>Ateliér EMMET s.r.o.</v>
      </c>
      <c r="K63" s="43"/>
      <c r="L63" s="148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</row>
    <row r="64" s="2" customFormat="1" ht="10.32" customHeight="1">
      <c r="A64" s="41"/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148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</row>
    <row r="65" s="2" customFormat="1" ht="29.28" customHeight="1">
      <c r="A65" s="41"/>
      <c r="B65" s="42"/>
      <c r="C65" s="174" t="s">
        <v>157</v>
      </c>
      <c r="D65" s="175"/>
      <c r="E65" s="175"/>
      <c r="F65" s="175"/>
      <c r="G65" s="175"/>
      <c r="H65" s="175"/>
      <c r="I65" s="175"/>
      <c r="J65" s="176" t="s">
        <v>158</v>
      </c>
      <c r="K65" s="175"/>
      <c r="L65" s="148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 s="2" customFormat="1" ht="10.32" customHeight="1">
      <c r="A66" s="41"/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148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22.8" customHeight="1">
      <c r="A67" s="41"/>
      <c r="B67" s="42"/>
      <c r="C67" s="177" t="s">
        <v>70</v>
      </c>
      <c r="D67" s="43"/>
      <c r="E67" s="43"/>
      <c r="F67" s="43"/>
      <c r="G67" s="43"/>
      <c r="H67" s="43"/>
      <c r="I67" s="43"/>
      <c r="J67" s="105">
        <f>J97</f>
        <v>0</v>
      </c>
      <c r="K67" s="43"/>
      <c r="L67" s="148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U67" s="20" t="s">
        <v>159</v>
      </c>
    </row>
    <row r="68" s="9" customFormat="1" ht="24.96" customHeight="1">
      <c r="A68" s="9"/>
      <c r="B68" s="178"/>
      <c r="C68" s="179"/>
      <c r="D68" s="180" t="s">
        <v>4345</v>
      </c>
      <c r="E68" s="181"/>
      <c r="F68" s="181"/>
      <c r="G68" s="181"/>
      <c r="H68" s="181"/>
      <c r="I68" s="181"/>
      <c r="J68" s="182">
        <f>J98</f>
        <v>0</v>
      </c>
      <c r="K68" s="179"/>
      <c r="L68" s="183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9" customFormat="1" ht="24.96" customHeight="1">
      <c r="A69" s="9"/>
      <c r="B69" s="178"/>
      <c r="C69" s="179"/>
      <c r="D69" s="180" t="s">
        <v>4346</v>
      </c>
      <c r="E69" s="181"/>
      <c r="F69" s="181"/>
      <c r="G69" s="181"/>
      <c r="H69" s="181"/>
      <c r="I69" s="181"/>
      <c r="J69" s="182">
        <f>J100</f>
        <v>0</v>
      </c>
      <c r="K69" s="179"/>
      <c r="L69" s="183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="9" customFormat="1" ht="24.96" customHeight="1">
      <c r="A70" s="9"/>
      <c r="B70" s="178"/>
      <c r="C70" s="179"/>
      <c r="D70" s="180" t="s">
        <v>4347</v>
      </c>
      <c r="E70" s="181"/>
      <c r="F70" s="181"/>
      <c r="G70" s="181"/>
      <c r="H70" s="181"/>
      <c r="I70" s="181"/>
      <c r="J70" s="182">
        <f>J105</f>
        <v>0</v>
      </c>
      <c r="K70" s="179"/>
      <c r="L70" s="183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="9" customFormat="1" ht="24.96" customHeight="1">
      <c r="A71" s="9"/>
      <c r="B71" s="178"/>
      <c r="C71" s="179"/>
      <c r="D71" s="180" t="s">
        <v>4348</v>
      </c>
      <c r="E71" s="181"/>
      <c r="F71" s="181"/>
      <c r="G71" s="181"/>
      <c r="H71" s="181"/>
      <c r="I71" s="181"/>
      <c r="J71" s="182">
        <f>J117</f>
        <v>0</v>
      </c>
      <c r="K71" s="179"/>
      <c r="L71" s="183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="10" customFormat="1" ht="19.92" customHeight="1">
      <c r="A72" s="10"/>
      <c r="B72" s="184"/>
      <c r="C72" s="128"/>
      <c r="D72" s="185" t="s">
        <v>4349</v>
      </c>
      <c r="E72" s="186"/>
      <c r="F72" s="186"/>
      <c r="G72" s="186"/>
      <c r="H72" s="186"/>
      <c r="I72" s="186"/>
      <c r="J72" s="187">
        <f>J138</f>
        <v>0</v>
      </c>
      <c r="K72" s="128"/>
      <c r="L72" s="188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10" customFormat="1" ht="19.92" customHeight="1">
      <c r="A73" s="10"/>
      <c r="B73" s="184"/>
      <c r="C73" s="128"/>
      <c r="D73" s="185" t="s">
        <v>4350</v>
      </c>
      <c r="E73" s="186"/>
      <c r="F73" s="186"/>
      <c r="G73" s="186"/>
      <c r="H73" s="186"/>
      <c r="I73" s="186"/>
      <c r="J73" s="187">
        <f>J143</f>
        <v>0</v>
      </c>
      <c r="K73" s="128"/>
      <c r="L73" s="188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2" customFormat="1" ht="21.84" customHeight="1">
      <c r="A74" s="41"/>
      <c r="B74" s="42"/>
      <c r="C74" s="43"/>
      <c r="D74" s="43"/>
      <c r="E74" s="43"/>
      <c r="F74" s="43"/>
      <c r="G74" s="43"/>
      <c r="H74" s="43"/>
      <c r="I74" s="43"/>
      <c r="J74" s="43"/>
      <c r="K74" s="43"/>
      <c r="L74" s="148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6.96" customHeight="1">
      <c r="A75" s="41"/>
      <c r="B75" s="62"/>
      <c r="C75" s="63"/>
      <c r="D75" s="63"/>
      <c r="E75" s="63"/>
      <c r="F75" s="63"/>
      <c r="G75" s="63"/>
      <c r="H75" s="63"/>
      <c r="I75" s="63"/>
      <c r="J75" s="63"/>
      <c r="K75" s="63"/>
      <c r="L75" s="148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9" s="2" customFormat="1" ht="6.96" customHeight="1">
      <c r="A79" s="41"/>
      <c r="B79" s="64"/>
      <c r="C79" s="65"/>
      <c r="D79" s="65"/>
      <c r="E79" s="65"/>
      <c r="F79" s="65"/>
      <c r="G79" s="65"/>
      <c r="H79" s="65"/>
      <c r="I79" s="65"/>
      <c r="J79" s="65"/>
      <c r="K79" s="65"/>
      <c r="L79" s="148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24.96" customHeight="1">
      <c r="A80" s="41"/>
      <c r="B80" s="42"/>
      <c r="C80" s="26" t="s">
        <v>163</v>
      </c>
      <c r="D80" s="43"/>
      <c r="E80" s="43"/>
      <c r="F80" s="43"/>
      <c r="G80" s="43"/>
      <c r="H80" s="43"/>
      <c r="I80" s="43"/>
      <c r="J80" s="43"/>
      <c r="K80" s="43"/>
      <c r="L80" s="148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6.96" customHeight="1">
      <c r="A81" s="41"/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148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2" customHeight="1">
      <c r="A82" s="41"/>
      <c r="B82" s="42"/>
      <c r="C82" s="35" t="s">
        <v>16</v>
      </c>
      <c r="D82" s="43"/>
      <c r="E82" s="43"/>
      <c r="F82" s="43"/>
      <c r="G82" s="43"/>
      <c r="H82" s="43"/>
      <c r="I82" s="43"/>
      <c r="J82" s="43"/>
      <c r="K82" s="43"/>
      <c r="L82" s="148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26.25" customHeight="1">
      <c r="A83" s="41"/>
      <c r="B83" s="42"/>
      <c r="C83" s="43"/>
      <c r="D83" s="43"/>
      <c r="E83" s="173" t="str">
        <f>E7</f>
        <v>PŘÍSTAVBA SAUNOVÉ ZÓNY K WELLNESS CENTRU BRUNTÁL I.ETAPA</v>
      </c>
      <c r="F83" s="35"/>
      <c r="G83" s="35"/>
      <c r="H83" s="35"/>
      <c r="I83" s="43"/>
      <c r="J83" s="43"/>
      <c r="K83" s="43"/>
      <c r="L83" s="148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1" customFormat="1" ht="12" customHeight="1">
      <c r="B84" s="24"/>
      <c r="C84" s="35" t="s">
        <v>151</v>
      </c>
      <c r="D84" s="25"/>
      <c r="E84" s="25"/>
      <c r="F84" s="25"/>
      <c r="G84" s="25"/>
      <c r="H84" s="25"/>
      <c r="I84" s="25"/>
      <c r="J84" s="25"/>
      <c r="K84" s="25"/>
      <c r="L84" s="23"/>
    </row>
    <row r="85" s="1" customFormat="1" ht="16.5" customHeight="1">
      <c r="B85" s="24"/>
      <c r="C85" s="25"/>
      <c r="D85" s="25"/>
      <c r="E85" s="173" t="s">
        <v>328</v>
      </c>
      <c r="F85" s="25"/>
      <c r="G85" s="25"/>
      <c r="H85" s="25"/>
      <c r="I85" s="25"/>
      <c r="J85" s="25"/>
      <c r="K85" s="25"/>
      <c r="L85" s="23"/>
    </row>
    <row r="86" s="1" customFormat="1" ht="12" customHeight="1">
      <c r="B86" s="24"/>
      <c r="C86" s="35" t="s">
        <v>153</v>
      </c>
      <c r="D86" s="25"/>
      <c r="E86" s="25"/>
      <c r="F86" s="25"/>
      <c r="G86" s="25"/>
      <c r="H86" s="25"/>
      <c r="I86" s="25"/>
      <c r="J86" s="25"/>
      <c r="K86" s="25"/>
      <c r="L86" s="23"/>
    </row>
    <row r="87" s="2" customFormat="1" ht="16.5" customHeight="1">
      <c r="A87" s="41"/>
      <c r="B87" s="42"/>
      <c r="C87" s="43"/>
      <c r="D87" s="43"/>
      <c r="E87" s="234" t="s">
        <v>329</v>
      </c>
      <c r="F87" s="43"/>
      <c r="G87" s="43"/>
      <c r="H87" s="43"/>
      <c r="I87" s="43"/>
      <c r="J87" s="43"/>
      <c r="K87" s="43"/>
      <c r="L87" s="148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12" customHeight="1">
      <c r="A88" s="41"/>
      <c r="B88" s="42"/>
      <c r="C88" s="35" t="s">
        <v>2875</v>
      </c>
      <c r="D88" s="43"/>
      <c r="E88" s="43"/>
      <c r="F88" s="43"/>
      <c r="G88" s="43"/>
      <c r="H88" s="43"/>
      <c r="I88" s="43"/>
      <c r="J88" s="43"/>
      <c r="K88" s="43"/>
      <c r="L88" s="148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6.5" customHeight="1">
      <c r="A89" s="41"/>
      <c r="B89" s="42"/>
      <c r="C89" s="43"/>
      <c r="D89" s="43"/>
      <c r="E89" s="72" t="str">
        <f>E13</f>
        <v>SO 1.4.06 - TZB - MaR</v>
      </c>
      <c r="F89" s="43"/>
      <c r="G89" s="43"/>
      <c r="H89" s="43"/>
      <c r="I89" s="43"/>
      <c r="J89" s="43"/>
      <c r="K89" s="43"/>
      <c r="L89" s="148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6.96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148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2" customHeight="1">
      <c r="A91" s="41"/>
      <c r="B91" s="42"/>
      <c r="C91" s="35" t="s">
        <v>22</v>
      </c>
      <c r="D91" s="43"/>
      <c r="E91" s="43"/>
      <c r="F91" s="30" t="str">
        <f>F16</f>
        <v>Bruntál</v>
      </c>
      <c r="G91" s="43"/>
      <c r="H91" s="43"/>
      <c r="I91" s="35" t="s">
        <v>24</v>
      </c>
      <c r="J91" s="75" t="str">
        <f>IF(J16="","",J16)</f>
        <v>13. 7. 2026</v>
      </c>
      <c r="K91" s="43"/>
      <c r="L91" s="148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6.96" customHeight="1">
      <c r="A92" s="41"/>
      <c r="B92" s="42"/>
      <c r="C92" s="43"/>
      <c r="D92" s="43"/>
      <c r="E92" s="43"/>
      <c r="F92" s="43"/>
      <c r="G92" s="43"/>
      <c r="H92" s="43"/>
      <c r="I92" s="43"/>
      <c r="J92" s="43"/>
      <c r="K92" s="43"/>
      <c r="L92" s="148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15.15" customHeight="1">
      <c r="A93" s="41"/>
      <c r="B93" s="42"/>
      <c r="C93" s="35" t="s">
        <v>26</v>
      </c>
      <c r="D93" s="43"/>
      <c r="E93" s="43"/>
      <c r="F93" s="30" t="str">
        <f>E19</f>
        <v>Město Bruntál, Nádražní 944/20, 79201</v>
      </c>
      <c r="G93" s="43"/>
      <c r="H93" s="43"/>
      <c r="I93" s="35" t="s">
        <v>32</v>
      </c>
      <c r="J93" s="39" t="str">
        <f>E25</f>
        <v>Ateliér EMMET s.r.o.</v>
      </c>
      <c r="K93" s="43"/>
      <c r="L93" s="148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2" customFormat="1" ht="15.15" customHeight="1">
      <c r="A94" s="41"/>
      <c r="B94" s="42"/>
      <c r="C94" s="35" t="s">
        <v>30</v>
      </c>
      <c r="D94" s="43"/>
      <c r="E94" s="43"/>
      <c r="F94" s="30" t="str">
        <f>IF(E22="","",E22)</f>
        <v>Vyplň údaj</v>
      </c>
      <c r="G94" s="43"/>
      <c r="H94" s="43"/>
      <c r="I94" s="35" t="s">
        <v>35</v>
      </c>
      <c r="J94" s="39" t="str">
        <f>E28</f>
        <v>Ateliér EMMET s.r.o.</v>
      </c>
      <c r="K94" s="43"/>
      <c r="L94" s="148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</row>
    <row r="95" s="2" customFormat="1" ht="10.32" customHeight="1">
      <c r="A95" s="41"/>
      <c r="B95" s="42"/>
      <c r="C95" s="43"/>
      <c r="D95" s="43"/>
      <c r="E95" s="43"/>
      <c r="F95" s="43"/>
      <c r="G95" s="43"/>
      <c r="H95" s="43"/>
      <c r="I95" s="43"/>
      <c r="J95" s="43"/>
      <c r="K95" s="43"/>
      <c r="L95" s="148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</row>
    <row r="96" s="11" customFormat="1" ht="29.28" customHeight="1">
      <c r="A96" s="189"/>
      <c r="B96" s="190"/>
      <c r="C96" s="191" t="s">
        <v>164</v>
      </c>
      <c r="D96" s="192" t="s">
        <v>57</v>
      </c>
      <c r="E96" s="192" t="s">
        <v>53</v>
      </c>
      <c r="F96" s="192" t="s">
        <v>54</v>
      </c>
      <c r="G96" s="192" t="s">
        <v>165</v>
      </c>
      <c r="H96" s="192" t="s">
        <v>166</v>
      </c>
      <c r="I96" s="192" t="s">
        <v>167</v>
      </c>
      <c r="J96" s="192" t="s">
        <v>158</v>
      </c>
      <c r="K96" s="193" t="s">
        <v>168</v>
      </c>
      <c r="L96" s="194"/>
      <c r="M96" s="95" t="s">
        <v>21</v>
      </c>
      <c r="N96" s="96" t="s">
        <v>42</v>
      </c>
      <c r="O96" s="96" t="s">
        <v>169</v>
      </c>
      <c r="P96" s="96" t="s">
        <v>170</v>
      </c>
      <c r="Q96" s="96" t="s">
        <v>171</v>
      </c>
      <c r="R96" s="96" t="s">
        <v>172</v>
      </c>
      <c r="S96" s="96" t="s">
        <v>173</v>
      </c>
      <c r="T96" s="97" t="s">
        <v>174</v>
      </c>
      <c r="U96" s="189"/>
      <c r="V96" s="189"/>
      <c r="W96" s="189"/>
      <c r="X96" s="189"/>
      <c r="Y96" s="189"/>
      <c r="Z96" s="189"/>
      <c r="AA96" s="189"/>
      <c r="AB96" s="189"/>
      <c r="AC96" s="189"/>
      <c r="AD96" s="189"/>
      <c r="AE96" s="189"/>
    </row>
    <row r="97" s="2" customFormat="1" ht="22.8" customHeight="1">
      <c r="A97" s="41"/>
      <c r="B97" s="42"/>
      <c r="C97" s="102" t="s">
        <v>175</v>
      </c>
      <c r="D97" s="43"/>
      <c r="E97" s="43"/>
      <c r="F97" s="43"/>
      <c r="G97" s="43"/>
      <c r="H97" s="43"/>
      <c r="I97" s="43"/>
      <c r="J97" s="195">
        <f>BK97</f>
        <v>0</v>
      </c>
      <c r="K97" s="43"/>
      <c r="L97" s="47"/>
      <c r="M97" s="98"/>
      <c r="N97" s="196"/>
      <c r="O97" s="99"/>
      <c r="P97" s="197">
        <f>P98+P100+P105+P117</f>
        <v>0</v>
      </c>
      <c r="Q97" s="99"/>
      <c r="R97" s="197">
        <f>R98+R100+R105+R117</f>
        <v>0</v>
      </c>
      <c r="S97" s="99"/>
      <c r="T97" s="198">
        <f>T98+T100+T105+T117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T97" s="20" t="s">
        <v>71</v>
      </c>
      <c r="AU97" s="20" t="s">
        <v>159</v>
      </c>
      <c r="BK97" s="199">
        <f>BK98+BK100+BK105+BK117</f>
        <v>0</v>
      </c>
    </row>
    <row r="98" s="12" customFormat="1" ht="25.92" customHeight="1">
      <c r="A98" s="12"/>
      <c r="B98" s="200"/>
      <c r="C98" s="201"/>
      <c r="D98" s="202" t="s">
        <v>71</v>
      </c>
      <c r="E98" s="203" t="s">
        <v>176</v>
      </c>
      <c r="F98" s="203" t="s">
        <v>4351</v>
      </c>
      <c r="G98" s="201"/>
      <c r="H98" s="201"/>
      <c r="I98" s="204"/>
      <c r="J98" s="205">
        <f>BK98</f>
        <v>0</v>
      </c>
      <c r="K98" s="201"/>
      <c r="L98" s="206"/>
      <c r="M98" s="207"/>
      <c r="N98" s="208"/>
      <c r="O98" s="208"/>
      <c r="P98" s="209">
        <f>P99</f>
        <v>0</v>
      </c>
      <c r="Q98" s="208"/>
      <c r="R98" s="209">
        <f>R99</f>
        <v>0</v>
      </c>
      <c r="S98" s="208"/>
      <c r="T98" s="210">
        <f>T99</f>
        <v>0</v>
      </c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R98" s="211" t="s">
        <v>79</v>
      </c>
      <c r="AT98" s="212" t="s">
        <v>71</v>
      </c>
      <c r="AU98" s="212" t="s">
        <v>72</v>
      </c>
      <c r="AY98" s="211" t="s">
        <v>178</v>
      </c>
      <c r="BK98" s="213">
        <f>BK99</f>
        <v>0</v>
      </c>
    </row>
    <row r="99" s="2" customFormat="1" ht="16.5" customHeight="1">
      <c r="A99" s="41"/>
      <c r="B99" s="42"/>
      <c r="C99" s="214" t="s">
        <v>79</v>
      </c>
      <c r="D99" s="214" t="s">
        <v>179</v>
      </c>
      <c r="E99" s="215" t="s">
        <v>4352</v>
      </c>
      <c r="F99" s="216" t="s">
        <v>4353</v>
      </c>
      <c r="G99" s="217" t="s">
        <v>546</v>
      </c>
      <c r="H99" s="218">
        <v>1</v>
      </c>
      <c r="I99" s="219"/>
      <c r="J99" s="220">
        <f>ROUND(I99*H99,2)</f>
        <v>0</v>
      </c>
      <c r="K99" s="216" t="s">
        <v>2884</v>
      </c>
      <c r="L99" s="47"/>
      <c r="M99" s="221" t="s">
        <v>21</v>
      </c>
      <c r="N99" s="222" t="s">
        <v>43</v>
      </c>
      <c r="O99" s="87"/>
      <c r="P99" s="223">
        <f>O99*H99</f>
        <v>0</v>
      </c>
      <c r="Q99" s="223">
        <v>0</v>
      </c>
      <c r="R99" s="223">
        <f>Q99*H99</f>
        <v>0</v>
      </c>
      <c r="S99" s="223">
        <v>0</v>
      </c>
      <c r="T99" s="224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5" t="s">
        <v>97</v>
      </c>
      <c r="AT99" s="225" t="s">
        <v>179</v>
      </c>
      <c r="AU99" s="225" t="s">
        <v>79</v>
      </c>
      <c r="AY99" s="20" t="s">
        <v>178</v>
      </c>
      <c r="BE99" s="226">
        <f>IF(N99="základní",J99,0)</f>
        <v>0</v>
      </c>
      <c r="BF99" s="226">
        <f>IF(N99="snížená",J99,0)</f>
        <v>0</v>
      </c>
      <c r="BG99" s="226">
        <f>IF(N99="zákl. přenesená",J99,0)</f>
        <v>0</v>
      </c>
      <c r="BH99" s="226">
        <f>IF(N99="sníž. přenesená",J99,0)</f>
        <v>0</v>
      </c>
      <c r="BI99" s="226">
        <f>IF(N99="nulová",J99,0)</f>
        <v>0</v>
      </c>
      <c r="BJ99" s="20" t="s">
        <v>79</v>
      </c>
      <c r="BK99" s="226">
        <f>ROUND(I99*H99,2)</f>
        <v>0</v>
      </c>
      <c r="BL99" s="20" t="s">
        <v>97</v>
      </c>
      <c r="BM99" s="225" t="s">
        <v>4354</v>
      </c>
    </row>
    <row r="100" s="12" customFormat="1" ht="25.92" customHeight="1">
      <c r="A100" s="12"/>
      <c r="B100" s="200"/>
      <c r="C100" s="201"/>
      <c r="D100" s="202" t="s">
        <v>71</v>
      </c>
      <c r="E100" s="203" t="s">
        <v>228</v>
      </c>
      <c r="F100" s="203" t="s">
        <v>4355</v>
      </c>
      <c r="G100" s="201"/>
      <c r="H100" s="201"/>
      <c r="I100" s="204"/>
      <c r="J100" s="205">
        <f>BK100</f>
        <v>0</v>
      </c>
      <c r="K100" s="201"/>
      <c r="L100" s="206"/>
      <c r="M100" s="207"/>
      <c r="N100" s="208"/>
      <c r="O100" s="208"/>
      <c r="P100" s="209">
        <f>SUM(P101:P104)</f>
        <v>0</v>
      </c>
      <c r="Q100" s="208"/>
      <c r="R100" s="209">
        <f>SUM(R101:R104)</f>
        <v>0</v>
      </c>
      <c r="S100" s="208"/>
      <c r="T100" s="210">
        <f>SUM(T101:T104)</f>
        <v>0</v>
      </c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R100" s="211" t="s">
        <v>79</v>
      </c>
      <c r="AT100" s="212" t="s">
        <v>71</v>
      </c>
      <c r="AU100" s="212" t="s">
        <v>72</v>
      </c>
      <c r="AY100" s="211" t="s">
        <v>178</v>
      </c>
      <c r="BK100" s="213">
        <f>SUM(BK101:BK104)</f>
        <v>0</v>
      </c>
    </row>
    <row r="101" s="2" customFormat="1" ht="24.15" customHeight="1">
      <c r="A101" s="41"/>
      <c r="B101" s="42"/>
      <c r="C101" s="214" t="s">
        <v>81</v>
      </c>
      <c r="D101" s="214" t="s">
        <v>179</v>
      </c>
      <c r="E101" s="215" t="s">
        <v>4356</v>
      </c>
      <c r="F101" s="216" t="s">
        <v>4357</v>
      </c>
      <c r="G101" s="217" t="s">
        <v>182</v>
      </c>
      <c r="H101" s="218">
        <v>1</v>
      </c>
      <c r="I101" s="219"/>
      <c r="J101" s="220">
        <f>ROUND(I101*H101,2)</f>
        <v>0</v>
      </c>
      <c r="K101" s="216" t="s">
        <v>2884</v>
      </c>
      <c r="L101" s="47"/>
      <c r="M101" s="221" t="s">
        <v>21</v>
      </c>
      <c r="N101" s="222" t="s">
        <v>43</v>
      </c>
      <c r="O101" s="87"/>
      <c r="P101" s="223">
        <f>O101*H101</f>
        <v>0</v>
      </c>
      <c r="Q101" s="223">
        <v>0</v>
      </c>
      <c r="R101" s="223">
        <f>Q101*H101</f>
        <v>0</v>
      </c>
      <c r="S101" s="223">
        <v>0</v>
      </c>
      <c r="T101" s="224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25" t="s">
        <v>97</v>
      </c>
      <c r="AT101" s="225" t="s">
        <v>179</v>
      </c>
      <c r="AU101" s="225" t="s">
        <v>79</v>
      </c>
      <c r="AY101" s="20" t="s">
        <v>178</v>
      </c>
      <c r="BE101" s="226">
        <f>IF(N101="základní",J101,0)</f>
        <v>0</v>
      </c>
      <c r="BF101" s="226">
        <f>IF(N101="snížená",J101,0)</f>
        <v>0</v>
      </c>
      <c r="BG101" s="226">
        <f>IF(N101="zákl. přenesená",J101,0)</f>
        <v>0</v>
      </c>
      <c r="BH101" s="226">
        <f>IF(N101="sníž. přenesená",J101,0)</f>
        <v>0</v>
      </c>
      <c r="BI101" s="226">
        <f>IF(N101="nulová",J101,0)</f>
        <v>0</v>
      </c>
      <c r="BJ101" s="20" t="s">
        <v>79</v>
      </c>
      <c r="BK101" s="226">
        <f>ROUND(I101*H101,2)</f>
        <v>0</v>
      </c>
      <c r="BL101" s="20" t="s">
        <v>97</v>
      </c>
      <c r="BM101" s="225" t="s">
        <v>4358</v>
      </c>
    </row>
    <row r="102" s="2" customFormat="1" ht="16.5" customHeight="1">
      <c r="A102" s="41"/>
      <c r="B102" s="42"/>
      <c r="C102" s="214" t="s">
        <v>95</v>
      </c>
      <c r="D102" s="214" t="s">
        <v>179</v>
      </c>
      <c r="E102" s="215" t="s">
        <v>4359</v>
      </c>
      <c r="F102" s="216" t="s">
        <v>4360</v>
      </c>
      <c r="G102" s="217" t="s">
        <v>182</v>
      </c>
      <c r="H102" s="218">
        <v>1</v>
      </c>
      <c r="I102" s="219"/>
      <c r="J102" s="220">
        <f>ROUND(I102*H102,2)</f>
        <v>0</v>
      </c>
      <c r="K102" s="216" t="s">
        <v>2884</v>
      </c>
      <c r="L102" s="47"/>
      <c r="M102" s="221" t="s">
        <v>21</v>
      </c>
      <c r="N102" s="222" t="s">
        <v>43</v>
      </c>
      <c r="O102" s="87"/>
      <c r="P102" s="223">
        <f>O102*H102</f>
        <v>0</v>
      </c>
      <c r="Q102" s="223">
        <v>0</v>
      </c>
      <c r="R102" s="223">
        <f>Q102*H102</f>
        <v>0</v>
      </c>
      <c r="S102" s="223">
        <v>0</v>
      </c>
      <c r="T102" s="224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25" t="s">
        <v>97</v>
      </c>
      <c r="AT102" s="225" t="s">
        <v>179</v>
      </c>
      <c r="AU102" s="225" t="s">
        <v>79</v>
      </c>
      <c r="AY102" s="20" t="s">
        <v>178</v>
      </c>
      <c r="BE102" s="226">
        <f>IF(N102="základní",J102,0)</f>
        <v>0</v>
      </c>
      <c r="BF102" s="226">
        <f>IF(N102="snížená",J102,0)</f>
        <v>0</v>
      </c>
      <c r="BG102" s="226">
        <f>IF(N102="zákl. přenesená",J102,0)</f>
        <v>0</v>
      </c>
      <c r="BH102" s="226">
        <f>IF(N102="sníž. přenesená",J102,0)</f>
        <v>0</v>
      </c>
      <c r="BI102" s="226">
        <f>IF(N102="nulová",J102,0)</f>
        <v>0</v>
      </c>
      <c r="BJ102" s="20" t="s">
        <v>79</v>
      </c>
      <c r="BK102" s="226">
        <f>ROUND(I102*H102,2)</f>
        <v>0</v>
      </c>
      <c r="BL102" s="20" t="s">
        <v>97</v>
      </c>
      <c r="BM102" s="225" t="s">
        <v>4361</v>
      </c>
    </row>
    <row r="103" s="2" customFormat="1" ht="49.05" customHeight="1">
      <c r="A103" s="41"/>
      <c r="B103" s="42"/>
      <c r="C103" s="214" t="s">
        <v>97</v>
      </c>
      <c r="D103" s="214" t="s">
        <v>179</v>
      </c>
      <c r="E103" s="215" t="s">
        <v>4362</v>
      </c>
      <c r="F103" s="216" t="s">
        <v>4363</v>
      </c>
      <c r="G103" s="217" t="s">
        <v>182</v>
      </c>
      <c r="H103" s="218">
        <v>1</v>
      </c>
      <c r="I103" s="219"/>
      <c r="J103" s="220">
        <f>ROUND(I103*H103,2)</f>
        <v>0</v>
      </c>
      <c r="K103" s="216" t="s">
        <v>2884</v>
      </c>
      <c r="L103" s="47"/>
      <c r="M103" s="221" t="s">
        <v>21</v>
      </c>
      <c r="N103" s="222" t="s">
        <v>43</v>
      </c>
      <c r="O103" s="87"/>
      <c r="P103" s="223">
        <f>O103*H103</f>
        <v>0</v>
      </c>
      <c r="Q103" s="223">
        <v>0</v>
      </c>
      <c r="R103" s="223">
        <f>Q103*H103</f>
        <v>0</v>
      </c>
      <c r="S103" s="223">
        <v>0</v>
      </c>
      <c r="T103" s="224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5" t="s">
        <v>97</v>
      </c>
      <c r="AT103" s="225" t="s">
        <v>179</v>
      </c>
      <c r="AU103" s="225" t="s">
        <v>79</v>
      </c>
      <c r="AY103" s="20" t="s">
        <v>178</v>
      </c>
      <c r="BE103" s="226">
        <f>IF(N103="základní",J103,0)</f>
        <v>0</v>
      </c>
      <c r="BF103" s="226">
        <f>IF(N103="snížená",J103,0)</f>
        <v>0</v>
      </c>
      <c r="BG103" s="226">
        <f>IF(N103="zákl. přenesená",J103,0)</f>
        <v>0</v>
      </c>
      <c r="BH103" s="226">
        <f>IF(N103="sníž. přenesená",J103,0)</f>
        <v>0</v>
      </c>
      <c r="BI103" s="226">
        <f>IF(N103="nulová",J103,0)</f>
        <v>0</v>
      </c>
      <c r="BJ103" s="20" t="s">
        <v>79</v>
      </c>
      <c r="BK103" s="226">
        <f>ROUND(I103*H103,2)</f>
        <v>0</v>
      </c>
      <c r="BL103" s="20" t="s">
        <v>97</v>
      </c>
      <c r="BM103" s="225" t="s">
        <v>4364</v>
      </c>
    </row>
    <row r="104" s="2" customFormat="1" ht="24.15" customHeight="1">
      <c r="A104" s="41"/>
      <c r="B104" s="42"/>
      <c r="C104" s="214" t="s">
        <v>206</v>
      </c>
      <c r="D104" s="214" t="s">
        <v>179</v>
      </c>
      <c r="E104" s="215" t="s">
        <v>4365</v>
      </c>
      <c r="F104" s="216" t="s">
        <v>4366</v>
      </c>
      <c r="G104" s="217" t="s">
        <v>182</v>
      </c>
      <c r="H104" s="218">
        <v>2</v>
      </c>
      <c r="I104" s="219"/>
      <c r="J104" s="220">
        <f>ROUND(I104*H104,2)</f>
        <v>0</v>
      </c>
      <c r="K104" s="216" t="s">
        <v>2884</v>
      </c>
      <c r="L104" s="47"/>
      <c r="M104" s="221" t="s">
        <v>21</v>
      </c>
      <c r="N104" s="222" t="s">
        <v>43</v>
      </c>
      <c r="O104" s="87"/>
      <c r="P104" s="223">
        <f>O104*H104</f>
        <v>0</v>
      </c>
      <c r="Q104" s="223">
        <v>0</v>
      </c>
      <c r="R104" s="223">
        <f>Q104*H104</f>
        <v>0</v>
      </c>
      <c r="S104" s="223">
        <v>0</v>
      </c>
      <c r="T104" s="224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25" t="s">
        <v>97</v>
      </c>
      <c r="AT104" s="225" t="s">
        <v>179</v>
      </c>
      <c r="AU104" s="225" t="s">
        <v>79</v>
      </c>
      <c r="AY104" s="20" t="s">
        <v>178</v>
      </c>
      <c r="BE104" s="226">
        <f>IF(N104="základní",J104,0)</f>
        <v>0</v>
      </c>
      <c r="BF104" s="226">
        <f>IF(N104="snížená",J104,0)</f>
        <v>0</v>
      </c>
      <c r="BG104" s="226">
        <f>IF(N104="zákl. přenesená",J104,0)</f>
        <v>0</v>
      </c>
      <c r="BH104" s="226">
        <f>IF(N104="sníž. přenesená",J104,0)</f>
        <v>0</v>
      </c>
      <c r="BI104" s="226">
        <f>IF(N104="nulová",J104,0)</f>
        <v>0</v>
      </c>
      <c r="BJ104" s="20" t="s">
        <v>79</v>
      </c>
      <c r="BK104" s="226">
        <f>ROUND(I104*H104,2)</f>
        <v>0</v>
      </c>
      <c r="BL104" s="20" t="s">
        <v>97</v>
      </c>
      <c r="BM104" s="225" t="s">
        <v>4367</v>
      </c>
    </row>
    <row r="105" s="12" customFormat="1" ht="25.92" customHeight="1">
      <c r="A105" s="12"/>
      <c r="B105" s="200"/>
      <c r="C105" s="201"/>
      <c r="D105" s="202" t="s">
        <v>71</v>
      </c>
      <c r="E105" s="203" t="s">
        <v>314</v>
      </c>
      <c r="F105" s="203" t="s">
        <v>4368</v>
      </c>
      <c r="G105" s="201"/>
      <c r="H105" s="201"/>
      <c r="I105" s="204"/>
      <c r="J105" s="205">
        <f>BK105</f>
        <v>0</v>
      </c>
      <c r="K105" s="201"/>
      <c r="L105" s="206"/>
      <c r="M105" s="207"/>
      <c r="N105" s="208"/>
      <c r="O105" s="208"/>
      <c r="P105" s="209">
        <f>SUM(P106:P116)</f>
        <v>0</v>
      </c>
      <c r="Q105" s="208"/>
      <c r="R105" s="209">
        <f>SUM(R106:R116)</f>
        <v>0</v>
      </c>
      <c r="S105" s="208"/>
      <c r="T105" s="210">
        <f>SUM(T106:T116)</f>
        <v>0</v>
      </c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R105" s="211" t="s">
        <v>79</v>
      </c>
      <c r="AT105" s="212" t="s">
        <v>71</v>
      </c>
      <c r="AU105" s="212" t="s">
        <v>72</v>
      </c>
      <c r="AY105" s="211" t="s">
        <v>178</v>
      </c>
      <c r="BK105" s="213">
        <f>SUM(BK106:BK116)</f>
        <v>0</v>
      </c>
    </row>
    <row r="106" s="2" customFormat="1" ht="55.5" customHeight="1">
      <c r="A106" s="41"/>
      <c r="B106" s="42"/>
      <c r="C106" s="214" t="s">
        <v>211</v>
      </c>
      <c r="D106" s="214" t="s">
        <v>179</v>
      </c>
      <c r="E106" s="215" t="s">
        <v>4369</v>
      </c>
      <c r="F106" s="216" t="s">
        <v>4370</v>
      </c>
      <c r="G106" s="217" t="s">
        <v>182</v>
      </c>
      <c r="H106" s="218">
        <v>14</v>
      </c>
      <c r="I106" s="219"/>
      <c r="J106" s="220">
        <f>ROUND(I106*H106,2)</f>
        <v>0</v>
      </c>
      <c r="K106" s="216" t="s">
        <v>2884</v>
      </c>
      <c r="L106" s="47"/>
      <c r="M106" s="221" t="s">
        <v>21</v>
      </c>
      <c r="N106" s="222" t="s">
        <v>43</v>
      </c>
      <c r="O106" s="87"/>
      <c r="P106" s="223">
        <f>O106*H106</f>
        <v>0</v>
      </c>
      <c r="Q106" s="223">
        <v>0</v>
      </c>
      <c r="R106" s="223">
        <f>Q106*H106</f>
        <v>0</v>
      </c>
      <c r="S106" s="223">
        <v>0</v>
      </c>
      <c r="T106" s="224">
        <f>S106*H106</f>
        <v>0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R106" s="225" t="s">
        <v>97</v>
      </c>
      <c r="AT106" s="225" t="s">
        <v>179</v>
      </c>
      <c r="AU106" s="225" t="s">
        <v>79</v>
      </c>
      <c r="AY106" s="20" t="s">
        <v>178</v>
      </c>
      <c r="BE106" s="226">
        <f>IF(N106="základní",J106,0)</f>
        <v>0</v>
      </c>
      <c r="BF106" s="226">
        <f>IF(N106="snížená",J106,0)</f>
        <v>0</v>
      </c>
      <c r="BG106" s="226">
        <f>IF(N106="zákl. přenesená",J106,0)</f>
        <v>0</v>
      </c>
      <c r="BH106" s="226">
        <f>IF(N106="sníž. přenesená",J106,0)</f>
        <v>0</v>
      </c>
      <c r="BI106" s="226">
        <f>IF(N106="nulová",J106,0)</f>
        <v>0</v>
      </c>
      <c r="BJ106" s="20" t="s">
        <v>79</v>
      </c>
      <c r="BK106" s="226">
        <f>ROUND(I106*H106,2)</f>
        <v>0</v>
      </c>
      <c r="BL106" s="20" t="s">
        <v>97</v>
      </c>
      <c r="BM106" s="225" t="s">
        <v>4371</v>
      </c>
    </row>
    <row r="107" s="2" customFormat="1" ht="16.5" customHeight="1">
      <c r="A107" s="41"/>
      <c r="B107" s="42"/>
      <c r="C107" s="214" t="s">
        <v>215</v>
      </c>
      <c r="D107" s="214" t="s">
        <v>179</v>
      </c>
      <c r="E107" s="215" t="s">
        <v>4372</v>
      </c>
      <c r="F107" s="216" t="s">
        <v>4373</v>
      </c>
      <c r="G107" s="217" t="s">
        <v>182</v>
      </c>
      <c r="H107" s="218">
        <v>14</v>
      </c>
      <c r="I107" s="219"/>
      <c r="J107" s="220">
        <f>ROUND(I107*H107,2)</f>
        <v>0</v>
      </c>
      <c r="K107" s="216" t="s">
        <v>2884</v>
      </c>
      <c r="L107" s="47"/>
      <c r="M107" s="221" t="s">
        <v>21</v>
      </c>
      <c r="N107" s="222" t="s">
        <v>43</v>
      </c>
      <c r="O107" s="87"/>
      <c r="P107" s="223">
        <f>O107*H107</f>
        <v>0</v>
      </c>
      <c r="Q107" s="223">
        <v>0</v>
      </c>
      <c r="R107" s="223">
        <f>Q107*H107</f>
        <v>0</v>
      </c>
      <c r="S107" s="223">
        <v>0</v>
      </c>
      <c r="T107" s="224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5" t="s">
        <v>97</v>
      </c>
      <c r="AT107" s="225" t="s">
        <v>179</v>
      </c>
      <c r="AU107" s="225" t="s">
        <v>79</v>
      </c>
      <c r="AY107" s="20" t="s">
        <v>178</v>
      </c>
      <c r="BE107" s="226">
        <f>IF(N107="základní",J107,0)</f>
        <v>0</v>
      </c>
      <c r="BF107" s="226">
        <f>IF(N107="snížená",J107,0)</f>
        <v>0</v>
      </c>
      <c r="BG107" s="226">
        <f>IF(N107="zákl. přenesená",J107,0)</f>
        <v>0</v>
      </c>
      <c r="BH107" s="226">
        <f>IF(N107="sníž. přenesená",J107,0)</f>
        <v>0</v>
      </c>
      <c r="BI107" s="226">
        <f>IF(N107="nulová",J107,0)</f>
        <v>0</v>
      </c>
      <c r="BJ107" s="20" t="s">
        <v>79</v>
      </c>
      <c r="BK107" s="226">
        <f>ROUND(I107*H107,2)</f>
        <v>0</v>
      </c>
      <c r="BL107" s="20" t="s">
        <v>97</v>
      </c>
      <c r="BM107" s="225" t="s">
        <v>4374</v>
      </c>
    </row>
    <row r="108" s="2" customFormat="1" ht="55.5" customHeight="1">
      <c r="A108" s="41"/>
      <c r="B108" s="42"/>
      <c r="C108" s="214" t="s">
        <v>219</v>
      </c>
      <c r="D108" s="214" t="s">
        <v>179</v>
      </c>
      <c r="E108" s="215" t="s">
        <v>4375</v>
      </c>
      <c r="F108" s="216" t="s">
        <v>4376</v>
      </c>
      <c r="G108" s="217" t="s">
        <v>182</v>
      </c>
      <c r="H108" s="218">
        <v>1</v>
      </c>
      <c r="I108" s="219"/>
      <c r="J108" s="220">
        <f>ROUND(I108*H108,2)</f>
        <v>0</v>
      </c>
      <c r="K108" s="216" t="s">
        <v>2884</v>
      </c>
      <c r="L108" s="47"/>
      <c r="M108" s="221" t="s">
        <v>21</v>
      </c>
      <c r="N108" s="222" t="s">
        <v>43</v>
      </c>
      <c r="O108" s="87"/>
      <c r="P108" s="223">
        <f>O108*H108</f>
        <v>0</v>
      </c>
      <c r="Q108" s="223">
        <v>0</v>
      </c>
      <c r="R108" s="223">
        <f>Q108*H108</f>
        <v>0</v>
      </c>
      <c r="S108" s="223">
        <v>0</v>
      </c>
      <c r="T108" s="224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25" t="s">
        <v>97</v>
      </c>
      <c r="AT108" s="225" t="s">
        <v>179</v>
      </c>
      <c r="AU108" s="225" t="s">
        <v>79</v>
      </c>
      <c r="AY108" s="20" t="s">
        <v>178</v>
      </c>
      <c r="BE108" s="226">
        <f>IF(N108="základní",J108,0)</f>
        <v>0</v>
      </c>
      <c r="BF108" s="226">
        <f>IF(N108="snížená",J108,0)</f>
        <v>0</v>
      </c>
      <c r="BG108" s="226">
        <f>IF(N108="zákl. přenesená",J108,0)</f>
        <v>0</v>
      </c>
      <c r="BH108" s="226">
        <f>IF(N108="sníž. přenesená",J108,0)</f>
        <v>0</v>
      </c>
      <c r="BI108" s="226">
        <f>IF(N108="nulová",J108,0)</f>
        <v>0</v>
      </c>
      <c r="BJ108" s="20" t="s">
        <v>79</v>
      </c>
      <c r="BK108" s="226">
        <f>ROUND(I108*H108,2)</f>
        <v>0</v>
      </c>
      <c r="BL108" s="20" t="s">
        <v>97</v>
      </c>
      <c r="BM108" s="225" t="s">
        <v>4377</v>
      </c>
    </row>
    <row r="109" s="2" customFormat="1" ht="37.8" customHeight="1">
      <c r="A109" s="41"/>
      <c r="B109" s="42"/>
      <c r="C109" s="214" t="s">
        <v>223</v>
      </c>
      <c r="D109" s="214" t="s">
        <v>179</v>
      </c>
      <c r="E109" s="215" t="s">
        <v>4378</v>
      </c>
      <c r="F109" s="216" t="s">
        <v>4379</v>
      </c>
      <c r="G109" s="217" t="s">
        <v>182</v>
      </c>
      <c r="H109" s="218">
        <v>2</v>
      </c>
      <c r="I109" s="219"/>
      <c r="J109" s="220">
        <f>ROUND(I109*H109,2)</f>
        <v>0</v>
      </c>
      <c r="K109" s="216" t="s">
        <v>2884</v>
      </c>
      <c r="L109" s="47"/>
      <c r="M109" s="221" t="s">
        <v>21</v>
      </c>
      <c r="N109" s="222" t="s">
        <v>43</v>
      </c>
      <c r="O109" s="87"/>
      <c r="P109" s="223">
        <f>O109*H109</f>
        <v>0</v>
      </c>
      <c r="Q109" s="223">
        <v>0</v>
      </c>
      <c r="R109" s="223">
        <f>Q109*H109</f>
        <v>0</v>
      </c>
      <c r="S109" s="223">
        <v>0</v>
      </c>
      <c r="T109" s="224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5" t="s">
        <v>97</v>
      </c>
      <c r="AT109" s="225" t="s">
        <v>179</v>
      </c>
      <c r="AU109" s="225" t="s">
        <v>79</v>
      </c>
      <c r="AY109" s="20" t="s">
        <v>178</v>
      </c>
      <c r="BE109" s="226">
        <f>IF(N109="základní",J109,0)</f>
        <v>0</v>
      </c>
      <c r="BF109" s="226">
        <f>IF(N109="snížená",J109,0)</f>
        <v>0</v>
      </c>
      <c r="BG109" s="226">
        <f>IF(N109="zákl. přenesená",J109,0)</f>
        <v>0</v>
      </c>
      <c r="BH109" s="226">
        <f>IF(N109="sníž. přenesená",J109,0)</f>
        <v>0</v>
      </c>
      <c r="BI109" s="226">
        <f>IF(N109="nulová",J109,0)</f>
        <v>0</v>
      </c>
      <c r="BJ109" s="20" t="s">
        <v>79</v>
      </c>
      <c r="BK109" s="226">
        <f>ROUND(I109*H109,2)</f>
        <v>0</v>
      </c>
      <c r="BL109" s="20" t="s">
        <v>97</v>
      </c>
      <c r="BM109" s="225" t="s">
        <v>4380</v>
      </c>
    </row>
    <row r="110" s="2" customFormat="1" ht="24.15" customHeight="1">
      <c r="A110" s="41"/>
      <c r="B110" s="42"/>
      <c r="C110" s="214" t="s">
        <v>185</v>
      </c>
      <c r="D110" s="214" t="s">
        <v>179</v>
      </c>
      <c r="E110" s="215" t="s">
        <v>4381</v>
      </c>
      <c r="F110" s="216" t="s">
        <v>4382</v>
      </c>
      <c r="G110" s="217" t="s">
        <v>182</v>
      </c>
      <c r="H110" s="218">
        <v>1</v>
      </c>
      <c r="I110" s="219"/>
      <c r="J110" s="220">
        <f>ROUND(I110*H110,2)</f>
        <v>0</v>
      </c>
      <c r="K110" s="216" t="s">
        <v>2884</v>
      </c>
      <c r="L110" s="47"/>
      <c r="M110" s="221" t="s">
        <v>21</v>
      </c>
      <c r="N110" s="222" t="s">
        <v>43</v>
      </c>
      <c r="O110" s="87"/>
      <c r="P110" s="223">
        <f>O110*H110</f>
        <v>0</v>
      </c>
      <c r="Q110" s="223">
        <v>0</v>
      </c>
      <c r="R110" s="223">
        <f>Q110*H110</f>
        <v>0</v>
      </c>
      <c r="S110" s="223">
        <v>0</v>
      </c>
      <c r="T110" s="224">
        <f>S110*H110</f>
        <v>0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25" t="s">
        <v>97</v>
      </c>
      <c r="AT110" s="225" t="s">
        <v>179</v>
      </c>
      <c r="AU110" s="225" t="s">
        <v>79</v>
      </c>
      <c r="AY110" s="20" t="s">
        <v>178</v>
      </c>
      <c r="BE110" s="226">
        <f>IF(N110="základní",J110,0)</f>
        <v>0</v>
      </c>
      <c r="BF110" s="226">
        <f>IF(N110="snížená",J110,0)</f>
        <v>0</v>
      </c>
      <c r="BG110" s="226">
        <f>IF(N110="zákl. přenesená",J110,0)</f>
        <v>0</v>
      </c>
      <c r="BH110" s="226">
        <f>IF(N110="sníž. přenesená",J110,0)</f>
        <v>0</v>
      </c>
      <c r="BI110" s="226">
        <f>IF(N110="nulová",J110,0)</f>
        <v>0</v>
      </c>
      <c r="BJ110" s="20" t="s">
        <v>79</v>
      </c>
      <c r="BK110" s="226">
        <f>ROUND(I110*H110,2)</f>
        <v>0</v>
      </c>
      <c r="BL110" s="20" t="s">
        <v>97</v>
      </c>
      <c r="BM110" s="225" t="s">
        <v>4383</v>
      </c>
    </row>
    <row r="111" s="2" customFormat="1" ht="24.15" customHeight="1">
      <c r="A111" s="41"/>
      <c r="B111" s="42"/>
      <c r="C111" s="214" t="s">
        <v>189</v>
      </c>
      <c r="D111" s="214" t="s">
        <v>179</v>
      </c>
      <c r="E111" s="215" t="s">
        <v>4384</v>
      </c>
      <c r="F111" s="216" t="s">
        <v>4385</v>
      </c>
      <c r="G111" s="217" t="s">
        <v>182</v>
      </c>
      <c r="H111" s="218">
        <v>1</v>
      </c>
      <c r="I111" s="219"/>
      <c r="J111" s="220">
        <f>ROUND(I111*H111,2)</f>
        <v>0</v>
      </c>
      <c r="K111" s="216" t="s">
        <v>2884</v>
      </c>
      <c r="L111" s="47"/>
      <c r="M111" s="221" t="s">
        <v>21</v>
      </c>
      <c r="N111" s="222" t="s">
        <v>43</v>
      </c>
      <c r="O111" s="87"/>
      <c r="P111" s="223">
        <f>O111*H111</f>
        <v>0</v>
      </c>
      <c r="Q111" s="223">
        <v>0</v>
      </c>
      <c r="R111" s="223">
        <f>Q111*H111</f>
        <v>0</v>
      </c>
      <c r="S111" s="223">
        <v>0</v>
      </c>
      <c r="T111" s="224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25" t="s">
        <v>97</v>
      </c>
      <c r="AT111" s="225" t="s">
        <v>179</v>
      </c>
      <c r="AU111" s="225" t="s">
        <v>79</v>
      </c>
      <c r="AY111" s="20" t="s">
        <v>178</v>
      </c>
      <c r="BE111" s="226">
        <f>IF(N111="základní",J111,0)</f>
        <v>0</v>
      </c>
      <c r="BF111" s="226">
        <f>IF(N111="snížená",J111,0)</f>
        <v>0</v>
      </c>
      <c r="BG111" s="226">
        <f>IF(N111="zákl. přenesená",J111,0)</f>
        <v>0</v>
      </c>
      <c r="BH111" s="226">
        <f>IF(N111="sníž. přenesená",J111,0)</f>
        <v>0</v>
      </c>
      <c r="BI111" s="226">
        <f>IF(N111="nulová",J111,0)</f>
        <v>0</v>
      </c>
      <c r="BJ111" s="20" t="s">
        <v>79</v>
      </c>
      <c r="BK111" s="226">
        <f>ROUND(I111*H111,2)</f>
        <v>0</v>
      </c>
      <c r="BL111" s="20" t="s">
        <v>97</v>
      </c>
      <c r="BM111" s="225" t="s">
        <v>4386</v>
      </c>
    </row>
    <row r="112" s="2" customFormat="1" ht="16.5" customHeight="1">
      <c r="A112" s="41"/>
      <c r="B112" s="42"/>
      <c r="C112" s="214" t="s">
        <v>193</v>
      </c>
      <c r="D112" s="214" t="s">
        <v>179</v>
      </c>
      <c r="E112" s="215" t="s">
        <v>4387</v>
      </c>
      <c r="F112" s="216" t="s">
        <v>4388</v>
      </c>
      <c r="G112" s="217" t="s">
        <v>182</v>
      </c>
      <c r="H112" s="218">
        <v>2</v>
      </c>
      <c r="I112" s="219"/>
      <c r="J112" s="220">
        <f>ROUND(I112*H112,2)</f>
        <v>0</v>
      </c>
      <c r="K112" s="216" t="s">
        <v>2884</v>
      </c>
      <c r="L112" s="47"/>
      <c r="M112" s="221" t="s">
        <v>21</v>
      </c>
      <c r="N112" s="222" t="s">
        <v>43</v>
      </c>
      <c r="O112" s="87"/>
      <c r="P112" s="223">
        <f>O112*H112</f>
        <v>0</v>
      </c>
      <c r="Q112" s="223">
        <v>0</v>
      </c>
      <c r="R112" s="223">
        <f>Q112*H112</f>
        <v>0</v>
      </c>
      <c r="S112" s="223">
        <v>0</v>
      </c>
      <c r="T112" s="224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25" t="s">
        <v>97</v>
      </c>
      <c r="AT112" s="225" t="s">
        <v>179</v>
      </c>
      <c r="AU112" s="225" t="s">
        <v>79</v>
      </c>
      <c r="AY112" s="20" t="s">
        <v>178</v>
      </c>
      <c r="BE112" s="226">
        <f>IF(N112="základní",J112,0)</f>
        <v>0</v>
      </c>
      <c r="BF112" s="226">
        <f>IF(N112="snížená",J112,0)</f>
        <v>0</v>
      </c>
      <c r="BG112" s="226">
        <f>IF(N112="zákl. přenesená",J112,0)</f>
        <v>0</v>
      </c>
      <c r="BH112" s="226">
        <f>IF(N112="sníž. přenesená",J112,0)</f>
        <v>0</v>
      </c>
      <c r="BI112" s="226">
        <f>IF(N112="nulová",J112,0)</f>
        <v>0</v>
      </c>
      <c r="BJ112" s="20" t="s">
        <v>79</v>
      </c>
      <c r="BK112" s="226">
        <f>ROUND(I112*H112,2)</f>
        <v>0</v>
      </c>
      <c r="BL112" s="20" t="s">
        <v>97</v>
      </c>
      <c r="BM112" s="225" t="s">
        <v>4389</v>
      </c>
    </row>
    <row r="113" s="2" customFormat="1" ht="16.5" customHeight="1">
      <c r="A113" s="41"/>
      <c r="B113" s="42"/>
      <c r="C113" s="214" t="s">
        <v>230</v>
      </c>
      <c r="D113" s="214" t="s">
        <v>179</v>
      </c>
      <c r="E113" s="215" t="s">
        <v>4390</v>
      </c>
      <c r="F113" s="216" t="s">
        <v>4391</v>
      </c>
      <c r="G113" s="217" t="s">
        <v>182</v>
      </c>
      <c r="H113" s="218">
        <v>2</v>
      </c>
      <c r="I113" s="219"/>
      <c r="J113" s="220">
        <f>ROUND(I113*H113,2)</f>
        <v>0</v>
      </c>
      <c r="K113" s="216" t="s">
        <v>2884</v>
      </c>
      <c r="L113" s="47"/>
      <c r="M113" s="221" t="s">
        <v>21</v>
      </c>
      <c r="N113" s="222" t="s">
        <v>43</v>
      </c>
      <c r="O113" s="87"/>
      <c r="P113" s="223">
        <f>O113*H113</f>
        <v>0</v>
      </c>
      <c r="Q113" s="223">
        <v>0</v>
      </c>
      <c r="R113" s="223">
        <f>Q113*H113</f>
        <v>0</v>
      </c>
      <c r="S113" s="223">
        <v>0</v>
      </c>
      <c r="T113" s="224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5" t="s">
        <v>97</v>
      </c>
      <c r="AT113" s="225" t="s">
        <v>179</v>
      </c>
      <c r="AU113" s="225" t="s">
        <v>79</v>
      </c>
      <c r="AY113" s="20" t="s">
        <v>178</v>
      </c>
      <c r="BE113" s="226">
        <f>IF(N113="základní",J113,0)</f>
        <v>0</v>
      </c>
      <c r="BF113" s="226">
        <f>IF(N113="snížená",J113,0)</f>
        <v>0</v>
      </c>
      <c r="BG113" s="226">
        <f>IF(N113="zákl. přenesená",J113,0)</f>
        <v>0</v>
      </c>
      <c r="BH113" s="226">
        <f>IF(N113="sníž. přenesená",J113,0)</f>
        <v>0</v>
      </c>
      <c r="BI113" s="226">
        <f>IF(N113="nulová",J113,0)</f>
        <v>0</v>
      </c>
      <c r="BJ113" s="20" t="s">
        <v>79</v>
      </c>
      <c r="BK113" s="226">
        <f>ROUND(I113*H113,2)</f>
        <v>0</v>
      </c>
      <c r="BL113" s="20" t="s">
        <v>97</v>
      </c>
      <c r="BM113" s="225" t="s">
        <v>4392</v>
      </c>
    </row>
    <row r="114" s="2" customFormat="1" ht="16.5" customHeight="1">
      <c r="A114" s="41"/>
      <c r="B114" s="42"/>
      <c r="C114" s="214" t="s">
        <v>235</v>
      </c>
      <c r="D114" s="214" t="s">
        <v>179</v>
      </c>
      <c r="E114" s="215" t="s">
        <v>4393</v>
      </c>
      <c r="F114" s="216" t="s">
        <v>4394</v>
      </c>
      <c r="G114" s="217" t="s">
        <v>182</v>
      </c>
      <c r="H114" s="218">
        <v>1</v>
      </c>
      <c r="I114" s="219"/>
      <c r="J114" s="220">
        <f>ROUND(I114*H114,2)</f>
        <v>0</v>
      </c>
      <c r="K114" s="216" t="s">
        <v>2884</v>
      </c>
      <c r="L114" s="47"/>
      <c r="M114" s="221" t="s">
        <v>21</v>
      </c>
      <c r="N114" s="222" t="s">
        <v>43</v>
      </c>
      <c r="O114" s="87"/>
      <c r="P114" s="223">
        <f>O114*H114</f>
        <v>0</v>
      </c>
      <c r="Q114" s="223">
        <v>0</v>
      </c>
      <c r="R114" s="223">
        <f>Q114*H114</f>
        <v>0</v>
      </c>
      <c r="S114" s="223">
        <v>0</v>
      </c>
      <c r="T114" s="224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25" t="s">
        <v>97</v>
      </c>
      <c r="AT114" s="225" t="s">
        <v>179</v>
      </c>
      <c r="AU114" s="225" t="s">
        <v>79</v>
      </c>
      <c r="AY114" s="20" t="s">
        <v>178</v>
      </c>
      <c r="BE114" s="226">
        <f>IF(N114="základní",J114,0)</f>
        <v>0</v>
      </c>
      <c r="BF114" s="226">
        <f>IF(N114="snížená",J114,0)</f>
        <v>0</v>
      </c>
      <c r="BG114" s="226">
        <f>IF(N114="zákl. přenesená",J114,0)</f>
        <v>0</v>
      </c>
      <c r="BH114" s="226">
        <f>IF(N114="sníž. přenesená",J114,0)</f>
        <v>0</v>
      </c>
      <c r="BI114" s="226">
        <f>IF(N114="nulová",J114,0)</f>
        <v>0</v>
      </c>
      <c r="BJ114" s="20" t="s">
        <v>79</v>
      </c>
      <c r="BK114" s="226">
        <f>ROUND(I114*H114,2)</f>
        <v>0</v>
      </c>
      <c r="BL114" s="20" t="s">
        <v>97</v>
      </c>
      <c r="BM114" s="225" t="s">
        <v>4395</v>
      </c>
    </row>
    <row r="115" s="2" customFormat="1" ht="16.5" customHeight="1">
      <c r="A115" s="41"/>
      <c r="B115" s="42"/>
      <c r="C115" s="214" t="s">
        <v>8</v>
      </c>
      <c r="D115" s="214" t="s">
        <v>179</v>
      </c>
      <c r="E115" s="215" t="s">
        <v>4396</v>
      </c>
      <c r="F115" s="216" t="s">
        <v>4397</v>
      </c>
      <c r="G115" s="217" t="s">
        <v>182</v>
      </c>
      <c r="H115" s="218">
        <v>3</v>
      </c>
      <c r="I115" s="219"/>
      <c r="J115" s="220">
        <f>ROUND(I115*H115,2)</f>
        <v>0</v>
      </c>
      <c r="K115" s="216" t="s">
        <v>2884</v>
      </c>
      <c r="L115" s="47"/>
      <c r="M115" s="221" t="s">
        <v>21</v>
      </c>
      <c r="N115" s="222" t="s">
        <v>43</v>
      </c>
      <c r="O115" s="87"/>
      <c r="P115" s="223">
        <f>O115*H115</f>
        <v>0</v>
      </c>
      <c r="Q115" s="223">
        <v>0</v>
      </c>
      <c r="R115" s="223">
        <f>Q115*H115</f>
        <v>0</v>
      </c>
      <c r="S115" s="223">
        <v>0</v>
      </c>
      <c r="T115" s="224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25" t="s">
        <v>97</v>
      </c>
      <c r="AT115" s="225" t="s">
        <v>179</v>
      </c>
      <c r="AU115" s="225" t="s">
        <v>79</v>
      </c>
      <c r="AY115" s="20" t="s">
        <v>178</v>
      </c>
      <c r="BE115" s="226">
        <f>IF(N115="základní",J115,0)</f>
        <v>0</v>
      </c>
      <c r="BF115" s="226">
        <f>IF(N115="snížená",J115,0)</f>
        <v>0</v>
      </c>
      <c r="BG115" s="226">
        <f>IF(N115="zákl. přenesená",J115,0)</f>
        <v>0</v>
      </c>
      <c r="BH115" s="226">
        <f>IF(N115="sníž. přenesená",J115,0)</f>
        <v>0</v>
      </c>
      <c r="BI115" s="226">
        <f>IF(N115="nulová",J115,0)</f>
        <v>0</v>
      </c>
      <c r="BJ115" s="20" t="s">
        <v>79</v>
      </c>
      <c r="BK115" s="226">
        <f>ROUND(I115*H115,2)</f>
        <v>0</v>
      </c>
      <c r="BL115" s="20" t="s">
        <v>97</v>
      </c>
      <c r="BM115" s="225" t="s">
        <v>4398</v>
      </c>
    </row>
    <row r="116" s="2" customFormat="1" ht="16.5" customHeight="1">
      <c r="A116" s="41"/>
      <c r="B116" s="42"/>
      <c r="C116" s="214" t="s">
        <v>242</v>
      </c>
      <c r="D116" s="214" t="s">
        <v>179</v>
      </c>
      <c r="E116" s="215" t="s">
        <v>4399</v>
      </c>
      <c r="F116" s="216" t="s">
        <v>4400</v>
      </c>
      <c r="G116" s="217" t="s">
        <v>182</v>
      </c>
      <c r="H116" s="218">
        <v>1</v>
      </c>
      <c r="I116" s="219"/>
      <c r="J116" s="220">
        <f>ROUND(I116*H116,2)</f>
        <v>0</v>
      </c>
      <c r="K116" s="216" t="s">
        <v>2884</v>
      </c>
      <c r="L116" s="47"/>
      <c r="M116" s="221" t="s">
        <v>21</v>
      </c>
      <c r="N116" s="222" t="s">
        <v>43</v>
      </c>
      <c r="O116" s="87"/>
      <c r="P116" s="223">
        <f>O116*H116</f>
        <v>0</v>
      </c>
      <c r="Q116" s="223">
        <v>0</v>
      </c>
      <c r="R116" s="223">
        <f>Q116*H116</f>
        <v>0</v>
      </c>
      <c r="S116" s="223">
        <v>0</v>
      </c>
      <c r="T116" s="224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25" t="s">
        <v>97</v>
      </c>
      <c r="AT116" s="225" t="s">
        <v>179</v>
      </c>
      <c r="AU116" s="225" t="s">
        <v>79</v>
      </c>
      <c r="AY116" s="20" t="s">
        <v>178</v>
      </c>
      <c r="BE116" s="226">
        <f>IF(N116="základní",J116,0)</f>
        <v>0</v>
      </c>
      <c r="BF116" s="226">
        <f>IF(N116="snížená",J116,0)</f>
        <v>0</v>
      </c>
      <c r="BG116" s="226">
        <f>IF(N116="zákl. přenesená",J116,0)</f>
        <v>0</v>
      </c>
      <c r="BH116" s="226">
        <f>IF(N116="sníž. přenesená",J116,0)</f>
        <v>0</v>
      </c>
      <c r="BI116" s="226">
        <f>IF(N116="nulová",J116,0)</f>
        <v>0</v>
      </c>
      <c r="BJ116" s="20" t="s">
        <v>79</v>
      </c>
      <c r="BK116" s="226">
        <f>ROUND(I116*H116,2)</f>
        <v>0</v>
      </c>
      <c r="BL116" s="20" t="s">
        <v>97</v>
      </c>
      <c r="BM116" s="225" t="s">
        <v>4401</v>
      </c>
    </row>
    <row r="117" s="12" customFormat="1" ht="25.92" customHeight="1">
      <c r="A117" s="12"/>
      <c r="B117" s="200"/>
      <c r="C117" s="201"/>
      <c r="D117" s="202" t="s">
        <v>71</v>
      </c>
      <c r="E117" s="203" t="s">
        <v>4166</v>
      </c>
      <c r="F117" s="203" t="s">
        <v>4402</v>
      </c>
      <c r="G117" s="201"/>
      <c r="H117" s="201"/>
      <c r="I117" s="204"/>
      <c r="J117" s="205">
        <f>BK117</f>
        <v>0</v>
      </c>
      <c r="K117" s="201"/>
      <c r="L117" s="206"/>
      <c r="M117" s="207"/>
      <c r="N117" s="208"/>
      <c r="O117" s="208"/>
      <c r="P117" s="209">
        <f>P118+SUM(P119:P138)+P143</f>
        <v>0</v>
      </c>
      <c r="Q117" s="208"/>
      <c r="R117" s="209">
        <f>R118+SUM(R119:R138)+R143</f>
        <v>0</v>
      </c>
      <c r="S117" s="208"/>
      <c r="T117" s="210">
        <f>T118+SUM(T119:T138)+T143</f>
        <v>0</v>
      </c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R117" s="211" t="s">
        <v>79</v>
      </c>
      <c r="AT117" s="212" t="s">
        <v>71</v>
      </c>
      <c r="AU117" s="212" t="s">
        <v>72</v>
      </c>
      <c r="AY117" s="211" t="s">
        <v>178</v>
      </c>
      <c r="BK117" s="213">
        <f>BK118+SUM(BK119:BK138)+BK143</f>
        <v>0</v>
      </c>
    </row>
    <row r="118" s="2" customFormat="1" ht="16.5" customHeight="1">
      <c r="A118" s="41"/>
      <c r="B118" s="42"/>
      <c r="C118" s="214" t="s">
        <v>246</v>
      </c>
      <c r="D118" s="214" t="s">
        <v>179</v>
      </c>
      <c r="E118" s="215" t="s">
        <v>4403</v>
      </c>
      <c r="F118" s="216" t="s">
        <v>4404</v>
      </c>
      <c r="G118" s="217" t="s">
        <v>209</v>
      </c>
      <c r="H118" s="218">
        <v>10</v>
      </c>
      <c r="I118" s="219"/>
      <c r="J118" s="220">
        <f>ROUND(I118*H118,2)</f>
        <v>0</v>
      </c>
      <c r="K118" s="216" t="s">
        <v>2884</v>
      </c>
      <c r="L118" s="47"/>
      <c r="M118" s="221" t="s">
        <v>21</v>
      </c>
      <c r="N118" s="222" t="s">
        <v>43</v>
      </c>
      <c r="O118" s="87"/>
      <c r="P118" s="223">
        <f>O118*H118</f>
        <v>0</v>
      </c>
      <c r="Q118" s="223">
        <v>0</v>
      </c>
      <c r="R118" s="223">
        <f>Q118*H118</f>
        <v>0</v>
      </c>
      <c r="S118" s="223">
        <v>0</v>
      </c>
      <c r="T118" s="224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25" t="s">
        <v>97</v>
      </c>
      <c r="AT118" s="225" t="s">
        <v>179</v>
      </c>
      <c r="AU118" s="225" t="s">
        <v>79</v>
      </c>
      <c r="AY118" s="20" t="s">
        <v>178</v>
      </c>
      <c r="BE118" s="226">
        <f>IF(N118="základní",J118,0)</f>
        <v>0</v>
      </c>
      <c r="BF118" s="226">
        <f>IF(N118="snížená",J118,0)</f>
        <v>0</v>
      </c>
      <c r="BG118" s="226">
        <f>IF(N118="zákl. přenesená",J118,0)</f>
        <v>0</v>
      </c>
      <c r="BH118" s="226">
        <f>IF(N118="sníž. přenesená",J118,0)</f>
        <v>0</v>
      </c>
      <c r="BI118" s="226">
        <f>IF(N118="nulová",J118,0)</f>
        <v>0</v>
      </c>
      <c r="BJ118" s="20" t="s">
        <v>79</v>
      </c>
      <c r="BK118" s="226">
        <f>ROUND(I118*H118,2)</f>
        <v>0</v>
      </c>
      <c r="BL118" s="20" t="s">
        <v>97</v>
      </c>
      <c r="BM118" s="225" t="s">
        <v>4405</v>
      </c>
    </row>
    <row r="119" s="2" customFormat="1" ht="16.5" customHeight="1">
      <c r="A119" s="41"/>
      <c r="B119" s="42"/>
      <c r="C119" s="214" t="s">
        <v>250</v>
      </c>
      <c r="D119" s="214" t="s">
        <v>179</v>
      </c>
      <c r="E119" s="215" t="s">
        <v>4406</v>
      </c>
      <c r="F119" s="216" t="s">
        <v>4407</v>
      </c>
      <c r="G119" s="217" t="s">
        <v>209</v>
      </c>
      <c r="H119" s="218">
        <v>260</v>
      </c>
      <c r="I119" s="219"/>
      <c r="J119" s="220">
        <f>ROUND(I119*H119,2)</f>
        <v>0</v>
      </c>
      <c r="K119" s="216" t="s">
        <v>2884</v>
      </c>
      <c r="L119" s="47"/>
      <c r="M119" s="221" t="s">
        <v>21</v>
      </c>
      <c r="N119" s="222" t="s">
        <v>43</v>
      </c>
      <c r="O119" s="87"/>
      <c r="P119" s="223">
        <f>O119*H119</f>
        <v>0</v>
      </c>
      <c r="Q119" s="223">
        <v>0</v>
      </c>
      <c r="R119" s="223">
        <f>Q119*H119</f>
        <v>0</v>
      </c>
      <c r="S119" s="223">
        <v>0</v>
      </c>
      <c r="T119" s="224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25" t="s">
        <v>97</v>
      </c>
      <c r="AT119" s="225" t="s">
        <v>179</v>
      </c>
      <c r="AU119" s="225" t="s">
        <v>79</v>
      </c>
      <c r="AY119" s="20" t="s">
        <v>178</v>
      </c>
      <c r="BE119" s="226">
        <f>IF(N119="základní",J119,0)</f>
        <v>0</v>
      </c>
      <c r="BF119" s="226">
        <f>IF(N119="snížená",J119,0)</f>
        <v>0</v>
      </c>
      <c r="BG119" s="226">
        <f>IF(N119="zákl. přenesená",J119,0)</f>
        <v>0</v>
      </c>
      <c r="BH119" s="226">
        <f>IF(N119="sníž. přenesená",J119,0)</f>
        <v>0</v>
      </c>
      <c r="BI119" s="226">
        <f>IF(N119="nulová",J119,0)</f>
        <v>0</v>
      </c>
      <c r="BJ119" s="20" t="s">
        <v>79</v>
      </c>
      <c r="BK119" s="226">
        <f>ROUND(I119*H119,2)</f>
        <v>0</v>
      </c>
      <c r="BL119" s="20" t="s">
        <v>97</v>
      </c>
      <c r="BM119" s="225" t="s">
        <v>4408</v>
      </c>
    </row>
    <row r="120" s="2" customFormat="1" ht="16.5" customHeight="1">
      <c r="A120" s="41"/>
      <c r="B120" s="42"/>
      <c r="C120" s="214" t="s">
        <v>254</v>
      </c>
      <c r="D120" s="214" t="s">
        <v>179</v>
      </c>
      <c r="E120" s="215" t="s">
        <v>4409</v>
      </c>
      <c r="F120" s="216" t="s">
        <v>4410</v>
      </c>
      <c r="G120" s="217" t="s">
        <v>209</v>
      </c>
      <c r="H120" s="218">
        <v>85</v>
      </c>
      <c r="I120" s="219"/>
      <c r="J120" s="220">
        <f>ROUND(I120*H120,2)</f>
        <v>0</v>
      </c>
      <c r="K120" s="216" t="s">
        <v>2884</v>
      </c>
      <c r="L120" s="47"/>
      <c r="M120" s="221" t="s">
        <v>21</v>
      </c>
      <c r="N120" s="222" t="s">
        <v>43</v>
      </c>
      <c r="O120" s="87"/>
      <c r="P120" s="223">
        <f>O120*H120</f>
        <v>0</v>
      </c>
      <c r="Q120" s="223">
        <v>0</v>
      </c>
      <c r="R120" s="223">
        <f>Q120*H120</f>
        <v>0</v>
      </c>
      <c r="S120" s="223">
        <v>0</v>
      </c>
      <c r="T120" s="224">
        <f>S120*H120</f>
        <v>0</v>
      </c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R120" s="225" t="s">
        <v>97</v>
      </c>
      <c r="AT120" s="225" t="s">
        <v>179</v>
      </c>
      <c r="AU120" s="225" t="s">
        <v>79</v>
      </c>
      <c r="AY120" s="20" t="s">
        <v>178</v>
      </c>
      <c r="BE120" s="226">
        <f>IF(N120="základní",J120,0)</f>
        <v>0</v>
      </c>
      <c r="BF120" s="226">
        <f>IF(N120="snížená",J120,0)</f>
        <v>0</v>
      </c>
      <c r="BG120" s="226">
        <f>IF(N120="zákl. přenesená",J120,0)</f>
        <v>0</v>
      </c>
      <c r="BH120" s="226">
        <f>IF(N120="sníž. přenesená",J120,0)</f>
        <v>0</v>
      </c>
      <c r="BI120" s="226">
        <f>IF(N120="nulová",J120,0)</f>
        <v>0</v>
      </c>
      <c r="BJ120" s="20" t="s">
        <v>79</v>
      </c>
      <c r="BK120" s="226">
        <f>ROUND(I120*H120,2)</f>
        <v>0</v>
      </c>
      <c r="BL120" s="20" t="s">
        <v>97</v>
      </c>
      <c r="BM120" s="225" t="s">
        <v>4411</v>
      </c>
    </row>
    <row r="121" s="2" customFormat="1" ht="16.5" customHeight="1">
      <c r="A121" s="41"/>
      <c r="B121" s="42"/>
      <c r="C121" s="214" t="s">
        <v>258</v>
      </c>
      <c r="D121" s="214" t="s">
        <v>179</v>
      </c>
      <c r="E121" s="215" t="s">
        <v>4412</v>
      </c>
      <c r="F121" s="216" t="s">
        <v>4413</v>
      </c>
      <c r="G121" s="217" t="s">
        <v>209</v>
      </c>
      <c r="H121" s="218">
        <v>95</v>
      </c>
      <c r="I121" s="219"/>
      <c r="J121" s="220">
        <f>ROUND(I121*H121,2)</f>
        <v>0</v>
      </c>
      <c r="K121" s="216" t="s">
        <v>2884</v>
      </c>
      <c r="L121" s="47"/>
      <c r="M121" s="221" t="s">
        <v>21</v>
      </c>
      <c r="N121" s="222" t="s">
        <v>43</v>
      </c>
      <c r="O121" s="87"/>
      <c r="P121" s="223">
        <f>O121*H121</f>
        <v>0</v>
      </c>
      <c r="Q121" s="223">
        <v>0</v>
      </c>
      <c r="R121" s="223">
        <f>Q121*H121</f>
        <v>0</v>
      </c>
      <c r="S121" s="223">
        <v>0</v>
      </c>
      <c r="T121" s="224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25" t="s">
        <v>97</v>
      </c>
      <c r="AT121" s="225" t="s">
        <v>179</v>
      </c>
      <c r="AU121" s="225" t="s">
        <v>79</v>
      </c>
      <c r="AY121" s="20" t="s">
        <v>178</v>
      </c>
      <c r="BE121" s="226">
        <f>IF(N121="základní",J121,0)</f>
        <v>0</v>
      </c>
      <c r="BF121" s="226">
        <f>IF(N121="snížená",J121,0)</f>
        <v>0</v>
      </c>
      <c r="BG121" s="226">
        <f>IF(N121="zákl. přenesená",J121,0)</f>
        <v>0</v>
      </c>
      <c r="BH121" s="226">
        <f>IF(N121="sníž. přenesená",J121,0)</f>
        <v>0</v>
      </c>
      <c r="BI121" s="226">
        <f>IF(N121="nulová",J121,0)</f>
        <v>0</v>
      </c>
      <c r="BJ121" s="20" t="s">
        <v>79</v>
      </c>
      <c r="BK121" s="226">
        <f>ROUND(I121*H121,2)</f>
        <v>0</v>
      </c>
      <c r="BL121" s="20" t="s">
        <v>97</v>
      </c>
      <c r="BM121" s="225" t="s">
        <v>4414</v>
      </c>
    </row>
    <row r="122" s="2" customFormat="1" ht="16.5" customHeight="1">
      <c r="A122" s="41"/>
      <c r="B122" s="42"/>
      <c r="C122" s="214" t="s">
        <v>7</v>
      </c>
      <c r="D122" s="214" t="s">
        <v>179</v>
      </c>
      <c r="E122" s="215" t="s">
        <v>4415</v>
      </c>
      <c r="F122" s="216" t="s">
        <v>4416</v>
      </c>
      <c r="G122" s="217" t="s">
        <v>209</v>
      </c>
      <c r="H122" s="218">
        <v>145</v>
      </c>
      <c r="I122" s="219"/>
      <c r="J122" s="220">
        <f>ROUND(I122*H122,2)</f>
        <v>0</v>
      </c>
      <c r="K122" s="216" t="s">
        <v>2884</v>
      </c>
      <c r="L122" s="47"/>
      <c r="M122" s="221" t="s">
        <v>21</v>
      </c>
      <c r="N122" s="222" t="s">
        <v>43</v>
      </c>
      <c r="O122" s="87"/>
      <c r="P122" s="223">
        <f>O122*H122</f>
        <v>0</v>
      </c>
      <c r="Q122" s="223">
        <v>0</v>
      </c>
      <c r="R122" s="223">
        <f>Q122*H122</f>
        <v>0</v>
      </c>
      <c r="S122" s="223">
        <v>0</v>
      </c>
      <c r="T122" s="224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25" t="s">
        <v>97</v>
      </c>
      <c r="AT122" s="225" t="s">
        <v>179</v>
      </c>
      <c r="AU122" s="225" t="s">
        <v>79</v>
      </c>
      <c r="AY122" s="20" t="s">
        <v>178</v>
      </c>
      <c r="BE122" s="226">
        <f>IF(N122="základní",J122,0)</f>
        <v>0</v>
      </c>
      <c r="BF122" s="226">
        <f>IF(N122="snížená",J122,0)</f>
        <v>0</v>
      </c>
      <c r="BG122" s="226">
        <f>IF(N122="zákl. přenesená",J122,0)</f>
        <v>0</v>
      </c>
      <c r="BH122" s="226">
        <f>IF(N122="sníž. přenesená",J122,0)</f>
        <v>0</v>
      </c>
      <c r="BI122" s="226">
        <f>IF(N122="nulová",J122,0)</f>
        <v>0</v>
      </c>
      <c r="BJ122" s="20" t="s">
        <v>79</v>
      </c>
      <c r="BK122" s="226">
        <f>ROUND(I122*H122,2)</f>
        <v>0</v>
      </c>
      <c r="BL122" s="20" t="s">
        <v>97</v>
      </c>
      <c r="BM122" s="225" t="s">
        <v>4417</v>
      </c>
    </row>
    <row r="123" s="2" customFormat="1" ht="16.5" customHeight="1">
      <c r="A123" s="41"/>
      <c r="B123" s="42"/>
      <c r="C123" s="214" t="s">
        <v>266</v>
      </c>
      <c r="D123" s="214" t="s">
        <v>179</v>
      </c>
      <c r="E123" s="215" t="s">
        <v>4418</v>
      </c>
      <c r="F123" s="216" t="s">
        <v>4419</v>
      </c>
      <c r="G123" s="217" t="s">
        <v>209</v>
      </c>
      <c r="H123" s="218">
        <v>125</v>
      </c>
      <c r="I123" s="219"/>
      <c r="J123" s="220">
        <f>ROUND(I123*H123,2)</f>
        <v>0</v>
      </c>
      <c r="K123" s="216" t="s">
        <v>2884</v>
      </c>
      <c r="L123" s="47"/>
      <c r="M123" s="221" t="s">
        <v>21</v>
      </c>
      <c r="N123" s="222" t="s">
        <v>43</v>
      </c>
      <c r="O123" s="87"/>
      <c r="P123" s="223">
        <f>O123*H123</f>
        <v>0</v>
      </c>
      <c r="Q123" s="223">
        <v>0</v>
      </c>
      <c r="R123" s="223">
        <f>Q123*H123</f>
        <v>0</v>
      </c>
      <c r="S123" s="223">
        <v>0</v>
      </c>
      <c r="T123" s="224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5" t="s">
        <v>97</v>
      </c>
      <c r="AT123" s="225" t="s">
        <v>179</v>
      </c>
      <c r="AU123" s="225" t="s">
        <v>79</v>
      </c>
      <c r="AY123" s="20" t="s">
        <v>178</v>
      </c>
      <c r="BE123" s="226">
        <f>IF(N123="základní",J123,0)</f>
        <v>0</v>
      </c>
      <c r="BF123" s="226">
        <f>IF(N123="snížená",J123,0)</f>
        <v>0</v>
      </c>
      <c r="BG123" s="226">
        <f>IF(N123="zákl. přenesená",J123,0)</f>
        <v>0</v>
      </c>
      <c r="BH123" s="226">
        <f>IF(N123="sníž. přenesená",J123,0)</f>
        <v>0</v>
      </c>
      <c r="BI123" s="226">
        <f>IF(N123="nulová",J123,0)</f>
        <v>0</v>
      </c>
      <c r="BJ123" s="20" t="s">
        <v>79</v>
      </c>
      <c r="BK123" s="226">
        <f>ROUND(I123*H123,2)</f>
        <v>0</v>
      </c>
      <c r="BL123" s="20" t="s">
        <v>97</v>
      </c>
      <c r="BM123" s="225" t="s">
        <v>4420</v>
      </c>
    </row>
    <row r="124" s="2" customFormat="1" ht="16.5" customHeight="1">
      <c r="A124" s="41"/>
      <c r="B124" s="42"/>
      <c r="C124" s="214" t="s">
        <v>270</v>
      </c>
      <c r="D124" s="214" t="s">
        <v>179</v>
      </c>
      <c r="E124" s="215" t="s">
        <v>4421</v>
      </c>
      <c r="F124" s="216" t="s">
        <v>4422</v>
      </c>
      <c r="G124" s="217" t="s">
        <v>209</v>
      </c>
      <c r="H124" s="218">
        <v>180</v>
      </c>
      <c r="I124" s="219"/>
      <c r="J124" s="220">
        <f>ROUND(I124*H124,2)</f>
        <v>0</v>
      </c>
      <c r="K124" s="216" t="s">
        <v>2884</v>
      </c>
      <c r="L124" s="47"/>
      <c r="M124" s="221" t="s">
        <v>21</v>
      </c>
      <c r="N124" s="222" t="s">
        <v>43</v>
      </c>
      <c r="O124" s="87"/>
      <c r="P124" s="223">
        <f>O124*H124</f>
        <v>0</v>
      </c>
      <c r="Q124" s="223">
        <v>0</v>
      </c>
      <c r="R124" s="223">
        <f>Q124*H124</f>
        <v>0</v>
      </c>
      <c r="S124" s="223">
        <v>0</v>
      </c>
      <c r="T124" s="224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25" t="s">
        <v>97</v>
      </c>
      <c r="AT124" s="225" t="s">
        <v>179</v>
      </c>
      <c r="AU124" s="225" t="s">
        <v>79</v>
      </c>
      <c r="AY124" s="20" t="s">
        <v>178</v>
      </c>
      <c r="BE124" s="226">
        <f>IF(N124="základní",J124,0)</f>
        <v>0</v>
      </c>
      <c r="BF124" s="226">
        <f>IF(N124="snížená",J124,0)</f>
        <v>0</v>
      </c>
      <c r="BG124" s="226">
        <f>IF(N124="zákl. přenesená",J124,0)</f>
        <v>0</v>
      </c>
      <c r="BH124" s="226">
        <f>IF(N124="sníž. přenesená",J124,0)</f>
        <v>0</v>
      </c>
      <c r="BI124" s="226">
        <f>IF(N124="nulová",J124,0)</f>
        <v>0</v>
      </c>
      <c r="BJ124" s="20" t="s">
        <v>79</v>
      </c>
      <c r="BK124" s="226">
        <f>ROUND(I124*H124,2)</f>
        <v>0</v>
      </c>
      <c r="BL124" s="20" t="s">
        <v>97</v>
      </c>
      <c r="BM124" s="225" t="s">
        <v>4423</v>
      </c>
    </row>
    <row r="125" s="2" customFormat="1" ht="16.5" customHeight="1">
      <c r="A125" s="41"/>
      <c r="B125" s="42"/>
      <c r="C125" s="214" t="s">
        <v>274</v>
      </c>
      <c r="D125" s="214" t="s">
        <v>179</v>
      </c>
      <c r="E125" s="215" t="s">
        <v>4424</v>
      </c>
      <c r="F125" s="216" t="s">
        <v>4425</v>
      </c>
      <c r="G125" s="217" t="s">
        <v>182</v>
      </c>
      <c r="H125" s="218">
        <v>8</v>
      </c>
      <c r="I125" s="219"/>
      <c r="J125" s="220">
        <f>ROUND(I125*H125,2)</f>
        <v>0</v>
      </c>
      <c r="K125" s="216" t="s">
        <v>2884</v>
      </c>
      <c r="L125" s="47"/>
      <c r="M125" s="221" t="s">
        <v>21</v>
      </c>
      <c r="N125" s="222" t="s">
        <v>43</v>
      </c>
      <c r="O125" s="87"/>
      <c r="P125" s="223">
        <f>O125*H125</f>
        <v>0</v>
      </c>
      <c r="Q125" s="223">
        <v>0</v>
      </c>
      <c r="R125" s="223">
        <f>Q125*H125</f>
        <v>0</v>
      </c>
      <c r="S125" s="223">
        <v>0</v>
      </c>
      <c r="T125" s="224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5" t="s">
        <v>97</v>
      </c>
      <c r="AT125" s="225" t="s">
        <v>179</v>
      </c>
      <c r="AU125" s="225" t="s">
        <v>79</v>
      </c>
      <c r="AY125" s="20" t="s">
        <v>178</v>
      </c>
      <c r="BE125" s="226">
        <f>IF(N125="základní",J125,0)</f>
        <v>0</v>
      </c>
      <c r="BF125" s="226">
        <f>IF(N125="snížená",J125,0)</f>
        <v>0</v>
      </c>
      <c r="BG125" s="226">
        <f>IF(N125="zákl. přenesená",J125,0)</f>
        <v>0</v>
      </c>
      <c r="BH125" s="226">
        <f>IF(N125="sníž. přenesená",J125,0)</f>
        <v>0</v>
      </c>
      <c r="BI125" s="226">
        <f>IF(N125="nulová",J125,0)</f>
        <v>0</v>
      </c>
      <c r="BJ125" s="20" t="s">
        <v>79</v>
      </c>
      <c r="BK125" s="226">
        <f>ROUND(I125*H125,2)</f>
        <v>0</v>
      </c>
      <c r="BL125" s="20" t="s">
        <v>97</v>
      </c>
      <c r="BM125" s="225" t="s">
        <v>4426</v>
      </c>
    </row>
    <row r="126" s="2" customFormat="1" ht="16.5" customHeight="1">
      <c r="A126" s="41"/>
      <c r="B126" s="42"/>
      <c r="C126" s="214" t="s">
        <v>278</v>
      </c>
      <c r="D126" s="214" t="s">
        <v>179</v>
      </c>
      <c r="E126" s="215" t="s">
        <v>4427</v>
      </c>
      <c r="F126" s="216" t="s">
        <v>4428</v>
      </c>
      <c r="G126" s="217" t="s">
        <v>182</v>
      </c>
      <c r="H126" s="218">
        <v>8</v>
      </c>
      <c r="I126" s="219"/>
      <c r="J126" s="220">
        <f>ROUND(I126*H126,2)</f>
        <v>0</v>
      </c>
      <c r="K126" s="216" t="s">
        <v>2884</v>
      </c>
      <c r="L126" s="47"/>
      <c r="M126" s="221" t="s">
        <v>21</v>
      </c>
      <c r="N126" s="222" t="s">
        <v>43</v>
      </c>
      <c r="O126" s="87"/>
      <c r="P126" s="223">
        <f>O126*H126</f>
        <v>0</v>
      </c>
      <c r="Q126" s="223">
        <v>0</v>
      </c>
      <c r="R126" s="223">
        <f>Q126*H126</f>
        <v>0</v>
      </c>
      <c r="S126" s="223">
        <v>0</v>
      </c>
      <c r="T126" s="224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25" t="s">
        <v>97</v>
      </c>
      <c r="AT126" s="225" t="s">
        <v>179</v>
      </c>
      <c r="AU126" s="225" t="s">
        <v>79</v>
      </c>
      <c r="AY126" s="20" t="s">
        <v>178</v>
      </c>
      <c r="BE126" s="226">
        <f>IF(N126="základní",J126,0)</f>
        <v>0</v>
      </c>
      <c r="BF126" s="226">
        <f>IF(N126="snížená",J126,0)</f>
        <v>0</v>
      </c>
      <c r="BG126" s="226">
        <f>IF(N126="zákl. přenesená",J126,0)</f>
        <v>0</v>
      </c>
      <c r="BH126" s="226">
        <f>IF(N126="sníž. přenesená",J126,0)</f>
        <v>0</v>
      </c>
      <c r="BI126" s="226">
        <f>IF(N126="nulová",J126,0)</f>
        <v>0</v>
      </c>
      <c r="BJ126" s="20" t="s">
        <v>79</v>
      </c>
      <c r="BK126" s="226">
        <f>ROUND(I126*H126,2)</f>
        <v>0</v>
      </c>
      <c r="BL126" s="20" t="s">
        <v>97</v>
      </c>
      <c r="BM126" s="225" t="s">
        <v>4429</v>
      </c>
    </row>
    <row r="127" s="2" customFormat="1" ht="16.5" customHeight="1">
      <c r="A127" s="41"/>
      <c r="B127" s="42"/>
      <c r="C127" s="214" t="s">
        <v>282</v>
      </c>
      <c r="D127" s="214" t="s">
        <v>179</v>
      </c>
      <c r="E127" s="215" t="s">
        <v>4430</v>
      </c>
      <c r="F127" s="216" t="s">
        <v>4431</v>
      </c>
      <c r="G127" s="217" t="s">
        <v>209</v>
      </c>
      <c r="H127" s="218">
        <v>80</v>
      </c>
      <c r="I127" s="219"/>
      <c r="J127" s="220">
        <f>ROUND(I127*H127,2)</f>
        <v>0</v>
      </c>
      <c r="K127" s="216" t="s">
        <v>2884</v>
      </c>
      <c r="L127" s="47"/>
      <c r="M127" s="221" t="s">
        <v>21</v>
      </c>
      <c r="N127" s="222" t="s">
        <v>43</v>
      </c>
      <c r="O127" s="87"/>
      <c r="P127" s="223">
        <f>O127*H127</f>
        <v>0</v>
      </c>
      <c r="Q127" s="223">
        <v>0</v>
      </c>
      <c r="R127" s="223">
        <f>Q127*H127</f>
        <v>0</v>
      </c>
      <c r="S127" s="223">
        <v>0</v>
      </c>
      <c r="T127" s="224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5" t="s">
        <v>97</v>
      </c>
      <c r="AT127" s="225" t="s">
        <v>179</v>
      </c>
      <c r="AU127" s="225" t="s">
        <v>79</v>
      </c>
      <c r="AY127" s="20" t="s">
        <v>178</v>
      </c>
      <c r="BE127" s="226">
        <f>IF(N127="základní",J127,0)</f>
        <v>0</v>
      </c>
      <c r="BF127" s="226">
        <f>IF(N127="snížená",J127,0)</f>
        <v>0</v>
      </c>
      <c r="BG127" s="226">
        <f>IF(N127="zákl. přenesená",J127,0)</f>
        <v>0</v>
      </c>
      <c r="BH127" s="226">
        <f>IF(N127="sníž. přenesená",J127,0)</f>
        <v>0</v>
      </c>
      <c r="BI127" s="226">
        <f>IF(N127="nulová",J127,0)</f>
        <v>0</v>
      </c>
      <c r="BJ127" s="20" t="s">
        <v>79</v>
      </c>
      <c r="BK127" s="226">
        <f>ROUND(I127*H127,2)</f>
        <v>0</v>
      </c>
      <c r="BL127" s="20" t="s">
        <v>97</v>
      </c>
      <c r="BM127" s="225" t="s">
        <v>4432</v>
      </c>
    </row>
    <row r="128" s="2" customFormat="1" ht="16.5" customHeight="1">
      <c r="A128" s="41"/>
      <c r="B128" s="42"/>
      <c r="C128" s="214" t="s">
        <v>286</v>
      </c>
      <c r="D128" s="214" t="s">
        <v>179</v>
      </c>
      <c r="E128" s="215" t="s">
        <v>4433</v>
      </c>
      <c r="F128" s="216" t="s">
        <v>4434</v>
      </c>
      <c r="G128" s="217" t="s">
        <v>209</v>
      </c>
      <c r="H128" s="218">
        <v>20</v>
      </c>
      <c r="I128" s="219"/>
      <c r="J128" s="220">
        <f>ROUND(I128*H128,2)</f>
        <v>0</v>
      </c>
      <c r="K128" s="216" t="s">
        <v>2884</v>
      </c>
      <c r="L128" s="47"/>
      <c r="M128" s="221" t="s">
        <v>21</v>
      </c>
      <c r="N128" s="222" t="s">
        <v>43</v>
      </c>
      <c r="O128" s="87"/>
      <c r="P128" s="223">
        <f>O128*H128</f>
        <v>0</v>
      </c>
      <c r="Q128" s="223">
        <v>0</v>
      </c>
      <c r="R128" s="223">
        <f>Q128*H128</f>
        <v>0</v>
      </c>
      <c r="S128" s="223">
        <v>0</v>
      </c>
      <c r="T128" s="224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25" t="s">
        <v>97</v>
      </c>
      <c r="AT128" s="225" t="s">
        <v>179</v>
      </c>
      <c r="AU128" s="225" t="s">
        <v>79</v>
      </c>
      <c r="AY128" s="20" t="s">
        <v>178</v>
      </c>
      <c r="BE128" s="226">
        <f>IF(N128="základní",J128,0)</f>
        <v>0</v>
      </c>
      <c r="BF128" s="226">
        <f>IF(N128="snížená",J128,0)</f>
        <v>0</v>
      </c>
      <c r="BG128" s="226">
        <f>IF(N128="zákl. přenesená",J128,0)</f>
        <v>0</v>
      </c>
      <c r="BH128" s="226">
        <f>IF(N128="sníž. přenesená",J128,0)</f>
        <v>0</v>
      </c>
      <c r="BI128" s="226">
        <f>IF(N128="nulová",J128,0)</f>
        <v>0</v>
      </c>
      <c r="BJ128" s="20" t="s">
        <v>79</v>
      </c>
      <c r="BK128" s="226">
        <f>ROUND(I128*H128,2)</f>
        <v>0</v>
      </c>
      <c r="BL128" s="20" t="s">
        <v>97</v>
      </c>
      <c r="BM128" s="225" t="s">
        <v>4435</v>
      </c>
    </row>
    <row r="129" s="2" customFormat="1" ht="24.15" customHeight="1">
      <c r="A129" s="41"/>
      <c r="B129" s="42"/>
      <c r="C129" s="214" t="s">
        <v>290</v>
      </c>
      <c r="D129" s="214" t="s">
        <v>179</v>
      </c>
      <c r="E129" s="215" t="s">
        <v>4436</v>
      </c>
      <c r="F129" s="216" t="s">
        <v>4102</v>
      </c>
      <c r="G129" s="217" t="s">
        <v>209</v>
      </c>
      <c r="H129" s="218">
        <v>25</v>
      </c>
      <c r="I129" s="219"/>
      <c r="J129" s="220">
        <f>ROUND(I129*H129,2)</f>
        <v>0</v>
      </c>
      <c r="K129" s="216" t="s">
        <v>2884</v>
      </c>
      <c r="L129" s="47"/>
      <c r="M129" s="221" t="s">
        <v>21</v>
      </c>
      <c r="N129" s="222" t="s">
        <v>43</v>
      </c>
      <c r="O129" s="87"/>
      <c r="P129" s="223">
        <f>O129*H129</f>
        <v>0</v>
      </c>
      <c r="Q129" s="223">
        <v>0</v>
      </c>
      <c r="R129" s="223">
        <f>Q129*H129</f>
        <v>0</v>
      </c>
      <c r="S129" s="223">
        <v>0</v>
      </c>
      <c r="T129" s="224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25" t="s">
        <v>97</v>
      </c>
      <c r="AT129" s="225" t="s">
        <v>179</v>
      </c>
      <c r="AU129" s="225" t="s">
        <v>79</v>
      </c>
      <c r="AY129" s="20" t="s">
        <v>178</v>
      </c>
      <c r="BE129" s="226">
        <f>IF(N129="základní",J129,0)</f>
        <v>0</v>
      </c>
      <c r="BF129" s="226">
        <f>IF(N129="snížená",J129,0)</f>
        <v>0</v>
      </c>
      <c r="BG129" s="226">
        <f>IF(N129="zákl. přenesená",J129,0)</f>
        <v>0</v>
      </c>
      <c r="BH129" s="226">
        <f>IF(N129="sníž. přenesená",J129,0)</f>
        <v>0</v>
      </c>
      <c r="BI129" s="226">
        <f>IF(N129="nulová",J129,0)</f>
        <v>0</v>
      </c>
      <c r="BJ129" s="20" t="s">
        <v>79</v>
      </c>
      <c r="BK129" s="226">
        <f>ROUND(I129*H129,2)</f>
        <v>0</v>
      </c>
      <c r="BL129" s="20" t="s">
        <v>97</v>
      </c>
      <c r="BM129" s="225" t="s">
        <v>4437</v>
      </c>
    </row>
    <row r="130" s="2" customFormat="1" ht="16.5" customHeight="1">
      <c r="A130" s="41"/>
      <c r="B130" s="42"/>
      <c r="C130" s="214" t="s">
        <v>294</v>
      </c>
      <c r="D130" s="214" t="s">
        <v>179</v>
      </c>
      <c r="E130" s="215" t="s">
        <v>4438</v>
      </c>
      <c r="F130" s="216" t="s">
        <v>4439</v>
      </c>
      <c r="G130" s="217" t="s">
        <v>182</v>
      </c>
      <c r="H130" s="218">
        <v>16</v>
      </c>
      <c r="I130" s="219"/>
      <c r="J130" s="220">
        <f>ROUND(I130*H130,2)</f>
        <v>0</v>
      </c>
      <c r="K130" s="216" t="s">
        <v>2884</v>
      </c>
      <c r="L130" s="47"/>
      <c r="M130" s="221" t="s">
        <v>21</v>
      </c>
      <c r="N130" s="222" t="s">
        <v>43</v>
      </c>
      <c r="O130" s="87"/>
      <c r="P130" s="223">
        <f>O130*H130</f>
        <v>0</v>
      </c>
      <c r="Q130" s="223">
        <v>0</v>
      </c>
      <c r="R130" s="223">
        <f>Q130*H130</f>
        <v>0</v>
      </c>
      <c r="S130" s="223">
        <v>0</v>
      </c>
      <c r="T130" s="224">
        <f>S130*H130</f>
        <v>0</v>
      </c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R130" s="225" t="s">
        <v>97</v>
      </c>
      <c r="AT130" s="225" t="s">
        <v>179</v>
      </c>
      <c r="AU130" s="225" t="s">
        <v>79</v>
      </c>
      <c r="AY130" s="20" t="s">
        <v>178</v>
      </c>
      <c r="BE130" s="226">
        <f>IF(N130="základní",J130,0)</f>
        <v>0</v>
      </c>
      <c r="BF130" s="226">
        <f>IF(N130="snížená",J130,0)</f>
        <v>0</v>
      </c>
      <c r="BG130" s="226">
        <f>IF(N130="zákl. přenesená",J130,0)</f>
        <v>0</v>
      </c>
      <c r="BH130" s="226">
        <f>IF(N130="sníž. přenesená",J130,0)</f>
        <v>0</v>
      </c>
      <c r="BI130" s="226">
        <f>IF(N130="nulová",J130,0)</f>
        <v>0</v>
      </c>
      <c r="BJ130" s="20" t="s">
        <v>79</v>
      </c>
      <c r="BK130" s="226">
        <f>ROUND(I130*H130,2)</f>
        <v>0</v>
      </c>
      <c r="BL130" s="20" t="s">
        <v>97</v>
      </c>
      <c r="BM130" s="225" t="s">
        <v>4440</v>
      </c>
    </row>
    <row r="131" s="2" customFormat="1" ht="16.5" customHeight="1">
      <c r="A131" s="41"/>
      <c r="B131" s="42"/>
      <c r="C131" s="214" t="s">
        <v>298</v>
      </c>
      <c r="D131" s="214" t="s">
        <v>179</v>
      </c>
      <c r="E131" s="215" t="s">
        <v>4441</v>
      </c>
      <c r="F131" s="216" t="s">
        <v>4442</v>
      </c>
      <c r="G131" s="217" t="s">
        <v>182</v>
      </c>
      <c r="H131" s="218">
        <v>25</v>
      </c>
      <c r="I131" s="219"/>
      <c r="J131" s="220">
        <f>ROUND(I131*H131,2)</f>
        <v>0</v>
      </c>
      <c r="K131" s="216" t="s">
        <v>2884</v>
      </c>
      <c r="L131" s="47"/>
      <c r="M131" s="221" t="s">
        <v>21</v>
      </c>
      <c r="N131" s="222" t="s">
        <v>43</v>
      </c>
      <c r="O131" s="87"/>
      <c r="P131" s="223">
        <f>O131*H131</f>
        <v>0</v>
      </c>
      <c r="Q131" s="223">
        <v>0</v>
      </c>
      <c r="R131" s="223">
        <f>Q131*H131</f>
        <v>0</v>
      </c>
      <c r="S131" s="223">
        <v>0</v>
      </c>
      <c r="T131" s="224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25" t="s">
        <v>97</v>
      </c>
      <c r="AT131" s="225" t="s">
        <v>179</v>
      </c>
      <c r="AU131" s="225" t="s">
        <v>79</v>
      </c>
      <c r="AY131" s="20" t="s">
        <v>178</v>
      </c>
      <c r="BE131" s="226">
        <f>IF(N131="základní",J131,0)</f>
        <v>0</v>
      </c>
      <c r="BF131" s="226">
        <f>IF(N131="snížená",J131,0)</f>
        <v>0</v>
      </c>
      <c r="BG131" s="226">
        <f>IF(N131="zákl. přenesená",J131,0)</f>
        <v>0</v>
      </c>
      <c r="BH131" s="226">
        <f>IF(N131="sníž. přenesená",J131,0)</f>
        <v>0</v>
      </c>
      <c r="BI131" s="226">
        <f>IF(N131="nulová",J131,0)</f>
        <v>0</v>
      </c>
      <c r="BJ131" s="20" t="s">
        <v>79</v>
      </c>
      <c r="BK131" s="226">
        <f>ROUND(I131*H131,2)</f>
        <v>0</v>
      </c>
      <c r="BL131" s="20" t="s">
        <v>97</v>
      </c>
      <c r="BM131" s="225" t="s">
        <v>4443</v>
      </c>
    </row>
    <row r="132" s="2" customFormat="1" ht="16.5" customHeight="1">
      <c r="A132" s="41"/>
      <c r="B132" s="42"/>
      <c r="C132" s="214" t="s">
        <v>302</v>
      </c>
      <c r="D132" s="214" t="s">
        <v>179</v>
      </c>
      <c r="E132" s="215" t="s">
        <v>4444</v>
      </c>
      <c r="F132" s="216" t="s">
        <v>3695</v>
      </c>
      <c r="G132" s="217" t="s">
        <v>182</v>
      </c>
      <c r="H132" s="218">
        <v>4</v>
      </c>
      <c r="I132" s="219"/>
      <c r="J132" s="220">
        <f>ROUND(I132*H132,2)</f>
        <v>0</v>
      </c>
      <c r="K132" s="216" t="s">
        <v>2884</v>
      </c>
      <c r="L132" s="47"/>
      <c r="M132" s="221" t="s">
        <v>21</v>
      </c>
      <c r="N132" s="222" t="s">
        <v>43</v>
      </c>
      <c r="O132" s="87"/>
      <c r="P132" s="223">
        <f>O132*H132</f>
        <v>0</v>
      </c>
      <c r="Q132" s="223">
        <v>0</v>
      </c>
      <c r="R132" s="223">
        <f>Q132*H132</f>
        <v>0</v>
      </c>
      <c r="S132" s="223">
        <v>0</v>
      </c>
      <c r="T132" s="224">
        <f>S132*H132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R132" s="225" t="s">
        <v>97</v>
      </c>
      <c r="AT132" s="225" t="s">
        <v>179</v>
      </c>
      <c r="AU132" s="225" t="s">
        <v>79</v>
      </c>
      <c r="AY132" s="20" t="s">
        <v>178</v>
      </c>
      <c r="BE132" s="226">
        <f>IF(N132="základní",J132,0)</f>
        <v>0</v>
      </c>
      <c r="BF132" s="226">
        <f>IF(N132="snížená",J132,0)</f>
        <v>0</v>
      </c>
      <c r="BG132" s="226">
        <f>IF(N132="zákl. přenesená",J132,0)</f>
        <v>0</v>
      </c>
      <c r="BH132" s="226">
        <f>IF(N132="sníž. přenesená",J132,0)</f>
        <v>0</v>
      </c>
      <c r="BI132" s="226">
        <f>IF(N132="nulová",J132,0)</f>
        <v>0</v>
      </c>
      <c r="BJ132" s="20" t="s">
        <v>79</v>
      </c>
      <c r="BK132" s="226">
        <f>ROUND(I132*H132,2)</f>
        <v>0</v>
      </c>
      <c r="BL132" s="20" t="s">
        <v>97</v>
      </c>
      <c r="BM132" s="225" t="s">
        <v>4445</v>
      </c>
    </row>
    <row r="133" s="2" customFormat="1" ht="16.5" customHeight="1">
      <c r="A133" s="41"/>
      <c r="B133" s="42"/>
      <c r="C133" s="214" t="s">
        <v>306</v>
      </c>
      <c r="D133" s="214" t="s">
        <v>179</v>
      </c>
      <c r="E133" s="215" t="s">
        <v>4446</v>
      </c>
      <c r="F133" s="216" t="s">
        <v>3698</v>
      </c>
      <c r="G133" s="217" t="s">
        <v>182</v>
      </c>
      <c r="H133" s="218">
        <v>2</v>
      </c>
      <c r="I133" s="219"/>
      <c r="J133" s="220">
        <f>ROUND(I133*H133,2)</f>
        <v>0</v>
      </c>
      <c r="K133" s="216" t="s">
        <v>2884</v>
      </c>
      <c r="L133" s="47"/>
      <c r="M133" s="221" t="s">
        <v>21</v>
      </c>
      <c r="N133" s="222" t="s">
        <v>43</v>
      </c>
      <c r="O133" s="87"/>
      <c r="P133" s="223">
        <f>O133*H133</f>
        <v>0</v>
      </c>
      <c r="Q133" s="223">
        <v>0</v>
      </c>
      <c r="R133" s="223">
        <f>Q133*H133</f>
        <v>0</v>
      </c>
      <c r="S133" s="223">
        <v>0</v>
      </c>
      <c r="T133" s="224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25" t="s">
        <v>97</v>
      </c>
      <c r="AT133" s="225" t="s">
        <v>179</v>
      </c>
      <c r="AU133" s="225" t="s">
        <v>79</v>
      </c>
      <c r="AY133" s="20" t="s">
        <v>178</v>
      </c>
      <c r="BE133" s="226">
        <f>IF(N133="základní",J133,0)</f>
        <v>0</v>
      </c>
      <c r="BF133" s="226">
        <f>IF(N133="snížená",J133,0)</f>
        <v>0</v>
      </c>
      <c r="BG133" s="226">
        <f>IF(N133="zákl. přenesená",J133,0)</f>
        <v>0</v>
      </c>
      <c r="BH133" s="226">
        <f>IF(N133="sníž. přenesená",J133,0)</f>
        <v>0</v>
      </c>
      <c r="BI133" s="226">
        <f>IF(N133="nulová",J133,0)</f>
        <v>0</v>
      </c>
      <c r="BJ133" s="20" t="s">
        <v>79</v>
      </c>
      <c r="BK133" s="226">
        <f>ROUND(I133*H133,2)</f>
        <v>0</v>
      </c>
      <c r="BL133" s="20" t="s">
        <v>97</v>
      </c>
      <c r="BM133" s="225" t="s">
        <v>4447</v>
      </c>
    </row>
    <row r="134" s="2" customFormat="1" ht="16.5" customHeight="1">
      <c r="A134" s="41"/>
      <c r="B134" s="42"/>
      <c r="C134" s="214" t="s">
        <v>310</v>
      </c>
      <c r="D134" s="214" t="s">
        <v>179</v>
      </c>
      <c r="E134" s="215" t="s">
        <v>4448</v>
      </c>
      <c r="F134" s="216" t="s">
        <v>3701</v>
      </c>
      <c r="G134" s="217" t="s">
        <v>182</v>
      </c>
      <c r="H134" s="218">
        <v>2</v>
      </c>
      <c r="I134" s="219"/>
      <c r="J134" s="220">
        <f>ROUND(I134*H134,2)</f>
        <v>0</v>
      </c>
      <c r="K134" s="216" t="s">
        <v>2884</v>
      </c>
      <c r="L134" s="47"/>
      <c r="M134" s="221" t="s">
        <v>21</v>
      </c>
      <c r="N134" s="222" t="s">
        <v>43</v>
      </c>
      <c r="O134" s="87"/>
      <c r="P134" s="223">
        <f>O134*H134</f>
        <v>0</v>
      </c>
      <c r="Q134" s="223">
        <v>0</v>
      </c>
      <c r="R134" s="223">
        <f>Q134*H134</f>
        <v>0</v>
      </c>
      <c r="S134" s="223">
        <v>0</v>
      </c>
      <c r="T134" s="224">
        <f>S134*H134</f>
        <v>0</v>
      </c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R134" s="225" t="s">
        <v>97</v>
      </c>
      <c r="AT134" s="225" t="s">
        <v>179</v>
      </c>
      <c r="AU134" s="225" t="s">
        <v>79</v>
      </c>
      <c r="AY134" s="20" t="s">
        <v>178</v>
      </c>
      <c r="BE134" s="226">
        <f>IF(N134="základní",J134,0)</f>
        <v>0</v>
      </c>
      <c r="BF134" s="226">
        <f>IF(N134="snížená",J134,0)</f>
        <v>0</v>
      </c>
      <c r="BG134" s="226">
        <f>IF(N134="zákl. přenesená",J134,0)</f>
        <v>0</v>
      </c>
      <c r="BH134" s="226">
        <f>IF(N134="sníž. přenesená",J134,0)</f>
        <v>0</v>
      </c>
      <c r="BI134" s="226">
        <f>IF(N134="nulová",J134,0)</f>
        <v>0</v>
      </c>
      <c r="BJ134" s="20" t="s">
        <v>79</v>
      </c>
      <c r="BK134" s="226">
        <f>ROUND(I134*H134,2)</f>
        <v>0</v>
      </c>
      <c r="BL134" s="20" t="s">
        <v>97</v>
      </c>
      <c r="BM134" s="225" t="s">
        <v>4449</v>
      </c>
    </row>
    <row r="135" s="2" customFormat="1" ht="21.75" customHeight="1">
      <c r="A135" s="41"/>
      <c r="B135" s="42"/>
      <c r="C135" s="214" t="s">
        <v>316</v>
      </c>
      <c r="D135" s="214" t="s">
        <v>179</v>
      </c>
      <c r="E135" s="215" t="s">
        <v>4450</v>
      </c>
      <c r="F135" s="216" t="s">
        <v>4451</v>
      </c>
      <c r="G135" s="217" t="s">
        <v>182</v>
      </c>
      <c r="H135" s="218">
        <v>20</v>
      </c>
      <c r="I135" s="219"/>
      <c r="J135" s="220">
        <f>ROUND(I135*H135,2)</f>
        <v>0</v>
      </c>
      <c r="K135" s="216" t="s">
        <v>2884</v>
      </c>
      <c r="L135" s="47"/>
      <c r="M135" s="221" t="s">
        <v>21</v>
      </c>
      <c r="N135" s="222" t="s">
        <v>43</v>
      </c>
      <c r="O135" s="87"/>
      <c r="P135" s="223">
        <f>O135*H135</f>
        <v>0</v>
      </c>
      <c r="Q135" s="223">
        <v>0</v>
      </c>
      <c r="R135" s="223">
        <f>Q135*H135</f>
        <v>0</v>
      </c>
      <c r="S135" s="223">
        <v>0</v>
      </c>
      <c r="T135" s="224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5" t="s">
        <v>97</v>
      </c>
      <c r="AT135" s="225" t="s">
        <v>179</v>
      </c>
      <c r="AU135" s="225" t="s">
        <v>79</v>
      </c>
      <c r="AY135" s="20" t="s">
        <v>178</v>
      </c>
      <c r="BE135" s="226">
        <f>IF(N135="základní",J135,0)</f>
        <v>0</v>
      </c>
      <c r="BF135" s="226">
        <f>IF(N135="snížená",J135,0)</f>
        <v>0</v>
      </c>
      <c r="BG135" s="226">
        <f>IF(N135="zákl. přenesená",J135,0)</f>
        <v>0</v>
      </c>
      <c r="BH135" s="226">
        <f>IF(N135="sníž. přenesená",J135,0)</f>
        <v>0</v>
      </c>
      <c r="BI135" s="226">
        <f>IF(N135="nulová",J135,0)</f>
        <v>0</v>
      </c>
      <c r="BJ135" s="20" t="s">
        <v>79</v>
      </c>
      <c r="BK135" s="226">
        <f>ROUND(I135*H135,2)</f>
        <v>0</v>
      </c>
      <c r="BL135" s="20" t="s">
        <v>97</v>
      </c>
      <c r="BM135" s="225" t="s">
        <v>4452</v>
      </c>
    </row>
    <row r="136" s="2" customFormat="1" ht="16.5" customHeight="1">
      <c r="A136" s="41"/>
      <c r="B136" s="42"/>
      <c r="C136" s="214" t="s">
        <v>320</v>
      </c>
      <c r="D136" s="214" t="s">
        <v>179</v>
      </c>
      <c r="E136" s="215" t="s">
        <v>4453</v>
      </c>
      <c r="F136" s="216" t="s">
        <v>4454</v>
      </c>
      <c r="G136" s="217" t="s">
        <v>182</v>
      </c>
      <c r="H136" s="218">
        <v>1</v>
      </c>
      <c r="I136" s="219"/>
      <c r="J136" s="220">
        <f>ROUND(I136*H136,2)</f>
        <v>0</v>
      </c>
      <c r="K136" s="216" t="s">
        <v>2884</v>
      </c>
      <c r="L136" s="47"/>
      <c r="M136" s="221" t="s">
        <v>21</v>
      </c>
      <c r="N136" s="222" t="s">
        <v>43</v>
      </c>
      <c r="O136" s="87"/>
      <c r="P136" s="223">
        <f>O136*H136</f>
        <v>0</v>
      </c>
      <c r="Q136" s="223">
        <v>0</v>
      </c>
      <c r="R136" s="223">
        <f>Q136*H136</f>
        <v>0</v>
      </c>
      <c r="S136" s="223">
        <v>0</v>
      </c>
      <c r="T136" s="224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25" t="s">
        <v>97</v>
      </c>
      <c r="AT136" s="225" t="s">
        <v>179</v>
      </c>
      <c r="AU136" s="225" t="s">
        <v>79</v>
      </c>
      <c r="AY136" s="20" t="s">
        <v>178</v>
      </c>
      <c r="BE136" s="226">
        <f>IF(N136="základní",J136,0)</f>
        <v>0</v>
      </c>
      <c r="BF136" s="226">
        <f>IF(N136="snížená",J136,0)</f>
        <v>0</v>
      </c>
      <c r="BG136" s="226">
        <f>IF(N136="zákl. přenesená",J136,0)</f>
        <v>0</v>
      </c>
      <c r="BH136" s="226">
        <f>IF(N136="sníž. přenesená",J136,0)</f>
        <v>0</v>
      </c>
      <c r="BI136" s="226">
        <f>IF(N136="nulová",J136,0)</f>
        <v>0</v>
      </c>
      <c r="BJ136" s="20" t="s">
        <v>79</v>
      </c>
      <c r="BK136" s="226">
        <f>ROUND(I136*H136,2)</f>
        <v>0</v>
      </c>
      <c r="BL136" s="20" t="s">
        <v>97</v>
      </c>
      <c r="BM136" s="225" t="s">
        <v>4455</v>
      </c>
    </row>
    <row r="137" s="2" customFormat="1" ht="16.5" customHeight="1">
      <c r="A137" s="41"/>
      <c r="B137" s="42"/>
      <c r="C137" s="214" t="s">
        <v>324</v>
      </c>
      <c r="D137" s="214" t="s">
        <v>179</v>
      </c>
      <c r="E137" s="215" t="s">
        <v>4456</v>
      </c>
      <c r="F137" s="216" t="s">
        <v>4457</v>
      </c>
      <c r="G137" s="217" t="s">
        <v>182</v>
      </c>
      <c r="H137" s="218">
        <v>1</v>
      </c>
      <c r="I137" s="219"/>
      <c r="J137" s="220">
        <f>ROUND(I137*H137,2)</f>
        <v>0</v>
      </c>
      <c r="K137" s="216" t="s">
        <v>2884</v>
      </c>
      <c r="L137" s="47"/>
      <c r="M137" s="221" t="s">
        <v>21</v>
      </c>
      <c r="N137" s="222" t="s">
        <v>43</v>
      </c>
      <c r="O137" s="87"/>
      <c r="P137" s="223">
        <f>O137*H137</f>
        <v>0</v>
      </c>
      <c r="Q137" s="223">
        <v>0</v>
      </c>
      <c r="R137" s="223">
        <f>Q137*H137</f>
        <v>0</v>
      </c>
      <c r="S137" s="223">
        <v>0</v>
      </c>
      <c r="T137" s="224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25" t="s">
        <v>97</v>
      </c>
      <c r="AT137" s="225" t="s">
        <v>179</v>
      </c>
      <c r="AU137" s="225" t="s">
        <v>79</v>
      </c>
      <c r="AY137" s="20" t="s">
        <v>178</v>
      </c>
      <c r="BE137" s="226">
        <f>IF(N137="základní",J137,0)</f>
        <v>0</v>
      </c>
      <c r="BF137" s="226">
        <f>IF(N137="snížená",J137,0)</f>
        <v>0</v>
      </c>
      <c r="BG137" s="226">
        <f>IF(N137="zákl. přenesená",J137,0)</f>
        <v>0</v>
      </c>
      <c r="BH137" s="226">
        <f>IF(N137="sníž. přenesená",J137,0)</f>
        <v>0</v>
      </c>
      <c r="BI137" s="226">
        <f>IF(N137="nulová",J137,0)</f>
        <v>0</v>
      </c>
      <c r="BJ137" s="20" t="s">
        <v>79</v>
      </c>
      <c r="BK137" s="226">
        <f>ROUND(I137*H137,2)</f>
        <v>0</v>
      </c>
      <c r="BL137" s="20" t="s">
        <v>97</v>
      </c>
      <c r="BM137" s="225" t="s">
        <v>4458</v>
      </c>
    </row>
    <row r="138" s="12" customFormat="1" ht="22.8" customHeight="1">
      <c r="A138" s="12"/>
      <c r="B138" s="200"/>
      <c r="C138" s="201"/>
      <c r="D138" s="202" t="s">
        <v>71</v>
      </c>
      <c r="E138" s="227" t="s">
        <v>4189</v>
      </c>
      <c r="F138" s="227" t="s">
        <v>4459</v>
      </c>
      <c r="G138" s="201"/>
      <c r="H138" s="201"/>
      <c r="I138" s="204"/>
      <c r="J138" s="228">
        <f>BK138</f>
        <v>0</v>
      </c>
      <c r="K138" s="201"/>
      <c r="L138" s="206"/>
      <c r="M138" s="207"/>
      <c r="N138" s="208"/>
      <c r="O138" s="208"/>
      <c r="P138" s="209">
        <f>SUM(P139:P142)</f>
        <v>0</v>
      </c>
      <c r="Q138" s="208"/>
      <c r="R138" s="209">
        <f>SUM(R139:R142)</f>
        <v>0</v>
      </c>
      <c r="S138" s="208"/>
      <c r="T138" s="210">
        <f>SUM(T139:T142)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11" t="s">
        <v>79</v>
      </c>
      <c r="AT138" s="212" t="s">
        <v>71</v>
      </c>
      <c r="AU138" s="212" t="s">
        <v>79</v>
      </c>
      <c r="AY138" s="211" t="s">
        <v>178</v>
      </c>
      <c r="BK138" s="213">
        <f>SUM(BK139:BK142)</f>
        <v>0</v>
      </c>
    </row>
    <row r="139" s="2" customFormat="1" ht="16.5" customHeight="1">
      <c r="A139" s="41"/>
      <c r="B139" s="42"/>
      <c r="C139" s="214" t="s">
        <v>645</v>
      </c>
      <c r="D139" s="214" t="s">
        <v>179</v>
      </c>
      <c r="E139" s="215" t="s">
        <v>4460</v>
      </c>
      <c r="F139" s="216" t="s">
        <v>4461</v>
      </c>
      <c r="G139" s="217" t="s">
        <v>182</v>
      </c>
      <c r="H139" s="218">
        <v>2</v>
      </c>
      <c r="I139" s="219"/>
      <c r="J139" s="220">
        <f>ROUND(I139*H139,2)</f>
        <v>0</v>
      </c>
      <c r="K139" s="216" t="s">
        <v>2884</v>
      </c>
      <c r="L139" s="47"/>
      <c r="M139" s="221" t="s">
        <v>21</v>
      </c>
      <c r="N139" s="222" t="s">
        <v>43</v>
      </c>
      <c r="O139" s="87"/>
      <c r="P139" s="223">
        <f>O139*H139</f>
        <v>0</v>
      </c>
      <c r="Q139" s="223">
        <v>0</v>
      </c>
      <c r="R139" s="223">
        <f>Q139*H139</f>
        <v>0</v>
      </c>
      <c r="S139" s="223">
        <v>0</v>
      </c>
      <c r="T139" s="224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25" t="s">
        <v>97</v>
      </c>
      <c r="AT139" s="225" t="s">
        <v>179</v>
      </c>
      <c r="AU139" s="225" t="s">
        <v>81</v>
      </c>
      <c r="AY139" s="20" t="s">
        <v>178</v>
      </c>
      <c r="BE139" s="226">
        <f>IF(N139="základní",J139,0)</f>
        <v>0</v>
      </c>
      <c r="BF139" s="226">
        <f>IF(N139="snížená",J139,0)</f>
        <v>0</v>
      </c>
      <c r="BG139" s="226">
        <f>IF(N139="zákl. přenesená",J139,0)</f>
        <v>0</v>
      </c>
      <c r="BH139" s="226">
        <f>IF(N139="sníž. přenesená",J139,0)</f>
        <v>0</v>
      </c>
      <c r="BI139" s="226">
        <f>IF(N139="nulová",J139,0)</f>
        <v>0</v>
      </c>
      <c r="BJ139" s="20" t="s">
        <v>79</v>
      </c>
      <c r="BK139" s="226">
        <f>ROUND(I139*H139,2)</f>
        <v>0</v>
      </c>
      <c r="BL139" s="20" t="s">
        <v>97</v>
      </c>
      <c r="BM139" s="225" t="s">
        <v>4462</v>
      </c>
    </row>
    <row r="140" s="2" customFormat="1" ht="16.5" customHeight="1">
      <c r="A140" s="41"/>
      <c r="B140" s="42"/>
      <c r="C140" s="214" t="s">
        <v>651</v>
      </c>
      <c r="D140" s="214" t="s">
        <v>179</v>
      </c>
      <c r="E140" s="215" t="s">
        <v>4463</v>
      </c>
      <c r="F140" s="216" t="s">
        <v>4464</v>
      </c>
      <c r="G140" s="217" t="s">
        <v>182</v>
      </c>
      <c r="H140" s="218">
        <v>2</v>
      </c>
      <c r="I140" s="219"/>
      <c r="J140" s="220">
        <f>ROUND(I140*H140,2)</f>
        <v>0</v>
      </c>
      <c r="K140" s="216" t="s">
        <v>2884</v>
      </c>
      <c r="L140" s="47"/>
      <c r="M140" s="221" t="s">
        <v>21</v>
      </c>
      <c r="N140" s="222" t="s">
        <v>43</v>
      </c>
      <c r="O140" s="87"/>
      <c r="P140" s="223">
        <f>O140*H140</f>
        <v>0</v>
      </c>
      <c r="Q140" s="223">
        <v>0</v>
      </c>
      <c r="R140" s="223">
        <f>Q140*H140</f>
        <v>0</v>
      </c>
      <c r="S140" s="223">
        <v>0</v>
      </c>
      <c r="T140" s="224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25" t="s">
        <v>97</v>
      </c>
      <c r="AT140" s="225" t="s">
        <v>179</v>
      </c>
      <c r="AU140" s="225" t="s">
        <v>81</v>
      </c>
      <c r="AY140" s="20" t="s">
        <v>178</v>
      </c>
      <c r="BE140" s="226">
        <f>IF(N140="základní",J140,0)</f>
        <v>0</v>
      </c>
      <c r="BF140" s="226">
        <f>IF(N140="snížená",J140,0)</f>
        <v>0</v>
      </c>
      <c r="BG140" s="226">
        <f>IF(N140="zákl. přenesená",J140,0)</f>
        <v>0</v>
      </c>
      <c r="BH140" s="226">
        <f>IF(N140="sníž. přenesená",J140,0)</f>
        <v>0</v>
      </c>
      <c r="BI140" s="226">
        <f>IF(N140="nulová",J140,0)</f>
        <v>0</v>
      </c>
      <c r="BJ140" s="20" t="s">
        <v>79</v>
      </c>
      <c r="BK140" s="226">
        <f>ROUND(I140*H140,2)</f>
        <v>0</v>
      </c>
      <c r="BL140" s="20" t="s">
        <v>97</v>
      </c>
      <c r="BM140" s="225" t="s">
        <v>4465</v>
      </c>
    </row>
    <row r="141" s="2" customFormat="1" ht="21.75" customHeight="1">
      <c r="A141" s="41"/>
      <c r="B141" s="42"/>
      <c r="C141" s="214" t="s">
        <v>657</v>
      </c>
      <c r="D141" s="214" t="s">
        <v>179</v>
      </c>
      <c r="E141" s="215" t="s">
        <v>4466</v>
      </c>
      <c r="F141" s="216" t="s">
        <v>4467</v>
      </c>
      <c r="G141" s="217" t="s">
        <v>182</v>
      </c>
      <c r="H141" s="218">
        <v>2</v>
      </c>
      <c r="I141" s="219"/>
      <c r="J141" s="220">
        <f>ROUND(I141*H141,2)</f>
        <v>0</v>
      </c>
      <c r="K141" s="216" t="s">
        <v>2884</v>
      </c>
      <c r="L141" s="47"/>
      <c r="M141" s="221" t="s">
        <v>21</v>
      </c>
      <c r="N141" s="222" t="s">
        <v>43</v>
      </c>
      <c r="O141" s="87"/>
      <c r="P141" s="223">
        <f>O141*H141</f>
        <v>0</v>
      </c>
      <c r="Q141" s="223">
        <v>0</v>
      </c>
      <c r="R141" s="223">
        <f>Q141*H141</f>
        <v>0</v>
      </c>
      <c r="S141" s="223">
        <v>0</v>
      </c>
      <c r="T141" s="224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25" t="s">
        <v>97</v>
      </c>
      <c r="AT141" s="225" t="s">
        <v>179</v>
      </c>
      <c r="AU141" s="225" t="s">
        <v>81</v>
      </c>
      <c r="AY141" s="20" t="s">
        <v>178</v>
      </c>
      <c r="BE141" s="226">
        <f>IF(N141="základní",J141,0)</f>
        <v>0</v>
      </c>
      <c r="BF141" s="226">
        <f>IF(N141="snížená",J141,0)</f>
        <v>0</v>
      </c>
      <c r="BG141" s="226">
        <f>IF(N141="zákl. přenesená",J141,0)</f>
        <v>0</v>
      </c>
      <c r="BH141" s="226">
        <f>IF(N141="sníž. přenesená",J141,0)</f>
        <v>0</v>
      </c>
      <c r="BI141" s="226">
        <f>IF(N141="nulová",J141,0)</f>
        <v>0</v>
      </c>
      <c r="BJ141" s="20" t="s">
        <v>79</v>
      </c>
      <c r="BK141" s="226">
        <f>ROUND(I141*H141,2)</f>
        <v>0</v>
      </c>
      <c r="BL141" s="20" t="s">
        <v>97</v>
      </c>
      <c r="BM141" s="225" t="s">
        <v>4468</v>
      </c>
    </row>
    <row r="142" s="2" customFormat="1" ht="16.5" customHeight="1">
      <c r="A142" s="41"/>
      <c r="B142" s="42"/>
      <c r="C142" s="214" t="s">
        <v>663</v>
      </c>
      <c r="D142" s="214" t="s">
        <v>179</v>
      </c>
      <c r="E142" s="215" t="s">
        <v>4469</v>
      </c>
      <c r="F142" s="216" t="s">
        <v>4470</v>
      </c>
      <c r="G142" s="217" t="s">
        <v>182</v>
      </c>
      <c r="H142" s="218">
        <v>1</v>
      </c>
      <c r="I142" s="219"/>
      <c r="J142" s="220">
        <f>ROUND(I142*H142,2)</f>
        <v>0</v>
      </c>
      <c r="K142" s="216" t="s">
        <v>2884</v>
      </c>
      <c r="L142" s="47"/>
      <c r="M142" s="221" t="s">
        <v>21</v>
      </c>
      <c r="N142" s="222" t="s">
        <v>43</v>
      </c>
      <c r="O142" s="87"/>
      <c r="P142" s="223">
        <f>O142*H142</f>
        <v>0</v>
      </c>
      <c r="Q142" s="223">
        <v>0</v>
      </c>
      <c r="R142" s="223">
        <f>Q142*H142</f>
        <v>0</v>
      </c>
      <c r="S142" s="223">
        <v>0</v>
      </c>
      <c r="T142" s="224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25" t="s">
        <v>97</v>
      </c>
      <c r="AT142" s="225" t="s">
        <v>179</v>
      </c>
      <c r="AU142" s="225" t="s">
        <v>81</v>
      </c>
      <c r="AY142" s="20" t="s">
        <v>178</v>
      </c>
      <c r="BE142" s="226">
        <f>IF(N142="základní",J142,0)</f>
        <v>0</v>
      </c>
      <c r="BF142" s="226">
        <f>IF(N142="snížená",J142,0)</f>
        <v>0</v>
      </c>
      <c r="BG142" s="226">
        <f>IF(N142="zákl. přenesená",J142,0)</f>
        <v>0</v>
      </c>
      <c r="BH142" s="226">
        <f>IF(N142="sníž. přenesená",J142,0)</f>
        <v>0</v>
      </c>
      <c r="BI142" s="226">
        <f>IF(N142="nulová",J142,0)</f>
        <v>0</v>
      </c>
      <c r="BJ142" s="20" t="s">
        <v>79</v>
      </c>
      <c r="BK142" s="226">
        <f>ROUND(I142*H142,2)</f>
        <v>0</v>
      </c>
      <c r="BL142" s="20" t="s">
        <v>97</v>
      </c>
      <c r="BM142" s="225" t="s">
        <v>4471</v>
      </c>
    </row>
    <row r="143" s="12" customFormat="1" ht="22.8" customHeight="1">
      <c r="A143" s="12"/>
      <c r="B143" s="200"/>
      <c r="C143" s="201"/>
      <c r="D143" s="202" t="s">
        <v>71</v>
      </c>
      <c r="E143" s="227" t="s">
        <v>4230</v>
      </c>
      <c r="F143" s="227" t="s">
        <v>4005</v>
      </c>
      <c r="G143" s="201"/>
      <c r="H143" s="201"/>
      <c r="I143" s="204"/>
      <c r="J143" s="228">
        <f>BK143</f>
        <v>0</v>
      </c>
      <c r="K143" s="201"/>
      <c r="L143" s="206"/>
      <c r="M143" s="207"/>
      <c r="N143" s="208"/>
      <c r="O143" s="208"/>
      <c r="P143" s="209">
        <f>SUM(P144:P154)</f>
        <v>0</v>
      </c>
      <c r="Q143" s="208"/>
      <c r="R143" s="209">
        <f>SUM(R144:R154)</f>
        <v>0</v>
      </c>
      <c r="S143" s="208"/>
      <c r="T143" s="210">
        <f>SUM(T144:T154)</f>
        <v>0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211" t="s">
        <v>79</v>
      </c>
      <c r="AT143" s="212" t="s">
        <v>71</v>
      </c>
      <c r="AU143" s="212" t="s">
        <v>79</v>
      </c>
      <c r="AY143" s="211" t="s">
        <v>178</v>
      </c>
      <c r="BK143" s="213">
        <f>SUM(BK144:BK154)</f>
        <v>0</v>
      </c>
    </row>
    <row r="144" s="2" customFormat="1" ht="16.5" customHeight="1">
      <c r="A144" s="41"/>
      <c r="B144" s="42"/>
      <c r="C144" s="214" t="s">
        <v>669</v>
      </c>
      <c r="D144" s="214" t="s">
        <v>179</v>
      </c>
      <c r="E144" s="215" t="s">
        <v>4472</v>
      </c>
      <c r="F144" s="216" t="s">
        <v>4473</v>
      </c>
      <c r="G144" s="217" t="s">
        <v>233</v>
      </c>
      <c r="H144" s="218">
        <v>8</v>
      </c>
      <c r="I144" s="219"/>
      <c r="J144" s="220">
        <f>ROUND(I144*H144,2)</f>
        <v>0</v>
      </c>
      <c r="K144" s="216" t="s">
        <v>2884</v>
      </c>
      <c r="L144" s="47"/>
      <c r="M144" s="221" t="s">
        <v>21</v>
      </c>
      <c r="N144" s="222" t="s">
        <v>43</v>
      </c>
      <c r="O144" s="87"/>
      <c r="P144" s="223">
        <f>O144*H144</f>
        <v>0</v>
      </c>
      <c r="Q144" s="223">
        <v>0</v>
      </c>
      <c r="R144" s="223">
        <f>Q144*H144</f>
        <v>0</v>
      </c>
      <c r="S144" s="223">
        <v>0</v>
      </c>
      <c r="T144" s="224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25" t="s">
        <v>97</v>
      </c>
      <c r="AT144" s="225" t="s">
        <v>179</v>
      </c>
      <c r="AU144" s="225" t="s">
        <v>81</v>
      </c>
      <c r="AY144" s="20" t="s">
        <v>178</v>
      </c>
      <c r="BE144" s="226">
        <f>IF(N144="základní",J144,0)</f>
        <v>0</v>
      </c>
      <c r="BF144" s="226">
        <f>IF(N144="snížená",J144,0)</f>
        <v>0</v>
      </c>
      <c r="BG144" s="226">
        <f>IF(N144="zákl. přenesená",J144,0)</f>
        <v>0</v>
      </c>
      <c r="BH144" s="226">
        <f>IF(N144="sníž. přenesená",J144,0)</f>
        <v>0</v>
      </c>
      <c r="BI144" s="226">
        <f>IF(N144="nulová",J144,0)</f>
        <v>0</v>
      </c>
      <c r="BJ144" s="20" t="s">
        <v>79</v>
      </c>
      <c r="BK144" s="226">
        <f>ROUND(I144*H144,2)</f>
        <v>0</v>
      </c>
      <c r="BL144" s="20" t="s">
        <v>97</v>
      </c>
      <c r="BM144" s="225" t="s">
        <v>4474</v>
      </c>
    </row>
    <row r="145" s="2" customFormat="1" ht="16.5" customHeight="1">
      <c r="A145" s="41"/>
      <c r="B145" s="42"/>
      <c r="C145" s="214" t="s">
        <v>689</v>
      </c>
      <c r="D145" s="214" t="s">
        <v>179</v>
      </c>
      <c r="E145" s="215" t="s">
        <v>4475</v>
      </c>
      <c r="F145" s="216" t="s">
        <v>4476</v>
      </c>
      <c r="G145" s="217" t="s">
        <v>233</v>
      </c>
      <c r="H145" s="218">
        <v>8</v>
      </c>
      <c r="I145" s="219"/>
      <c r="J145" s="220">
        <f>ROUND(I145*H145,2)</f>
        <v>0</v>
      </c>
      <c r="K145" s="216" t="s">
        <v>2884</v>
      </c>
      <c r="L145" s="47"/>
      <c r="M145" s="221" t="s">
        <v>21</v>
      </c>
      <c r="N145" s="222" t="s">
        <v>43</v>
      </c>
      <c r="O145" s="87"/>
      <c r="P145" s="223">
        <f>O145*H145</f>
        <v>0</v>
      </c>
      <c r="Q145" s="223">
        <v>0</v>
      </c>
      <c r="R145" s="223">
        <f>Q145*H145</f>
        <v>0</v>
      </c>
      <c r="S145" s="223">
        <v>0</v>
      </c>
      <c r="T145" s="224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25" t="s">
        <v>97</v>
      </c>
      <c r="AT145" s="225" t="s">
        <v>179</v>
      </c>
      <c r="AU145" s="225" t="s">
        <v>81</v>
      </c>
      <c r="AY145" s="20" t="s">
        <v>178</v>
      </c>
      <c r="BE145" s="226">
        <f>IF(N145="základní",J145,0)</f>
        <v>0</v>
      </c>
      <c r="BF145" s="226">
        <f>IF(N145="snížená",J145,0)</f>
        <v>0</v>
      </c>
      <c r="BG145" s="226">
        <f>IF(N145="zákl. přenesená",J145,0)</f>
        <v>0</v>
      </c>
      <c r="BH145" s="226">
        <f>IF(N145="sníž. přenesená",J145,0)</f>
        <v>0</v>
      </c>
      <c r="BI145" s="226">
        <f>IF(N145="nulová",J145,0)</f>
        <v>0</v>
      </c>
      <c r="BJ145" s="20" t="s">
        <v>79</v>
      </c>
      <c r="BK145" s="226">
        <f>ROUND(I145*H145,2)</f>
        <v>0</v>
      </c>
      <c r="BL145" s="20" t="s">
        <v>97</v>
      </c>
      <c r="BM145" s="225" t="s">
        <v>4477</v>
      </c>
    </row>
    <row r="146" s="2" customFormat="1" ht="16.5" customHeight="1">
      <c r="A146" s="41"/>
      <c r="B146" s="42"/>
      <c r="C146" s="214" t="s">
        <v>698</v>
      </c>
      <c r="D146" s="214" t="s">
        <v>179</v>
      </c>
      <c r="E146" s="215" t="s">
        <v>4478</v>
      </c>
      <c r="F146" s="216" t="s">
        <v>4479</v>
      </c>
      <c r="G146" s="217" t="s">
        <v>233</v>
      </c>
      <c r="H146" s="218">
        <v>32</v>
      </c>
      <c r="I146" s="219"/>
      <c r="J146" s="220">
        <f>ROUND(I146*H146,2)</f>
        <v>0</v>
      </c>
      <c r="K146" s="216" t="s">
        <v>2884</v>
      </c>
      <c r="L146" s="47"/>
      <c r="M146" s="221" t="s">
        <v>21</v>
      </c>
      <c r="N146" s="222" t="s">
        <v>43</v>
      </c>
      <c r="O146" s="87"/>
      <c r="P146" s="223">
        <f>O146*H146</f>
        <v>0</v>
      </c>
      <c r="Q146" s="223">
        <v>0</v>
      </c>
      <c r="R146" s="223">
        <f>Q146*H146</f>
        <v>0</v>
      </c>
      <c r="S146" s="223">
        <v>0</v>
      </c>
      <c r="T146" s="224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25" t="s">
        <v>97</v>
      </c>
      <c r="AT146" s="225" t="s">
        <v>179</v>
      </c>
      <c r="AU146" s="225" t="s">
        <v>81</v>
      </c>
      <c r="AY146" s="20" t="s">
        <v>178</v>
      </c>
      <c r="BE146" s="226">
        <f>IF(N146="základní",J146,0)</f>
        <v>0</v>
      </c>
      <c r="BF146" s="226">
        <f>IF(N146="snížená",J146,0)</f>
        <v>0</v>
      </c>
      <c r="BG146" s="226">
        <f>IF(N146="zákl. přenesená",J146,0)</f>
        <v>0</v>
      </c>
      <c r="BH146" s="226">
        <f>IF(N146="sníž. přenesená",J146,0)</f>
        <v>0</v>
      </c>
      <c r="BI146" s="226">
        <f>IF(N146="nulová",J146,0)</f>
        <v>0</v>
      </c>
      <c r="BJ146" s="20" t="s">
        <v>79</v>
      </c>
      <c r="BK146" s="226">
        <f>ROUND(I146*H146,2)</f>
        <v>0</v>
      </c>
      <c r="BL146" s="20" t="s">
        <v>97</v>
      </c>
      <c r="BM146" s="225" t="s">
        <v>4480</v>
      </c>
    </row>
    <row r="147" s="2" customFormat="1" ht="16.5" customHeight="1">
      <c r="A147" s="41"/>
      <c r="B147" s="42"/>
      <c r="C147" s="214" t="s">
        <v>704</v>
      </c>
      <c r="D147" s="214" t="s">
        <v>179</v>
      </c>
      <c r="E147" s="215" t="s">
        <v>4481</v>
      </c>
      <c r="F147" s="216" t="s">
        <v>4482</v>
      </c>
      <c r="G147" s="217" t="s">
        <v>182</v>
      </c>
      <c r="H147" s="218">
        <v>1</v>
      </c>
      <c r="I147" s="219"/>
      <c r="J147" s="220">
        <f>ROUND(I147*H147,2)</f>
        <v>0</v>
      </c>
      <c r="K147" s="216" t="s">
        <v>2884</v>
      </c>
      <c r="L147" s="47"/>
      <c r="M147" s="221" t="s">
        <v>21</v>
      </c>
      <c r="N147" s="222" t="s">
        <v>43</v>
      </c>
      <c r="O147" s="87"/>
      <c r="P147" s="223">
        <f>O147*H147</f>
        <v>0</v>
      </c>
      <c r="Q147" s="223">
        <v>0</v>
      </c>
      <c r="R147" s="223">
        <f>Q147*H147</f>
        <v>0</v>
      </c>
      <c r="S147" s="223">
        <v>0</v>
      </c>
      <c r="T147" s="224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25" t="s">
        <v>97</v>
      </c>
      <c r="AT147" s="225" t="s">
        <v>179</v>
      </c>
      <c r="AU147" s="225" t="s">
        <v>81</v>
      </c>
      <c r="AY147" s="20" t="s">
        <v>178</v>
      </c>
      <c r="BE147" s="226">
        <f>IF(N147="základní",J147,0)</f>
        <v>0</v>
      </c>
      <c r="BF147" s="226">
        <f>IF(N147="snížená",J147,0)</f>
        <v>0</v>
      </c>
      <c r="BG147" s="226">
        <f>IF(N147="zákl. přenesená",J147,0)</f>
        <v>0</v>
      </c>
      <c r="BH147" s="226">
        <f>IF(N147="sníž. přenesená",J147,0)</f>
        <v>0</v>
      </c>
      <c r="BI147" s="226">
        <f>IF(N147="nulová",J147,0)</f>
        <v>0</v>
      </c>
      <c r="BJ147" s="20" t="s">
        <v>79</v>
      </c>
      <c r="BK147" s="226">
        <f>ROUND(I147*H147,2)</f>
        <v>0</v>
      </c>
      <c r="BL147" s="20" t="s">
        <v>97</v>
      </c>
      <c r="BM147" s="225" t="s">
        <v>4483</v>
      </c>
    </row>
    <row r="148" s="2" customFormat="1" ht="37.8" customHeight="1">
      <c r="A148" s="41"/>
      <c r="B148" s="42"/>
      <c r="C148" s="214" t="s">
        <v>710</v>
      </c>
      <c r="D148" s="214" t="s">
        <v>179</v>
      </c>
      <c r="E148" s="215" t="s">
        <v>4484</v>
      </c>
      <c r="F148" s="216" t="s">
        <v>4485</v>
      </c>
      <c r="G148" s="217" t="s">
        <v>182</v>
      </c>
      <c r="H148" s="218">
        <v>1</v>
      </c>
      <c r="I148" s="219"/>
      <c r="J148" s="220">
        <f>ROUND(I148*H148,2)</f>
        <v>0</v>
      </c>
      <c r="K148" s="216" t="s">
        <v>2884</v>
      </c>
      <c r="L148" s="47"/>
      <c r="M148" s="221" t="s">
        <v>21</v>
      </c>
      <c r="N148" s="222" t="s">
        <v>43</v>
      </c>
      <c r="O148" s="87"/>
      <c r="P148" s="223">
        <f>O148*H148</f>
        <v>0</v>
      </c>
      <c r="Q148" s="223">
        <v>0</v>
      </c>
      <c r="R148" s="223">
        <f>Q148*H148</f>
        <v>0</v>
      </c>
      <c r="S148" s="223">
        <v>0</v>
      </c>
      <c r="T148" s="224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25" t="s">
        <v>97</v>
      </c>
      <c r="AT148" s="225" t="s">
        <v>179</v>
      </c>
      <c r="AU148" s="225" t="s">
        <v>81</v>
      </c>
      <c r="AY148" s="20" t="s">
        <v>178</v>
      </c>
      <c r="BE148" s="226">
        <f>IF(N148="základní",J148,0)</f>
        <v>0</v>
      </c>
      <c r="BF148" s="226">
        <f>IF(N148="snížená",J148,0)</f>
        <v>0</v>
      </c>
      <c r="BG148" s="226">
        <f>IF(N148="zákl. přenesená",J148,0)</f>
        <v>0</v>
      </c>
      <c r="BH148" s="226">
        <f>IF(N148="sníž. přenesená",J148,0)</f>
        <v>0</v>
      </c>
      <c r="BI148" s="226">
        <f>IF(N148="nulová",J148,0)</f>
        <v>0</v>
      </c>
      <c r="BJ148" s="20" t="s">
        <v>79</v>
      </c>
      <c r="BK148" s="226">
        <f>ROUND(I148*H148,2)</f>
        <v>0</v>
      </c>
      <c r="BL148" s="20" t="s">
        <v>97</v>
      </c>
      <c r="BM148" s="225" t="s">
        <v>4486</v>
      </c>
    </row>
    <row r="149" s="2" customFormat="1" ht="33" customHeight="1">
      <c r="A149" s="41"/>
      <c r="B149" s="42"/>
      <c r="C149" s="214" t="s">
        <v>715</v>
      </c>
      <c r="D149" s="214" t="s">
        <v>179</v>
      </c>
      <c r="E149" s="215" t="s">
        <v>4487</v>
      </c>
      <c r="F149" s="216" t="s">
        <v>4488</v>
      </c>
      <c r="G149" s="217" t="s">
        <v>182</v>
      </c>
      <c r="H149" s="218">
        <v>1</v>
      </c>
      <c r="I149" s="219"/>
      <c r="J149" s="220">
        <f>ROUND(I149*H149,2)</f>
        <v>0</v>
      </c>
      <c r="K149" s="216" t="s">
        <v>2884</v>
      </c>
      <c r="L149" s="47"/>
      <c r="M149" s="221" t="s">
        <v>21</v>
      </c>
      <c r="N149" s="222" t="s">
        <v>43</v>
      </c>
      <c r="O149" s="87"/>
      <c r="P149" s="223">
        <f>O149*H149</f>
        <v>0</v>
      </c>
      <c r="Q149" s="223">
        <v>0</v>
      </c>
      <c r="R149" s="223">
        <f>Q149*H149</f>
        <v>0</v>
      </c>
      <c r="S149" s="223">
        <v>0</v>
      </c>
      <c r="T149" s="224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25" t="s">
        <v>97</v>
      </c>
      <c r="AT149" s="225" t="s">
        <v>179</v>
      </c>
      <c r="AU149" s="225" t="s">
        <v>81</v>
      </c>
      <c r="AY149" s="20" t="s">
        <v>178</v>
      </c>
      <c r="BE149" s="226">
        <f>IF(N149="základní",J149,0)</f>
        <v>0</v>
      </c>
      <c r="BF149" s="226">
        <f>IF(N149="snížená",J149,0)</f>
        <v>0</v>
      </c>
      <c r="BG149" s="226">
        <f>IF(N149="zákl. přenesená",J149,0)</f>
        <v>0</v>
      </c>
      <c r="BH149" s="226">
        <f>IF(N149="sníž. přenesená",J149,0)</f>
        <v>0</v>
      </c>
      <c r="BI149" s="226">
        <f>IF(N149="nulová",J149,0)</f>
        <v>0</v>
      </c>
      <c r="BJ149" s="20" t="s">
        <v>79</v>
      </c>
      <c r="BK149" s="226">
        <f>ROUND(I149*H149,2)</f>
        <v>0</v>
      </c>
      <c r="BL149" s="20" t="s">
        <v>97</v>
      </c>
      <c r="BM149" s="225" t="s">
        <v>4489</v>
      </c>
    </row>
    <row r="150" s="2" customFormat="1" ht="24.15" customHeight="1">
      <c r="A150" s="41"/>
      <c r="B150" s="42"/>
      <c r="C150" s="214" t="s">
        <v>724</v>
      </c>
      <c r="D150" s="214" t="s">
        <v>179</v>
      </c>
      <c r="E150" s="215" t="s">
        <v>4490</v>
      </c>
      <c r="F150" s="216" t="s">
        <v>4491</v>
      </c>
      <c r="G150" s="217" t="s">
        <v>182</v>
      </c>
      <c r="H150" s="218">
        <v>2</v>
      </c>
      <c r="I150" s="219"/>
      <c r="J150" s="220">
        <f>ROUND(I150*H150,2)</f>
        <v>0</v>
      </c>
      <c r="K150" s="216" t="s">
        <v>2884</v>
      </c>
      <c r="L150" s="47"/>
      <c r="M150" s="221" t="s">
        <v>21</v>
      </c>
      <c r="N150" s="222" t="s">
        <v>43</v>
      </c>
      <c r="O150" s="87"/>
      <c r="P150" s="223">
        <f>O150*H150</f>
        <v>0</v>
      </c>
      <c r="Q150" s="223">
        <v>0</v>
      </c>
      <c r="R150" s="223">
        <f>Q150*H150</f>
        <v>0</v>
      </c>
      <c r="S150" s="223">
        <v>0</v>
      </c>
      <c r="T150" s="224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25" t="s">
        <v>97</v>
      </c>
      <c r="AT150" s="225" t="s">
        <v>179</v>
      </c>
      <c r="AU150" s="225" t="s">
        <v>81</v>
      </c>
      <c r="AY150" s="20" t="s">
        <v>178</v>
      </c>
      <c r="BE150" s="226">
        <f>IF(N150="základní",J150,0)</f>
        <v>0</v>
      </c>
      <c r="BF150" s="226">
        <f>IF(N150="snížená",J150,0)</f>
        <v>0</v>
      </c>
      <c r="BG150" s="226">
        <f>IF(N150="zákl. přenesená",J150,0)</f>
        <v>0</v>
      </c>
      <c r="BH150" s="226">
        <f>IF(N150="sníž. přenesená",J150,0)</f>
        <v>0</v>
      </c>
      <c r="BI150" s="226">
        <f>IF(N150="nulová",J150,0)</f>
        <v>0</v>
      </c>
      <c r="BJ150" s="20" t="s">
        <v>79</v>
      </c>
      <c r="BK150" s="226">
        <f>ROUND(I150*H150,2)</f>
        <v>0</v>
      </c>
      <c r="BL150" s="20" t="s">
        <v>97</v>
      </c>
      <c r="BM150" s="225" t="s">
        <v>4492</v>
      </c>
    </row>
    <row r="151" s="2" customFormat="1" ht="66.75" customHeight="1">
      <c r="A151" s="41"/>
      <c r="B151" s="42"/>
      <c r="C151" s="214" t="s">
        <v>729</v>
      </c>
      <c r="D151" s="214" t="s">
        <v>179</v>
      </c>
      <c r="E151" s="215" t="s">
        <v>4493</v>
      </c>
      <c r="F151" s="216" t="s">
        <v>4494</v>
      </c>
      <c r="G151" s="217" t="s">
        <v>182</v>
      </c>
      <c r="H151" s="218">
        <v>1</v>
      </c>
      <c r="I151" s="219"/>
      <c r="J151" s="220">
        <f>ROUND(I151*H151,2)</f>
        <v>0</v>
      </c>
      <c r="K151" s="216" t="s">
        <v>2884</v>
      </c>
      <c r="L151" s="47"/>
      <c r="M151" s="221" t="s">
        <v>21</v>
      </c>
      <c r="N151" s="222" t="s">
        <v>43</v>
      </c>
      <c r="O151" s="87"/>
      <c r="P151" s="223">
        <f>O151*H151</f>
        <v>0</v>
      </c>
      <c r="Q151" s="223">
        <v>0</v>
      </c>
      <c r="R151" s="223">
        <f>Q151*H151</f>
        <v>0</v>
      </c>
      <c r="S151" s="223">
        <v>0</v>
      </c>
      <c r="T151" s="224">
        <f>S151*H151</f>
        <v>0</v>
      </c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R151" s="225" t="s">
        <v>97</v>
      </c>
      <c r="AT151" s="225" t="s">
        <v>179</v>
      </c>
      <c r="AU151" s="225" t="s">
        <v>81</v>
      </c>
      <c r="AY151" s="20" t="s">
        <v>178</v>
      </c>
      <c r="BE151" s="226">
        <f>IF(N151="základní",J151,0)</f>
        <v>0</v>
      </c>
      <c r="BF151" s="226">
        <f>IF(N151="snížená",J151,0)</f>
        <v>0</v>
      </c>
      <c r="BG151" s="226">
        <f>IF(N151="zákl. přenesená",J151,0)</f>
        <v>0</v>
      </c>
      <c r="BH151" s="226">
        <f>IF(N151="sníž. přenesená",J151,0)</f>
        <v>0</v>
      </c>
      <c r="BI151" s="226">
        <f>IF(N151="nulová",J151,0)</f>
        <v>0</v>
      </c>
      <c r="BJ151" s="20" t="s">
        <v>79</v>
      </c>
      <c r="BK151" s="226">
        <f>ROUND(I151*H151,2)</f>
        <v>0</v>
      </c>
      <c r="BL151" s="20" t="s">
        <v>97</v>
      </c>
      <c r="BM151" s="225" t="s">
        <v>4495</v>
      </c>
    </row>
    <row r="152" s="2" customFormat="1" ht="16.5" customHeight="1">
      <c r="A152" s="41"/>
      <c r="B152" s="42"/>
      <c r="C152" s="214" t="s">
        <v>735</v>
      </c>
      <c r="D152" s="214" t="s">
        <v>179</v>
      </c>
      <c r="E152" s="215" t="s">
        <v>4496</v>
      </c>
      <c r="F152" s="216" t="s">
        <v>4497</v>
      </c>
      <c r="G152" s="217" t="s">
        <v>182</v>
      </c>
      <c r="H152" s="218">
        <v>1</v>
      </c>
      <c r="I152" s="219"/>
      <c r="J152" s="220">
        <f>ROUND(I152*H152,2)</f>
        <v>0</v>
      </c>
      <c r="K152" s="216" t="s">
        <v>2884</v>
      </c>
      <c r="L152" s="47"/>
      <c r="M152" s="221" t="s">
        <v>21</v>
      </c>
      <c r="N152" s="222" t="s">
        <v>43</v>
      </c>
      <c r="O152" s="87"/>
      <c r="P152" s="223">
        <f>O152*H152</f>
        <v>0</v>
      </c>
      <c r="Q152" s="223">
        <v>0</v>
      </c>
      <c r="R152" s="223">
        <f>Q152*H152</f>
        <v>0</v>
      </c>
      <c r="S152" s="223">
        <v>0</v>
      </c>
      <c r="T152" s="224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25" t="s">
        <v>97</v>
      </c>
      <c r="AT152" s="225" t="s">
        <v>179</v>
      </c>
      <c r="AU152" s="225" t="s">
        <v>81</v>
      </c>
      <c r="AY152" s="20" t="s">
        <v>178</v>
      </c>
      <c r="BE152" s="226">
        <f>IF(N152="základní",J152,0)</f>
        <v>0</v>
      </c>
      <c r="BF152" s="226">
        <f>IF(N152="snížená",J152,0)</f>
        <v>0</v>
      </c>
      <c r="BG152" s="226">
        <f>IF(N152="zákl. přenesená",J152,0)</f>
        <v>0</v>
      </c>
      <c r="BH152" s="226">
        <f>IF(N152="sníž. přenesená",J152,0)</f>
        <v>0</v>
      </c>
      <c r="BI152" s="226">
        <f>IF(N152="nulová",J152,0)</f>
        <v>0</v>
      </c>
      <c r="BJ152" s="20" t="s">
        <v>79</v>
      </c>
      <c r="BK152" s="226">
        <f>ROUND(I152*H152,2)</f>
        <v>0</v>
      </c>
      <c r="BL152" s="20" t="s">
        <v>97</v>
      </c>
      <c r="BM152" s="225" t="s">
        <v>4498</v>
      </c>
    </row>
    <row r="153" s="2" customFormat="1" ht="16.5" customHeight="1">
      <c r="A153" s="41"/>
      <c r="B153" s="42"/>
      <c r="C153" s="214" t="s">
        <v>740</v>
      </c>
      <c r="D153" s="214" t="s">
        <v>179</v>
      </c>
      <c r="E153" s="215" t="s">
        <v>4499</v>
      </c>
      <c r="F153" s="216" t="s">
        <v>4023</v>
      </c>
      <c r="G153" s="217" t="s">
        <v>182</v>
      </c>
      <c r="H153" s="218">
        <v>1</v>
      </c>
      <c r="I153" s="219"/>
      <c r="J153" s="220">
        <f>ROUND(I153*H153,2)</f>
        <v>0</v>
      </c>
      <c r="K153" s="216" t="s">
        <v>2884</v>
      </c>
      <c r="L153" s="47"/>
      <c r="M153" s="221" t="s">
        <v>21</v>
      </c>
      <c r="N153" s="222" t="s">
        <v>43</v>
      </c>
      <c r="O153" s="87"/>
      <c r="P153" s="223">
        <f>O153*H153</f>
        <v>0</v>
      </c>
      <c r="Q153" s="223">
        <v>0</v>
      </c>
      <c r="R153" s="223">
        <f>Q153*H153</f>
        <v>0</v>
      </c>
      <c r="S153" s="223">
        <v>0</v>
      </c>
      <c r="T153" s="224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25" t="s">
        <v>97</v>
      </c>
      <c r="AT153" s="225" t="s">
        <v>179</v>
      </c>
      <c r="AU153" s="225" t="s">
        <v>81</v>
      </c>
      <c r="AY153" s="20" t="s">
        <v>178</v>
      </c>
      <c r="BE153" s="226">
        <f>IF(N153="základní",J153,0)</f>
        <v>0</v>
      </c>
      <c r="BF153" s="226">
        <f>IF(N153="snížená",J153,0)</f>
        <v>0</v>
      </c>
      <c r="BG153" s="226">
        <f>IF(N153="zákl. přenesená",J153,0)</f>
        <v>0</v>
      </c>
      <c r="BH153" s="226">
        <f>IF(N153="sníž. přenesená",J153,0)</f>
        <v>0</v>
      </c>
      <c r="BI153" s="226">
        <f>IF(N153="nulová",J153,0)</f>
        <v>0</v>
      </c>
      <c r="BJ153" s="20" t="s">
        <v>79</v>
      </c>
      <c r="BK153" s="226">
        <f>ROUND(I153*H153,2)</f>
        <v>0</v>
      </c>
      <c r="BL153" s="20" t="s">
        <v>97</v>
      </c>
      <c r="BM153" s="225" t="s">
        <v>4500</v>
      </c>
    </row>
    <row r="154" s="2" customFormat="1">
      <c r="A154" s="41"/>
      <c r="B154" s="42"/>
      <c r="C154" s="43"/>
      <c r="D154" s="242" t="s">
        <v>3220</v>
      </c>
      <c r="E154" s="43"/>
      <c r="F154" s="302" t="s">
        <v>3692</v>
      </c>
      <c r="G154" s="43"/>
      <c r="H154" s="43"/>
      <c r="I154" s="237"/>
      <c r="J154" s="43"/>
      <c r="K154" s="43"/>
      <c r="L154" s="47"/>
      <c r="M154" s="303"/>
      <c r="N154" s="304"/>
      <c r="O154" s="231"/>
      <c r="P154" s="231"/>
      <c r="Q154" s="231"/>
      <c r="R154" s="231"/>
      <c r="S154" s="231"/>
      <c r="T154" s="305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T154" s="20" t="s">
        <v>3220</v>
      </c>
      <c r="AU154" s="20" t="s">
        <v>81</v>
      </c>
    </row>
    <row r="155" s="2" customFormat="1" ht="6.96" customHeight="1">
      <c r="A155" s="41"/>
      <c r="B155" s="62"/>
      <c r="C155" s="63"/>
      <c r="D155" s="63"/>
      <c r="E155" s="63"/>
      <c r="F155" s="63"/>
      <c r="G155" s="63"/>
      <c r="H155" s="63"/>
      <c r="I155" s="63"/>
      <c r="J155" s="63"/>
      <c r="K155" s="63"/>
      <c r="L155" s="47"/>
      <c r="M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</row>
  </sheetData>
  <sheetProtection sheet="1" autoFilter="0" formatColumns="0" formatRows="0" objects="1" scenarios="1" spinCount="100000" saltValue="Mi77q5BPn949eZCNW8DeB4z5JRG49OC7KX01lKoln+1yTvtE8a9Riu3ghmnl8T/8CNzUvfXGDaifGcnw2aEIvA==" hashValue="XpvGBkp4dpybQpMFciNsTIkgD6wZyWwUDUe01EZW4kBppYVwqdcqanHLNcjKLk1cqt5ocJZ+K2zKmZ48+meJFQ==" algorithmName="SHA-512" password="CCE5"/>
  <autoFilter ref="C96:K154"/>
  <mergeCells count="15">
    <mergeCell ref="E7:H7"/>
    <mergeCell ref="E11:H11"/>
    <mergeCell ref="E9:H9"/>
    <mergeCell ref="E13:H13"/>
    <mergeCell ref="E22:H22"/>
    <mergeCell ref="E31:H31"/>
    <mergeCell ref="E52:H52"/>
    <mergeCell ref="E56:H56"/>
    <mergeCell ref="E54:H54"/>
    <mergeCell ref="E58:H58"/>
    <mergeCell ref="E83:H83"/>
    <mergeCell ref="E87:H87"/>
    <mergeCell ref="E85:H85"/>
    <mergeCell ref="E89:H8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119</v>
      </c>
    </row>
    <row r="3" s="1" customFormat="1" ht="6.96" customHeight="1">
      <c r="B3" s="142"/>
      <c r="C3" s="143"/>
      <c r="D3" s="143"/>
      <c r="E3" s="143"/>
      <c r="F3" s="143"/>
      <c r="G3" s="143"/>
      <c r="H3" s="143"/>
      <c r="I3" s="143"/>
      <c r="J3" s="143"/>
      <c r="K3" s="143"/>
      <c r="L3" s="23"/>
      <c r="AT3" s="20" t="s">
        <v>81</v>
      </c>
    </row>
    <row r="4" s="1" customFormat="1" ht="24.96" customHeight="1">
      <c r="B4" s="23"/>
      <c r="D4" s="144" t="s">
        <v>150</v>
      </c>
      <c r="L4" s="23"/>
      <c r="M4" s="145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6" t="s">
        <v>16</v>
      </c>
      <c r="L6" s="23"/>
    </row>
    <row r="7" s="1" customFormat="1" ht="26.25" customHeight="1">
      <c r="B7" s="23"/>
      <c r="E7" s="147" t="str">
        <f>'Rekapitulace stavby'!K6</f>
        <v>PŘÍSTAVBA SAUNOVÉ ZÓNY K WELLNESS CENTRU BRUNTÁL I.ETAPA</v>
      </c>
      <c r="F7" s="146"/>
      <c r="G7" s="146"/>
      <c r="H7" s="146"/>
      <c r="L7" s="23"/>
    </row>
    <row r="8">
      <c r="B8" s="23"/>
      <c r="D8" s="146" t="s">
        <v>151</v>
      </c>
      <c r="L8" s="23"/>
    </row>
    <row r="9" s="1" customFormat="1" ht="16.5" customHeight="1">
      <c r="B9" s="23"/>
      <c r="E9" s="147" t="s">
        <v>328</v>
      </c>
      <c r="F9" s="1"/>
      <c r="G9" s="1"/>
      <c r="H9" s="1"/>
      <c r="L9" s="23"/>
    </row>
    <row r="10" s="1" customFormat="1" ht="12" customHeight="1">
      <c r="B10" s="23"/>
      <c r="D10" s="146" t="s">
        <v>153</v>
      </c>
      <c r="L10" s="23"/>
    </row>
    <row r="11" s="2" customFormat="1" ht="16.5" customHeight="1">
      <c r="A11" s="41"/>
      <c r="B11" s="47"/>
      <c r="C11" s="41"/>
      <c r="D11" s="41"/>
      <c r="E11" s="159" t="s">
        <v>329</v>
      </c>
      <c r="F11" s="41"/>
      <c r="G11" s="41"/>
      <c r="H11" s="41"/>
      <c r="I11" s="41"/>
      <c r="J11" s="41"/>
      <c r="K11" s="41"/>
      <c r="L11" s="148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46" t="s">
        <v>2875</v>
      </c>
      <c r="E12" s="41"/>
      <c r="F12" s="41"/>
      <c r="G12" s="41"/>
      <c r="H12" s="41"/>
      <c r="I12" s="41"/>
      <c r="J12" s="41"/>
      <c r="K12" s="41"/>
      <c r="L12" s="148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6.5" customHeight="1">
      <c r="A13" s="41"/>
      <c r="B13" s="47"/>
      <c r="C13" s="41"/>
      <c r="D13" s="41"/>
      <c r="E13" s="149" t="s">
        <v>4501</v>
      </c>
      <c r="F13" s="41"/>
      <c r="G13" s="41"/>
      <c r="H13" s="41"/>
      <c r="I13" s="41"/>
      <c r="J13" s="41"/>
      <c r="K13" s="41"/>
      <c r="L13" s="148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>
      <c r="A14" s="41"/>
      <c r="B14" s="47"/>
      <c r="C14" s="41"/>
      <c r="D14" s="41"/>
      <c r="E14" s="41"/>
      <c r="F14" s="41"/>
      <c r="G14" s="41"/>
      <c r="H14" s="41"/>
      <c r="I14" s="41"/>
      <c r="J14" s="41"/>
      <c r="K14" s="41"/>
      <c r="L14" s="148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2" customHeight="1">
      <c r="A15" s="41"/>
      <c r="B15" s="47"/>
      <c r="C15" s="41"/>
      <c r="D15" s="146" t="s">
        <v>18</v>
      </c>
      <c r="E15" s="41"/>
      <c r="F15" s="136" t="s">
        <v>19</v>
      </c>
      <c r="G15" s="41"/>
      <c r="H15" s="41"/>
      <c r="I15" s="146" t="s">
        <v>20</v>
      </c>
      <c r="J15" s="136" t="s">
        <v>21</v>
      </c>
      <c r="K15" s="41"/>
      <c r="L15" s="148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6" t="s">
        <v>22</v>
      </c>
      <c r="E16" s="41"/>
      <c r="F16" s="136" t="s">
        <v>332</v>
      </c>
      <c r="G16" s="41"/>
      <c r="H16" s="41"/>
      <c r="I16" s="146" t="s">
        <v>24</v>
      </c>
      <c r="J16" s="150" t="str">
        <f>'Rekapitulace stavby'!AN8</f>
        <v>13. 7. 2026</v>
      </c>
      <c r="K16" s="41"/>
      <c r="L16" s="148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0.8" customHeight="1">
      <c r="A17" s="41"/>
      <c r="B17" s="47"/>
      <c r="C17" s="41"/>
      <c r="D17" s="41"/>
      <c r="E17" s="41"/>
      <c r="F17" s="41"/>
      <c r="G17" s="41"/>
      <c r="H17" s="41"/>
      <c r="I17" s="41"/>
      <c r="J17" s="41"/>
      <c r="K17" s="41"/>
      <c r="L17" s="148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2" customHeight="1">
      <c r="A18" s="41"/>
      <c r="B18" s="47"/>
      <c r="C18" s="41"/>
      <c r="D18" s="146" t="s">
        <v>26</v>
      </c>
      <c r="E18" s="41"/>
      <c r="F18" s="41"/>
      <c r="G18" s="41"/>
      <c r="H18" s="41"/>
      <c r="I18" s="146" t="s">
        <v>27</v>
      </c>
      <c r="J18" s="136" t="s">
        <v>21</v>
      </c>
      <c r="K18" s="41"/>
      <c r="L18" s="148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8" customHeight="1">
      <c r="A19" s="41"/>
      <c r="B19" s="47"/>
      <c r="C19" s="41"/>
      <c r="D19" s="41"/>
      <c r="E19" s="136" t="s">
        <v>28</v>
      </c>
      <c r="F19" s="41"/>
      <c r="G19" s="41"/>
      <c r="H19" s="41"/>
      <c r="I19" s="146" t="s">
        <v>29</v>
      </c>
      <c r="J19" s="136" t="s">
        <v>21</v>
      </c>
      <c r="K19" s="41"/>
      <c r="L19" s="148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6.96" customHeight="1">
      <c r="A20" s="41"/>
      <c r="B20" s="47"/>
      <c r="C20" s="41"/>
      <c r="D20" s="41"/>
      <c r="E20" s="41"/>
      <c r="F20" s="41"/>
      <c r="G20" s="41"/>
      <c r="H20" s="41"/>
      <c r="I20" s="41"/>
      <c r="J20" s="41"/>
      <c r="K20" s="41"/>
      <c r="L20" s="148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2" customHeight="1">
      <c r="A21" s="41"/>
      <c r="B21" s="47"/>
      <c r="C21" s="41"/>
      <c r="D21" s="146" t="s">
        <v>30</v>
      </c>
      <c r="E21" s="41"/>
      <c r="F21" s="41"/>
      <c r="G21" s="41"/>
      <c r="H21" s="41"/>
      <c r="I21" s="146" t="s">
        <v>27</v>
      </c>
      <c r="J21" s="36" t="str">
        <f>'Rekapitulace stavby'!AN13</f>
        <v>Vyplň údaj</v>
      </c>
      <c r="K21" s="41"/>
      <c r="L21" s="148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8" customHeight="1">
      <c r="A22" s="41"/>
      <c r="B22" s="47"/>
      <c r="C22" s="41"/>
      <c r="D22" s="41"/>
      <c r="E22" s="36" t="str">
        <f>'Rekapitulace stavby'!E14</f>
        <v>Vyplň údaj</v>
      </c>
      <c r="F22" s="136"/>
      <c r="G22" s="136"/>
      <c r="H22" s="136"/>
      <c r="I22" s="146" t="s">
        <v>29</v>
      </c>
      <c r="J22" s="36" t="str">
        <f>'Rekapitulace stavby'!AN14</f>
        <v>Vyplň údaj</v>
      </c>
      <c r="K22" s="41"/>
      <c r="L22" s="148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6.96" customHeight="1">
      <c r="A23" s="41"/>
      <c r="B23" s="47"/>
      <c r="C23" s="41"/>
      <c r="D23" s="41"/>
      <c r="E23" s="41"/>
      <c r="F23" s="41"/>
      <c r="G23" s="41"/>
      <c r="H23" s="41"/>
      <c r="I23" s="41"/>
      <c r="J23" s="41"/>
      <c r="K23" s="41"/>
      <c r="L23" s="148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2" customHeight="1">
      <c r="A24" s="41"/>
      <c r="B24" s="47"/>
      <c r="C24" s="41"/>
      <c r="D24" s="146" t="s">
        <v>32</v>
      </c>
      <c r="E24" s="41"/>
      <c r="F24" s="41"/>
      <c r="G24" s="41"/>
      <c r="H24" s="41"/>
      <c r="I24" s="146" t="s">
        <v>27</v>
      </c>
      <c r="J24" s="136" t="s">
        <v>21</v>
      </c>
      <c r="K24" s="41"/>
      <c r="L24" s="148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8" customHeight="1">
      <c r="A25" s="41"/>
      <c r="B25" s="47"/>
      <c r="C25" s="41"/>
      <c r="D25" s="41"/>
      <c r="E25" s="136" t="s">
        <v>33</v>
      </c>
      <c r="F25" s="41"/>
      <c r="G25" s="41"/>
      <c r="H25" s="41"/>
      <c r="I25" s="146" t="s">
        <v>29</v>
      </c>
      <c r="J25" s="136" t="s">
        <v>21</v>
      </c>
      <c r="K25" s="41"/>
      <c r="L25" s="148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6.96" customHeight="1">
      <c r="A26" s="41"/>
      <c r="B26" s="47"/>
      <c r="C26" s="41"/>
      <c r="D26" s="41"/>
      <c r="E26" s="41"/>
      <c r="F26" s="41"/>
      <c r="G26" s="41"/>
      <c r="H26" s="41"/>
      <c r="I26" s="41"/>
      <c r="J26" s="41"/>
      <c r="K26" s="41"/>
      <c r="L26" s="148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12" customHeight="1">
      <c r="A27" s="41"/>
      <c r="B27" s="47"/>
      <c r="C27" s="41"/>
      <c r="D27" s="146" t="s">
        <v>35</v>
      </c>
      <c r="E27" s="41"/>
      <c r="F27" s="41"/>
      <c r="G27" s="41"/>
      <c r="H27" s="41"/>
      <c r="I27" s="146" t="s">
        <v>27</v>
      </c>
      <c r="J27" s="136" t="s">
        <v>21</v>
      </c>
      <c r="K27" s="41"/>
      <c r="L27" s="148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8" customHeight="1">
      <c r="A28" s="41"/>
      <c r="B28" s="47"/>
      <c r="C28" s="41"/>
      <c r="D28" s="41"/>
      <c r="E28" s="136" t="s">
        <v>33</v>
      </c>
      <c r="F28" s="41"/>
      <c r="G28" s="41"/>
      <c r="H28" s="41"/>
      <c r="I28" s="146" t="s">
        <v>29</v>
      </c>
      <c r="J28" s="136" t="s">
        <v>21</v>
      </c>
      <c r="K28" s="41"/>
      <c r="L28" s="148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41"/>
      <c r="E29" s="41"/>
      <c r="F29" s="41"/>
      <c r="G29" s="41"/>
      <c r="H29" s="41"/>
      <c r="I29" s="41"/>
      <c r="J29" s="41"/>
      <c r="K29" s="41"/>
      <c r="L29" s="148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12" customHeight="1">
      <c r="A30" s="41"/>
      <c r="B30" s="47"/>
      <c r="C30" s="41"/>
      <c r="D30" s="146" t="s">
        <v>36</v>
      </c>
      <c r="E30" s="41"/>
      <c r="F30" s="41"/>
      <c r="G30" s="41"/>
      <c r="H30" s="41"/>
      <c r="I30" s="41"/>
      <c r="J30" s="41"/>
      <c r="K30" s="41"/>
      <c r="L30" s="148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8" customFormat="1" ht="16.5" customHeight="1">
      <c r="A31" s="151"/>
      <c r="B31" s="152"/>
      <c r="C31" s="151"/>
      <c r="D31" s="151"/>
      <c r="E31" s="153" t="s">
        <v>21</v>
      </c>
      <c r="F31" s="153"/>
      <c r="G31" s="153"/>
      <c r="H31" s="153"/>
      <c r="I31" s="151"/>
      <c r="J31" s="151"/>
      <c r="K31" s="151"/>
      <c r="L31" s="154"/>
      <c r="S31" s="151"/>
      <c r="T31" s="151"/>
      <c r="U31" s="151"/>
      <c r="V31" s="151"/>
      <c r="W31" s="151"/>
      <c r="X31" s="151"/>
      <c r="Y31" s="151"/>
      <c r="Z31" s="151"/>
      <c r="AA31" s="151"/>
      <c r="AB31" s="151"/>
      <c r="AC31" s="151"/>
      <c r="AD31" s="151"/>
      <c r="AE31" s="151"/>
    </row>
    <row r="32" s="2" customFormat="1" ht="6.96" customHeight="1">
      <c r="A32" s="41"/>
      <c r="B32" s="47"/>
      <c r="C32" s="41"/>
      <c r="D32" s="41"/>
      <c r="E32" s="41"/>
      <c r="F32" s="41"/>
      <c r="G32" s="41"/>
      <c r="H32" s="41"/>
      <c r="I32" s="41"/>
      <c r="J32" s="41"/>
      <c r="K32" s="41"/>
      <c r="L32" s="148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5"/>
      <c r="E33" s="155"/>
      <c r="F33" s="155"/>
      <c r="G33" s="155"/>
      <c r="H33" s="155"/>
      <c r="I33" s="155"/>
      <c r="J33" s="155"/>
      <c r="K33" s="155"/>
      <c r="L33" s="148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25.44" customHeight="1">
      <c r="A34" s="41"/>
      <c r="B34" s="47"/>
      <c r="C34" s="41"/>
      <c r="D34" s="156" t="s">
        <v>38</v>
      </c>
      <c r="E34" s="41"/>
      <c r="F34" s="41"/>
      <c r="G34" s="41"/>
      <c r="H34" s="41"/>
      <c r="I34" s="41"/>
      <c r="J34" s="157">
        <f>ROUND(J100, 2)</f>
        <v>0</v>
      </c>
      <c r="K34" s="41"/>
      <c r="L34" s="148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6.96" customHeight="1">
      <c r="A35" s="41"/>
      <c r="B35" s="47"/>
      <c r="C35" s="41"/>
      <c r="D35" s="155"/>
      <c r="E35" s="155"/>
      <c r="F35" s="155"/>
      <c r="G35" s="155"/>
      <c r="H35" s="155"/>
      <c r="I35" s="155"/>
      <c r="J35" s="155"/>
      <c r="K35" s="155"/>
      <c r="L35" s="148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41"/>
      <c r="F36" s="158" t="s">
        <v>40</v>
      </c>
      <c r="G36" s="41"/>
      <c r="H36" s="41"/>
      <c r="I36" s="158" t="s">
        <v>39</v>
      </c>
      <c r="J36" s="158" t="s">
        <v>41</v>
      </c>
      <c r="K36" s="41"/>
      <c r="L36" s="148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s="2" customFormat="1" ht="14.4" customHeight="1">
      <c r="A37" s="41"/>
      <c r="B37" s="47"/>
      <c r="C37" s="41"/>
      <c r="D37" s="159" t="s">
        <v>42</v>
      </c>
      <c r="E37" s="146" t="s">
        <v>43</v>
      </c>
      <c r="F37" s="160">
        <f>ROUND((SUM(BE100:BE201)),  2)</f>
        <v>0</v>
      </c>
      <c r="G37" s="41"/>
      <c r="H37" s="41"/>
      <c r="I37" s="161">
        <v>0.20999999999999999</v>
      </c>
      <c r="J37" s="160">
        <f>ROUND(((SUM(BE100:BE201))*I37),  2)</f>
        <v>0</v>
      </c>
      <c r="K37" s="41"/>
      <c r="L37" s="148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14.4" customHeight="1">
      <c r="A38" s="41"/>
      <c r="B38" s="47"/>
      <c r="C38" s="41"/>
      <c r="D38" s="41"/>
      <c r="E38" s="146" t="s">
        <v>44</v>
      </c>
      <c r="F38" s="160">
        <f>ROUND((SUM(BF100:BF201)),  2)</f>
        <v>0</v>
      </c>
      <c r="G38" s="41"/>
      <c r="H38" s="41"/>
      <c r="I38" s="161">
        <v>0.14999999999999999</v>
      </c>
      <c r="J38" s="160">
        <f>ROUND(((SUM(BF100:BF201))*I38),  2)</f>
        <v>0</v>
      </c>
      <c r="K38" s="41"/>
      <c r="L38" s="148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6" t="s">
        <v>45</v>
      </c>
      <c r="F39" s="160">
        <f>ROUND((SUM(BG100:BG201)),  2)</f>
        <v>0</v>
      </c>
      <c r="G39" s="41"/>
      <c r="H39" s="41"/>
      <c r="I39" s="161">
        <v>0.20999999999999999</v>
      </c>
      <c r="J39" s="160">
        <f>0</f>
        <v>0</v>
      </c>
      <c r="K39" s="41"/>
      <c r="L39" s="148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hidden="1" s="2" customFormat="1" ht="14.4" customHeight="1">
      <c r="A40" s="41"/>
      <c r="B40" s="47"/>
      <c r="C40" s="41"/>
      <c r="D40" s="41"/>
      <c r="E40" s="146" t="s">
        <v>46</v>
      </c>
      <c r="F40" s="160">
        <f>ROUND((SUM(BH100:BH201)),  2)</f>
        <v>0</v>
      </c>
      <c r="G40" s="41"/>
      <c r="H40" s="41"/>
      <c r="I40" s="161">
        <v>0.14999999999999999</v>
      </c>
      <c r="J40" s="160">
        <f>0</f>
        <v>0</v>
      </c>
      <c r="K40" s="41"/>
      <c r="L40" s="148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hidden="1" s="2" customFormat="1" ht="14.4" customHeight="1">
      <c r="A41" s="41"/>
      <c r="B41" s="47"/>
      <c r="C41" s="41"/>
      <c r="D41" s="41"/>
      <c r="E41" s="146" t="s">
        <v>47</v>
      </c>
      <c r="F41" s="160">
        <f>ROUND((SUM(BI100:BI201)),  2)</f>
        <v>0</v>
      </c>
      <c r="G41" s="41"/>
      <c r="H41" s="41"/>
      <c r="I41" s="161">
        <v>0</v>
      </c>
      <c r="J41" s="160">
        <f>0</f>
        <v>0</v>
      </c>
      <c r="K41" s="41"/>
      <c r="L41" s="148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6.96" customHeight="1">
      <c r="A42" s="41"/>
      <c r="B42" s="47"/>
      <c r="C42" s="41"/>
      <c r="D42" s="41"/>
      <c r="E42" s="41"/>
      <c r="F42" s="41"/>
      <c r="G42" s="41"/>
      <c r="H42" s="41"/>
      <c r="I42" s="41"/>
      <c r="J42" s="41"/>
      <c r="K42" s="41"/>
      <c r="L42" s="148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="2" customFormat="1" ht="25.44" customHeight="1">
      <c r="A43" s="41"/>
      <c r="B43" s="47"/>
      <c r="C43" s="162"/>
      <c r="D43" s="163" t="s">
        <v>48</v>
      </c>
      <c r="E43" s="164"/>
      <c r="F43" s="164"/>
      <c r="G43" s="165" t="s">
        <v>49</v>
      </c>
      <c r="H43" s="166" t="s">
        <v>50</v>
      </c>
      <c r="I43" s="164"/>
      <c r="J43" s="167">
        <f>SUM(J34:J41)</f>
        <v>0</v>
      </c>
      <c r="K43" s="168"/>
      <c r="L43" s="148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</row>
    <row r="44" s="2" customFormat="1" ht="14.4" customHeight="1">
      <c r="A44" s="41"/>
      <c r="B44" s="169"/>
      <c r="C44" s="170"/>
      <c r="D44" s="170"/>
      <c r="E44" s="170"/>
      <c r="F44" s="170"/>
      <c r="G44" s="170"/>
      <c r="H44" s="170"/>
      <c r="I44" s="170"/>
      <c r="J44" s="170"/>
      <c r="K44" s="170"/>
      <c r="L44" s="148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8" s="2" customFormat="1" ht="6.96" customHeight="1">
      <c r="A48" s="41"/>
      <c r="B48" s="171"/>
      <c r="C48" s="172"/>
      <c r="D48" s="172"/>
      <c r="E48" s="172"/>
      <c r="F48" s="172"/>
      <c r="G48" s="172"/>
      <c r="H48" s="172"/>
      <c r="I48" s="172"/>
      <c r="J48" s="172"/>
      <c r="K48" s="172"/>
      <c r="L48" s="148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24.96" customHeight="1">
      <c r="A49" s="41"/>
      <c r="B49" s="42"/>
      <c r="C49" s="26" t="s">
        <v>156</v>
      </c>
      <c r="D49" s="43"/>
      <c r="E49" s="43"/>
      <c r="F49" s="43"/>
      <c r="G49" s="43"/>
      <c r="H49" s="43"/>
      <c r="I49" s="43"/>
      <c r="J49" s="43"/>
      <c r="K49" s="43"/>
      <c r="L49" s="148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6.96" customHeight="1">
      <c r="A50" s="41"/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148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12" customHeight="1">
      <c r="A51" s="41"/>
      <c r="B51" s="42"/>
      <c r="C51" s="35" t="s">
        <v>16</v>
      </c>
      <c r="D51" s="43"/>
      <c r="E51" s="43"/>
      <c r="F51" s="43"/>
      <c r="G51" s="43"/>
      <c r="H51" s="43"/>
      <c r="I51" s="43"/>
      <c r="J51" s="43"/>
      <c r="K51" s="43"/>
      <c r="L51" s="148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26.25" customHeight="1">
      <c r="A52" s="41"/>
      <c r="B52" s="42"/>
      <c r="C52" s="43"/>
      <c r="D52" s="43"/>
      <c r="E52" s="173" t="str">
        <f>E7</f>
        <v>PŘÍSTAVBA SAUNOVÉ ZÓNY K WELLNESS CENTRU BRUNTÁL I.ETAPA</v>
      </c>
      <c r="F52" s="35"/>
      <c r="G52" s="35"/>
      <c r="H52" s="35"/>
      <c r="I52" s="43"/>
      <c r="J52" s="43"/>
      <c r="K52" s="43"/>
      <c r="L52" s="148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1" customFormat="1" ht="12" customHeight="1">
      <c r="B53" s="24"/>
      <c r="C53" s="35" t="s">
        <v>151</v>
      </c>
      <c r="D53" s="25"/>
      <c r="E53" s="25"/>
      <c r="F53" s="25"/>
      <c r="G53" s="25"/>
      <c r="H53" s="25"/>
      <c r="I53" s="25"/>
      <c r="J53" s="25"/>
      <c r="K53" s="25"/>
      <c r="L53" s="23"/>
    </row>
    <row r="54" s="1" customFormat="1" ht="16.5" customHeight="1">
      <c r="B54" s="24"/>
      <c r="C54" s="25"/>
      <c r="D54" s="25"/>
      <c r="E54" s="173" t="s">
        <v>328</v>
      </c>
      <c r="F54" s="25"/>
      <c r="G54" s="25"/>
      <c r="H54" s="25"/>
      <c r="I54" s="25"/>
      <c r="J54" s="25"/>
      <c r="K54" s="25"/>
      <c r="L54" s="23"/>
    </row>
    <row r="55" s="1" customFormat="1" ht="12" customHeight="1">
      <c r="B55" s="24"/>
      <c r="C55" s="35" t="s">
        <v>153</v>
      </c>
      <c r="D55" s="25"/>
      <c r="E55" s="25"/>
      <c r="F55" s="25"/>
      <c r="G55" s="25"/>
      <c r="H55" s="25"/>
      <c r="I55" s="25"/>
      <c r="J55" s="25"/>
      <c r="K55" s="25"/>
      <c r="L55" s="23"/>
    </row>
    <row r="56" s="2" customFormat="1" ht="16.5" customHeight="1">
      <c r="A56" s="41"/>
      <c r="B56" s="42"/>
      <c r="C56" s="43"/>
      <c r="D56" s="43"/>
      <c r="E56" s="234" t="s">
        <v>329</v>
      </c>
      <c r="F56" s="43"/>
      <c r="G56" s="43"/>
      <c r="H56" s="43"/>
      <c r="I56" s="43"/>
      <c r="J56" s="43"/>
      <c r="K56" s="43"/>
      <c r="L56" s="148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12" customHeight="1">
      <c r="A57" s="41"/>
      <c r="B57" s="42"/>
      <c r="C57" s="35" t="s">
        <v>2875</v>
      </c>
      <c r="D57" s="43"/>
      <c r="E57" s="43"/>
      <c r="F57" s="43"/>
      <c r="G57" s="43"/>
      <c r="H57" s="43"/>
      <c r="I57" s="43"/>
      <c r="J57" s="43"/>
      <c r="K57" s="43"/>
      <c r="L57" s="148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6.5" customHeight="1">
      <c r="A58" s="41"/>
      <c r="B58" s="42"/>
      <c r="C58" s="43"/>
      <c r="D58" s="43"/>
      <c r="E58" s="72" t="str">
        <f>E13</f>
        <v>SO 1.4.07 - TZB - Technologie saunové zóny</v>
      </c>
      <c r="F58" s="43"/>
      <c r="G58" s="43"/>
      <c r="H58" s="43"/>
      <c r="I58" s="43"/>
      <c r="J58" s="43"/>
      <c r="K58" s="43"/>
      <c r="L58" s="148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6.96" customHeight="1">
      <c r="A59" s="41"/>
      <c r="B59" s="42"/>
      <c r="C59" s="43"/>
      <c r="D59" s="43"/>
      <c r="E59" s="43"/>
      <c r="F59" s="43"/>
      <c r="G59" s="43"/>
      <c r="H59" s="43"/>
      <c r="I59" s="43"/>
      <c r="J59" s="43"/>
      <c r="K59" s="43"/>
      <c r="L59" s="148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2" customHeight="1">
      <c r="A60" s="41"/>
      <c r="B60" s="42"/>
      <c r="C60" s="35" t="s">
        <v>22</v>
      </c>
      <c r="D60" s="43"/>
      <c r="E60" s="43"/>
      <c r="F60" s="30" t="str">
        <f>F16</f>
        <v>Bruntál</v>
      </c>
      <c r="G60" s="43"/>
      <c r="H60" s="43"/>
      <c r="I60" s="35" t="s">
        <v>24</v>
      </c>
      <c r="J60" s="75" t="str">
        <f>IF(J16="","",J16)</f>
        <v>13. 7. 2026</v>
      </c>
      <c r="K60" s="43"/>
      <c r="L60" s="148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6.96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148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5.15" customHeight="1">
      <c r="A62" s="41"/>
      <c r="B62" s="42"/>
      <c r="C62" s="35" t="s">
        <v>26</v>
      </c>
      <c r="D62" s="43"/>
      <c r="E62" s="43"/>
      <c r="F62" s="30" t="str">
        <f>E19</f>
        <v>Město Bruntál, Nádražní 944/20, 79201</v>
      </c>
      <c r="G62" s="43"/>
      <c r="H62" s="43"/>
      <c r="I62" s="35" t="s">
        <v>32</v>
      </c>
      <c r="J62" s="39" t="str">
        <f>E25</f>
        <v>Ateliér EMMET s.r.o.</v>
      </c>
      <c r="K62" s="43"/>
      <c r="L62" s="148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15.15" customHeight="1">
      <c r="A63" s="41"/>
      <c r="B63" s="42"/>
      <c r="C63" s="35" t="s">
        <v>30</v>
      </c>
      <c r="D63" s="43"/>
      <c r="E63" s="43"/>
      <c r="F63" s="30" t="str">
        <f>IF(E22="","",E22)</f>
        <v>Vyplň údaj</v>
      </c>
      <c r="G63" s="43"/>
      <c r="H63" s="43"/>
      <c r="I63" s="35" t="s">
        <v>35</v>
      </c>
      <c r="J63" s="39" t="str">
        <f>E28</f>
        <v>Ateliér EMMET s.r.o.</v>
      </c>
      <c r="K63" s="43"/>
      <c r="L63" s="148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</row>
    <row r="64" s="2" customFormat="1" ht="10.32" customHeight="1">
      <c r="A64" s="41"/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148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</row>
    <row r="65" s="2" customFormat="1" ht="29.28" customHeight="1">
      <c r="A65" s="41"/>
      <c r="B65" s="42"/>
      <c r="C65" s="174" t="s">
        <v>157</v>
      </c>
      <c r="D65" s="175"/>
      <c r="E65" s="175"/>
      <c r="F65" s="175"/>
      <c r="G65" s="175"/>
      <c r="H65" s="175"/>
      <c r="I65" s="175"/>
      <c r="J65" s="176" t="s">
        <v>158</v>
      </c>
      <c r="K65" s="175"/>
      <c r="L65" s="148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 s="2" customFormat="1" ht="10.32" customHeight="1">
      <c r="A66" s="41"/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148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22.8" customHeight="1">
      <c r="A67" s="41"/>
      <c r="B67" s="42"/>
      <c r="C67" s="177" t="s">
        <v>70</v>
      </c>
      <c r="D67" s="43"/>
      <c r="E67" s="43"/>
      <c r="F67" s="43"/>
      <c r="G67" s="43"/>
      <c r="H67" s="43"/>
      <c r="I67" s="43"/>
      <c r="J67" s="105">
        <f>J100</f>
        <v>0</v>
      </c>
      <c r="K67" s="43"/>
      <c r="L67" s="148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U67" s="20" t="s">
        <v>159</v>
      </c>
    </row>
    <row r="68" s="9" customFormat="1" ht="24.96" customHeight="1">
      <c r="A68" s="9"/>
      <c r="B68" s="178"/>
      <c r="C68" s="179"/>
      <c r="D68" s="180" t="s">
        <v>4502</v>
      </c>
      <c r="E68" s="181"/>
      <c r="F68" s="181"/>
      <c r="G68" s="181"/>
      <c r="H68" s="181"/>
      <c r="I68" s="181"/>
      <c r="J68" s="182">
        <f>J101</f>
        <v>0</v>
      </c>
      <c r="K68" s="179"/>
      <c r="L68" s="183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10" customFormat="1" ht="19.92" customHeight="1">
      <c r="A69" s="10"/>
      <c r="B69" s="184"/>
      <c r="C69" s="128"/>
      <c r="D69" s="185" t="s">
        <v>4503</v>
      </c>
      <c r="E69" s="186"/>
      <c r="F69" s="186"/>
      <c r="G69" s="186"/>
      <c r="H69" s="186"/>
      <c r="I69" s="186"/>
      <c r="J69" s="187">
        <f>J102</f>
        <v>0</v>
      </c>
      <c r="K69" s="128"/>
      <c r="L69" s="188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4"/>
      <c r="C70" s="128"/>
      <c r="D70" s="185" t="s">
        <v>4504</v>
      </c>
      <c r="E70" s="186"/>
      <c r="F70" s="186"/>
      <c r="G70" s="186"/>
      <c r="H70" s="186"/>
      <c r="I70" s="186"/>
      <c r="J70" s="187">
        <f>J124</f>
        <v>0</v>
      </c>
      <c r="K70" s="128"/>
      <c r="L70" s="188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84"/>
      <c r="C71" s="128"/>
      <c r="D71" s="185" t="s">
        <v>4505</v>
      </c>
      <c r="E71" s="186"/>
      <c r="F71" s="186"/>
      <c r="G71" s="186"/>
      <c r="H71" s="186"/>
      <c r="I71" s="186"/>
      <c r="J71" s="187">
        <f>J145</f>
        <v>0</v>
      </c>
      <c r="K71" s="128"/>
      <c r="L71" s="188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84"/>
      <c r="C72" s="128"/>
      <c r="D72" s="185" t="s">
        <v>4506</v>
      </c>
      <c r="E72" s="186"/>
      <c r="F72" s="186"/>
      <c r="G72" s="186"/>
      <c r="H72" s="186"/>
      <c r="I72" s="186"/>
      <c r="J72" s="187">
        <f>J166</f>
        <v>0</v>
      </c>
      <c r="K72" s="128"/>
      <c r="L72" s="188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10" customFormat="1" ht="19.92" customHeight="1">
      <c r="A73" s="10"/>
      <c r="B73" s="184"/>
      <c r="C73" s="128"/>
      <c r="D73" s="185" t="s">
        <v>4507</v>
      </c>
      <c r="E73" s="186"/>
      <c r="F73" s="186"/>
      <c r="G73" s="186"/>
      <c r="H73" s="186"/>
      <c r="I73" s="186"/>
      <c r="J73" s="187">
        <f>J170</f>
        <v>0</v>
      </c>
      <c r="K73" s="128"/>
      <c r="L73" s="188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10" customFormat="1" ht="19.92" customHeight="1">
      <c r="A74" s="10"/>
      <c r="B74" s="184"/>
      <c r="C74" s="128"/>
      <c r="D74" s="185" t="s">
        <v>4508</v>
      </c>
      <c r="E74" s="186"/>
      <c r="F74" s="186"/>
      <c r="G74" s="186"/>
      <c r="H74" s="186"/>
      <c r="I74" s="186"/>
      <c r="J74" s="187">
        <f>J174</f>
        <v>0</v>
      </c>
      <c r="K74" s="128"/>
      <c r="L74" s="188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10" customFormat="1" ht="19.92" customHeight="1">
      <c r="A75" s="10"/>
      <c r="B75" s="184"/>
      <c r="C75" s="128"/>
      <c r="D75" s="185" t="s">
        <v>4509</v>
      </c>
      <c r="E75" s="186"/>
      <c r="F75" s="186"/>
      <c r="G75" s="186"/>
      <c r="H75" s="186"/>
      <c r="I75" s="186"/>
      <c r="J75" s="187">
        <f>J177</f>
        <v>0</v>
      </c>
      <c r="K75" s="128"/>
      <c r="L75" s="188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s="9" customFormat="1" ht="24.96" customHeight="1">
      <c r="A76" s="9"/>
      <c r="B76" s="178"/>
      <c r="C76" s="179"/>
      <c r="D76" s="180" t="s">
        <v>4510</v>
      </c>
      <c r="E76" s="181"/>
      <c r="F76" s="181"/>
      <c r="G76" s="181"/>
      <c r="H76" s="181"/>
      <c r="I76" s="181"/>
      <c r="J76" s="182">
        <f>J199</f>
        <v>0</v>
      </c>
      <c r="K76" s="179"/>
      <c r="L76" s="183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</row>
    <row r="77" s="2" customFormat="1" ht="21.84" customHeight="1">
      <c r="A77" s="41"/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148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6.96" customHeight="1">
      <c r="A78" s="41"/>
      <c r="B78" s="62"/>
      <c r="C78" s="63"/>
      <c r="D78" s="63"/>
      <c r="E78" s="63"/>
      <c r="F78" s="63"/>
      <c r="G78" s="63"/>
      <c r="H78" s="63"/>
      <c r="I78" s="63"/>
      <c r="J78" s="63"/>
      <c r="K78" s="63"/>
      <c r="L78" s="148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82" s="2" customFormat="1" ht="6.96" customHeight="1">
      <c r="A82" s="41"/>
      <c r="B82" s="64"/>
      <c r="C82" s="65"/>
      <c r="D82" s="65"/>
      <c r="E82" s="65"/>
      <c r="F82" s="65"/>
      <c r="G82" s="65"/>
      <c r="H82" s="65"/>
      <c r="I82" s="65"/>
      <c r="J82" s="65"/>
      <c r="K82" s="65"/>
      <c r="L82" s="148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24.96" customHeight="1">
      <c r="A83" s="41"/>
      <c r="B83" s="42"/>
      <c r="C83" s="26" t="s">
        <v>163</v>
      </c>
      <c r="D83" s="43"/>
      <c r="E83" s="43"/>
      <c r="F83" s="43"/>
      <c r="G83" s="43"/>
      <c r="H83" s="43"/>
      <c r="I83" s="43"/>
      <c r="J83" s="43"/>
      <c r="K83" s="43"/>
      <c r="L83" s="148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6.96" customHeight="1">
      <c r="A84" s="41"/>
      <c r="B84" s="42"/>
      <c r="C84" s="43"/>
      <c r="D84" s="43"/>
      <c r="E84" s="43"/>
      <c r="F84" s="43"/>
      <c r="G84" s="43"/>
      <c r="H84" s="43"/>
      <c r="I84" s="43"/>
      <c r="J84" s="43"/>
      <c r="K84" s="43"/>
      <c r="L84" s="148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2" customHeight="1">
      <c r="A85" s="41"/>
      <c r="B85" s="42"/>
      <c r="C85" s="35" t="s">
        <v>16</v>
      </c>
      <c r="D85" s="43"/>
      <c r="E85" s="43"/>
      <c r="F85" s="43"/>
      <c r="G85" s="43"/>
      <c r="H85" s="43"/>
      <c r="I85" s="43"/>
      <c r="J85" s="43"/>
      <c r="K85" s="43"/>
      <c r="L85" s="148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26.25" customHeight="1">
      <c r="A86" s="41"/>
      <c r="B86" s="42"/>
      <c r="C86" s="43"/>
      <c r="D86" s="43"/>
      <c r="E86" s="173" t="str">
        <f>E7</f>
        <v>PŘÍSTAVBA SAUNOVÉ ZÓNY K WELLNESS CENTRU BRUNTÁL I.ETAPA</v>
      </c>
      <c r="F86" s="35"/>
      <c r="G86" s="35"/>
      <c r="H86" s="35"/>
      <c r="I86" s="43"/>
      <c r="J86" s="43"/>
      <c r="K86" s="43"/>
      <c r="L86" s="148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1" customFormat="1" ht="12" customHeight="1">
      <c r="B87" s="24"/>
      <c r="C87" s="35" t="s">
        <v>151</v>
      </c>
      <c r="D87" s="25"/>
      <c r="E87" s="25"/>
      <c r="F87" s="25"/>
      <c r="G87" s="25"/>
      <c r="H87" s="25"/>
      <c r="I87" s="25"/>
      <c r="J87" s="25"/>
      <c r="K87" s="25"/>
      <c r="L87" s="23"/>
    </row>
    <row r="88" s="1" customFormat="1" ht="16.5" customHeight="1">
      <c r="B88" s="24"/>
      <c r="C88" s="25"/>
      <c r="D88" s="25"/>
      <c r="E88" s="173" t="s">
        <v>328</v>
      </c>
      <c r="F88" s="25"/>
      <c r="G88" s="25"/>
      <c r="H88" s="25"/>
      <c r="I88" s="25"/>
      <c r="J88" s="25"/>
      <c r="K88" s="25"/>
      <c r="L88" s="23"/>
    </row>
    <row r="89" s="1" customFormat="1" ht="12" customHeight="1">
      <c r="B89" s="24"/>
      <c r="C89" s="35" t="s">
        <v>153</v>
      </c>
      <c r="D89" s="25"/>
      <c r="E89" s="25"/>
      <c r="F89" s="25"/>
      <c r="G89" s="25"/>
      <c r="H89" s="25"/>
      <c r="I89" s="25"/>
      <c r="J89" s="25"/>
      <c r="K89" s="25"/>
      <c r="L89" s="23"/>
    </row>
    <row r="90" s="2" customFormat="1" ht="16.5" customHeight="1">
      <c r="A90" s="41"/>
      <c r="B90" s="42"/>
      <c r="C90" s="43"/>
      <c r="D90" s="43"/>
      <c r="E90" s="234" t="s">
        <v>329</v>
      </c>
      <c r="F90" s="43"/>
      <c r="G90" s="43"/>
      <c r="H90" s="43"/>
      <c r="I90" s="43"/>
      <c r="J90" s="43"/>
      <c r="K90" s="43"/>
      <c r="L90" s="148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2" customHeight="1">
      <c r="A91" s="41"/>
      <c r="B91" s="42"/>
      <c r="C91" s="35" t="s">
        <v>2875</v>
      </c>
      <c r="D91" s="43"/>
      <c r="E91" s="43"/>
      <c r="F91" s="43"/>
      <c r="G91" s="43"/>
      <c r="H91" s="43"/>
      <c r="I91" s="43"/>
      <c r="J91" s="43"/>
      <c r="K91" s="43"/>
      <c r="L91" s="148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16.5" customHeight="1">
      <c r="A92" s="41"/>
      <c r="B92" s="42"/>
      <c r="C92" s="43"/>
      <c r="D92" s="43"/>
      <c r="E92" s="72" t="str">
        <f>E13</f>
        <v>SO 1.4.07 - TZB - Technologie saunové zóny</v>
      </c>
      <c r="F92" s="43"/>
      <c r="G92" s="43"/>
      <c r="H92" s="43"/>
      <c r="I92" s="43"/>
      <c r="J92" s="43"/>
      <c r="K92" s="43"/>
      <c r="L92" s="148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6.96" customHeight="1">
      <c r="A93" s="41"/>
      <c r="B93" s="42"/>
      <c r="C93" s="43"/>
      <c r="D93" s="43"/>
      <c r="E93" s="43"/>
      <c r="F93" s="43"/>
      <c r="G93" s="43"/>
      <c r="H93" s="43"/>
      <c r="I93" s="43"/>
      <c r="J93" s="43"/>
      <c r="K93" s="43"/>
      <c r="L93" s="148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2" customFormat="1" ht="12" customHeight="1">
      <c r="A94" s="41"/>
      <c r="B94" s="42"/>
      <c r="C94" s="35" t="s">
        <v>22</v>
      </c>
      <c r="D94" s="43"/>
      <c r="E94" s="43"/>
      <c r="F94" s="30" t="str">
        <f>F16</f>
        <v>Bruntál</v>
      </c>
      <c r="G94" s="43"/>
      <c r="H94" s="43"/>
      <c r="I94" s="35" t="s">
        <v>24</v>
      </c>
      <c r="J94" s="75" t="str">
        <f>IF(J16="","",J16)</f>
        <v>13. 7. 2026</v>
      </c>
      <c r="K94" s="43"/>
      <c r="L94" s="148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</row>
    <row r="95" s="2" customFormat="1" ht="6.96" customHeight="1">
      <c r="A95" s="41"/>
      <c r="B95" s="42"/>
      <c r="C95" s="43"/>
      <c r="D95" s="43"/>
      <c r="E95" s="43"/>
      <c r="F95" s="43"/>
      <c r="G95" s="43"/>
      <c r="H95" s="43"/>
      <c r="I95" s="43"/>
      <c r="J95" s="43"/>
      <c r="K95" s="43"/>
      <c r="L95" s="148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</row>
    <row r="96" s="2" customFormat="1" ht="15.15" customHeight="1">
      <c r="A96" s="41"/>
      <c r="B96" s="42"/>
      <c r="C96" s="35" t="s">
        <v>26</v>
      </c>
      <c r="D96" s="43"/>
      <c r="E96" s="43"/>
      <c r="F96" s="30" t="str">
        <f>E19</f>
        <v>Město Bruntál, Nádražní 944/20, 79201</v>
      </c>
      <c r="G96" s="43"/>
      <c r="H96" s="43"/>
      <c r="I96" s="35" t="s">
        <v>32</v>
      </c>
      <c r="J96" s="39" t="str">
        <f>E25</f>
        <v>Ateliér EMMET s.r.o.</v>
      </c>
      <c r="K96" s="43"/>
      <c r="L96" s="148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</row>
    <row r="97" s="2" customFormat="1" ht="15.15" customHeight="1">
      <c r="A97" s="41"/>
      <c r="B97" s="42"/>
      <c r="C97" s="35" t="s">
        <v>30</v>
      </c>
      <c r="D97" s="43"/>
      <c r="E97" s="43"/>
      <c r="F97" s="30" t="str">
        <f>IF(E22="","",E22)</f>
        <v>Vyplň údaj</v>
      </c>
      <c r="G97" s="43"/>
      <c r="H97" s="43"/>
      <c r="I97" s="35" t="s">
        <v>35</v>
      </c>
      <c r="J97" s="39" t="str">
        <f>E28</f>
        <v>Ateliér EMMET s.r.o.</v>
      </c>
      <c r="K97" s="43"/>
      <c r="L97" s="148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</row>
    <row r="98" s="2" customFormat="1" ht="10.32" customHeight="1">
      <c r="A98" s="41"/>
      <c r="B98" s="42"/>
      <c r="C98" s="43"/>
      <c r="D98" s="43"/>
      <c r="E98" s="43"/>
      <c r="F98" s="43"/>
      <c r="G98" s="43"/>
      <c r="H98" s="43"/>
      <c r="I98" s="43"/>
      <c r="J98" s="43"/>
      <c r="K98" s="43"/>
      <c r="L98" s="148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</row>
    <row r="99" s="11" customFormat="1" ht="29.28" customHeight="1">
      <c r="A99" s="189"/>
      <c r="B99" s="190"/>
      <c r="C99" s="191" t="s">
        <v>164</v>
      </c>
      <c r="D99" s="192" t="s">
        <v>57</v>
      </c>
      <c r="E99" s="192" t="s">
        <v>53</v>
      </c>
      <c r="F99" s="192" t="s">
        <v>54</v>
      </c>
      <c r="G99" s="192" t="s">
        <v>165</v>
      </c>
      <c r="H99" s="192" t="s">
        <v>166</v>
      </c>
      <c r="I99" s="192" t="s">
        <v>167</v>
      </c>
      <c r="J99" s="192" t="s">
        <v>158</v>
      </c>
      <c r="K99" s="193" t="s">
        <v>168</v>
      </c>
      <c r="L99" s="194"/>
      <c r="M99" s="95" t="s">
        <v>21</v>
      </c>
      <c r="N99" s="96" t="s">
        <v>42</v>
      </c>
      <c r="O99" s="96" t="s">
        <v>169</v>
      </c>
      <c r="P99" s="96" t="s">
        <v>170</v>
      </c>
      <c r="Q99" s="96" t="s">
        <v>171</v>
      </c>
      <c r="R99" s="96" t="s">
        <v>172</v>
      </c>
      <c r="S99" s="96" t="s">
        <v>173</v>
      </c>
      <c r="T99" s="97" t="s">
        <v>174</v>
      </c>
      <c r="U99" s="189"/>
      <c r="V99" s="189"/>
      <c r="W99" s="189"/>
      <c r="X99" s="189"/>
      <c r="Y99" s="189"/>
      <c r="Z99" s="189"/>
      <c r="AA99" s="189"/>
      <c r="AB99" s="189"/>
      <c r="AC99" s="189"/>
      <c r="AD99" s="189"/>
      <c r="AE99" s="189"/>
    </row>
    <row r="100" s="2" customFormat="1" ht="22.8" customHeight="1">
      <c r="A100" s="41"/>
      <c r="B100" s="42"/>
      <c r="C100" s="102" t="s">
        <v>175</v>
      </c>
      <c r="D100" s="43"/>
      <c r="E100" s="43"/>
      <c r="F100" s="43"/>
      <c r="G100" s="43"/>
      <c r="H100" s="43"/>
      <c r="I100" s="43"/>
      <c r="J100" s="195">
        <f>BK100</f>
        <v>0</v>
      </c>
      <c r="K100" s="43"/>
      <c r="L100" s="47"/>
      <c r="M100" s="98"/>
      <c r="N100" s="196"/>
      <c r="O100" s="99"/>
      <c r="P100" s="197">
        <f>P101+P199</f>
        <v>0</v>
      </c>
      <c r="Q100" s="99"/>
      <c r="R100" s="197">
        <f>R101+R199</f>
        <v>0</v>
      </c>
      <c r="S100" s="99"/>
      <c r="T100" s="198">
        <f>T101+T199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71</v>
      </c>
      <c r="AU100" s="20" t="s">
        <v>159</v>
      </c>
      <c r="BK100" s="199">
        <f>BK101+BK199</f>
        <v>0</v>
      </c>
    </row>
    <row r="101" s="12" customFormat="1" ht="25.92" customHeight="1">
      <c r="A101" s="12"/>
      <c r="B101" s="200"/>
      <c r="C101" s="201"/>
      <c r="D101" s="202" t="s">
        <v>71</v>
      </c>
      <c r="E101" s="203" t="s">
        <v>1618</v>
      </c>
      <c r="F101" s="203" t="s">
        <v>1618</v>
      </c>
      <c r="G101" s="201"/>
      <c r="H101" s="201"/>
      <c r="I101" s="204"/>
      <c r="J101" s="205">
        <f>BK101</f>
        <v>0</v>
      </c>
      <c r="K101" s="201"/>
      <c r="L101" s="206"/>
      <c r="M101" s="207"/>
      <c r="N101" s="208"/>
      <c r="O101" s="208"/>
      <c r="P101" s="209">
        <f>P102+P124+P145+P166+P170+P174+P177</f>
        <v>0</v>
      </c>
      <c r="Q101" s="208"/>
      <c r="R101" s="209">
        <f>R102+R124+R145+R166+R170+R174+R177</f>
        <v>0</v>
      </c>
      <c r="S101" s="208"/>
      <c r="T101" s="210">
        <f>T102+T124+T145+T166+T170+T174+T177</f>
        <v>0</v>
      </c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R101" s="211" t="s">
        <v>81</v>
      </c>
      <c r="AT101" s="212" t="s">
        <v>71</v>
      </c>
      <c r="AU101" s="212" t="s">
        <v>72</v>
      </c>
      <c r="AY101" s="211" t="s">
        <v>178</v>
      </c>
      <c r="BK101" s="213">
        <f>BK102+BK124+BK145+BK166+BK170+BK174+BK177</f>
        <v>0</v>
      </c>
    </row>
    <row r="102" s="12" customFormat="1" ht="22.8" customHeight="1">
      <c r="A102" s="12"/>
      <c r="B102" s="200"/>
      <c r="C102" s="201"/>
      <c r="D102" s="202" t="s">
        <v>71</v>
      </c>
      <c r="E102" s="227" t="s">
        <v>4511</v>
      </c>
      <c r="F102" s="227" t="s">
        <v>4512</v>
      </c>
      <c r="G102" s="201"/>
      <c r="H102" s="201"/>
      <c r="I102" s="204"/>
      <c r="J102" s="228">
        <f>BK102</f>
        <v>0</v>
      </c>
      <c r="K102" s="201"/>
      <c r="L102" s="206"/>
      <c r="M102" s="207"/>
      <c r="N102" s="208"/>
      <c r="O102" s="208"/>
      <c r="P102" s="209">
        <f>SUM(P103:P123)</f>
        <v>0</v>
      </c>
      <c r="Q102" s="208"/>
      <c r="R102" s="209">
        <f>SUM(R103:R123)</f>
        <v>0</v>
      </c>
      <c r="S102" s="208"/>
      <c r="T102" s="210">
        <f>SUM(T103:T123)</f>
        <v>0</v>
      </c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R102" s="211" t="s">
        <v>81</v>
      </c>
      <c r="AT102" s="212" t="s">
        <v>71</v>
      </c>
      <c r="AU102" s="212" t="s">
        <v>79</v>
      </c>
      <c r="AY102" s="211" t="s">
        <v>178</v>
      </c>
      <c r="BK102" s="213">
        <f>SUM(BK103:BK123)</f>
        <v>0</v>
      </c>
    </row>
    <row r="103" s="2" customFormat="1" ht="128.55" customHeight="1">
      <c r="A103" s="41"/>
      <c r="B103" s="42"/>
      <c r="C103" s="214" t="s">
        <v>79</v>
      </c>
      <c r="D103" s="214" t="s">
        <v>179</v>
      </c>
      <c r="E103" s="215" t="s">
        <v>4513</v>
      </c>
      <c r="F103" s="216" t="s">
        <v>4514</v>
      </c>
      <c r="G103" s="217" t="s">
        <v>182</v>
      </c>
      <c r="H103" s="218">
        <v>1</v>
      </c>
      <c r="I103" s="219"/>
      <c r="J103" s="220">
        <f>ROUND(I103*H103,2)</f>
        <v>0</v>
      </c>
      <c r="K103" s="216" t="s">
        <v>21</v>
      </c>
      <c r="L103" s="47"/>
      <c r="M103" s="221" t="s">
        <v>21</v>
      </c>
      <c r="N103" s="222" t="s">
        <v>43</v>
      </c>
      <c r="O103" s="87"/>
      <c r="P103" s="223">
        <f>O103*H103</f>
        <v>0</v>
      </c>
      <c r="Q103" s="223">
        <v>0</v>
      </c>
      <c r="R103" s="223">
        <f>Q103*H103</f>
        <v>0</v>
      </c>
      <c r="S103" s="223">
        <v>0</v>
      </c>
      <c r="T103" s="224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5" t="s">
        <v>97</v>
      </c>
      <c r="AT103" s="225" t="s">
        <v>179</v>
      </c>
      <c r="AU103" s="225" t="s">
        <v>81</v>
      </c>
      <c r="AY103" s="20" t="s">
        <v>178</v>
      </c>
      <c r="BE103" s="226">
        <f>IF(N103="základní",J103,0)</f>
        <v>0</v>
      </c>
      <c r="BF103" s="226">
        <f>IF(N103="snížená",J103,0)</f>
        <v>0</v>
      </c>
      <c r="BG103" s="226">
        <f>IF(N103="zákl. přenesená",J103,0)</f>
        <v>0</v>
      </c>
      <c r="BH103" s="226">
        <f>IF(N103="sníž. přenesená",J103,0)</f>
        <v>0</v>
      </c>
      <c r="BI103" s="226">
        <f>IF(N103="nulová",J103,0)</f>
        <v>0</v>
      </c>
      <c r="BJ103" s="20" t="s">
        <v>79</v>
      </c>
      <c r="BK103" s="226">
        <f>ROUND(I103*H103,2)</f>
        <v>0</v>
      </c>
      <c r="BL103" s="20" t="s">
        <v>97</v>
      </c>
      <c r="BM103" s="225" t="s">
        <v>4515</v>
      </c>
    </row>
    <row r="104" s="2" customFormat="1">
      <c r="A104" s="41"/>
      <c r="B104" s="42"/>
      <c r="C104" s="43"/>
      <c r="D104" s="242" t="s">
        <v>3220</v>
      </c>
      <c r="E104" s="43"/>
      <c r="F104" s="302" t="s">
        <v>4516</v>
      </c>
      <c r="G104" s="43"/>
      <c r="H104" s="43"/>
      <c r="I104" s="237"/>
      <c r="J104" s="43"/>
      <c r="K104" s="43"/>
      <c r="L104" s="47"/>
      <c r="M104" s="238"/>
      <c r="N104" s="239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20" t="s">
        <v>3220</v>
      </c>
      <c r="AU104" s="20" t="s">
        <v>81</v>
      </c>
    </row>
    <row r="105" s="14" customFormat="1">
      <c r="A105" s="14"/>
      <c r="B105" s="251"/>
      <c r="C105" s="252"/>
      <c r="D105" s="242" t="s">
        <v>372</v>
      </c>
      <c r="E105" s="253" t="s">
        <v>21</v>
      </c>
      <c r="F105" s="254" t="s">
        <v>4517</v>
      </c>
      <c r="G105" s="252"/>
      <c r="H105" s="255">
        <v>1</v>
      </c>
      <c r="I105" s="256"/>
      <c r="J105" s="252"/>
      <c r="K105" s="252"/>
      <c r="L105" s="257"/>
      <c r="M105" s="258"/>
      <c r="N105" s="259"/>
      <c r="O105" s="259"/>
      <c r="P105" s="259"/>
      <c r="Q105" s="259"/>
      <c r="R105" s="259"/>
      <c r="S105" s="259"/>
      <c r="T105" s="260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T105" s="261" t="s">
        <v>372</v>
      </c>
      <c r="AU105" s="261" t="s">
        <v>81</v>
      </c>
      <c r="AV105" s="14" t="s">
        <v>81</v>
      </c>
      <c r="AW105" s="14" t="s">
        <v>34</v>
      </c>
      <c r="AX105" s="14" t="s">
        <v>79</v>
      </c>
      <c r="AY105" s="261" t="s">
        <v>178</v>
      </c>
    </row>
    <row r="106" s="13" customFormat="1">
      <c r="A106" s="13"/>
      <c r="B106" s="240"/>
      <c r="C106" s="241"/>
      <c r="D106" s="242" t="s">
        <v>372</v>
      </c>
      <c r="E106" s="243" t="s">
        <v>21</v>
      </c>
      <c r="F106" s="244" t="s">
        <v>4518</v>
      </c>
      <c r="G106" s="241"/>
      <c r="H106" s="243" t="s">
        <v>21</v>
      </c>
      <c r="I106" s="245"/>
      <c r="J106" s="241"/>
      <c r="K106" s="241"/>
      <c r="L106" s="246"/>
      <c r="M106" s="247"/>
      <c r="N106" s="248"/>
      <c r="O106" s="248"/>
      <c r="P106" s="248"/>
      <c r="Q106" s="248"/>
      <c r="R106" s="248"/>
      <c r="S106" s="248"/>
      <c r="T106" s="249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50" t="s">
        <v>372</v>
      </c>
      <c r="AU106" s="250" t="s">
        <v>81</v>
      </c>
      <c r="AV106" s="13" t="s">
        <v>79</v>
      </c>
      <c r="AW106" s="13" t="s">
        <v>34</v>
      </c>
      <c r="AX106" s="13" t="s">
        <v>72</v>
      </c>
      <c r="AY106" s="250" t="s">
        <v>178</v>
      </c>
    </row>
    <row r="107" s="13" customFormat="1">
      <c r="A107" s="13"/>
      <c r="B107" s="240"/>
      <c r="C107" s="241"/>
      <c r="D107" s="242" t="s">
        <v>372</v>
      </c>
      <c r="E107" s="243" t="s">
        <v>21</v>
      </c>
      <c r="F107" s="244" t="s">
        <v>4519</v>
      </c>
      <c r="G107" s="241"/>
      <c r="H107" s="243" t="s">
        <v>21</v>
      </c>
      <c r="I107" s="245"/>
      <c r="J107" s="241"/>
      <c r="K107" s="241"/>
      <c r="L107" s="246"/>
      <c r="M107" s="247"/>
      <c r="N107" s="248"/>
      <c r="O107" s="248"/>
      <c r="P107" s="248"/>
      <c r="Q107" s="248"/>
      <c r="R107" s="248"/>
      <c r="S107" s="248"/>
      <c r="T107" s="249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50" t="s">
        <v>372</v>
      </c>
      <c r="AU107" s="250" t="s">
        <v>81</v>
      </c>
      <c r="AV107" s="13" t="s">
        <v>79</v>
      </c>
      <c r="AW107" s="13" t="s">
        <v>34</v>
      </c>
      <c r="AX107" s="13" t="s">
        <v>72</v>
      </c>
      <c r="AY107" s="250" t="s">
        <v>178</v>
      </c>
    </row>
    <row r="108" s="13" customFormat="1">
      <c r="A108" s="13"/>
      <c r="B108" s="240"/>
      <c r="C108" s="241"/>
      <c r="D108" s="242" t="s">
        <v>372</v>
      </c>
      <c r="E108" s="243" t="s">
        <v>21</v>
      </c>
      <c r="F108" s="244" t="s">
        <v>4520</v>
      </c>
      <c r="G108" s="241"/>
      <c r="H108" s="243" t="s">
        <v>21</v>
      </c>
      <c r="I108" s="245"/>
      <c r="J108" s="241"/>
      <c r="K108" s="241"/>
      <c r="L108" s="246"/>
      <c r="M108" s="247"/>
      <c r="N108" s="248"/>
      <c r="O108" s="248"/>
      <c r="P108" s="248"/>
      <c r="Q108" s="248"/>
      <c r="R108" s="248"/>
      <c r="S108" s="248"/>
      <c r="T108" s="249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50" t="s">
        <v>372</v>
      </c>
      <c r="AU108" s="250" t="s">
        <v>81</v>
      </c>
      <c r="AV108" s="13" t="s">
        <v>79</v>
      </c>
      <c r="AW108" s="13" t="s">
        <v>34</v>
      </c>
      <c r="AX108" s="13" t="s">
        <v>72</v>
      </c>
      <c r="AY108" s="250" t="s">
        <v>178</v>
      </c>
    </row>
    <row r="109" s="13" customFormat="1">
      <c r="A109" s="13"/>
      <c r="B109" s="240"/>
      <c r="C109" s="241"/>
      <c r="D109" s="242" t="s">
        <v>372</v>
      </c>
      <c r="E109" s="243" t="s">
        <v>21</v>
      </c>
      <c r="F109" s="244" t="s">
        <v>4521</v>
      </c>
      <c r="G109" s="241"/>
      <c r="H109" s="243" t="s">
        <v>21</v>
      </c>
      <c r="I109" s="245"/>
      <c r="J109" s="241"/>
      <c r="K109" s="241"/>
      <c r="L109" s="246"/>
      <c r="M109" s="247"/>
      <c r="N109" s="248"/>
      <c r="O109" s="248"/>
      <c r="P109" s="248"/>
      <c r="Q109" s="248"/>
      <c r="R109" s="248"/>
      <c r="S109" s="248"/>
      <c r="T109" s="249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50" t="s">
        <v>372</v>
      </c>
      <c r="AU109" s="250" t="s">
        <v>81</v>
      </c>
      <c r="AV109" s="13" t="s">
        <v>79</v>
      </c>
      <c r="AW109" s="13" t="s">
        <v>34</v>
      </c>
      <c r="AX109" s="13" t="s">
        <v>72</v>
      </c>
      <c r="AY109" s="250" t="s">
        <v>178</v>
      </c>
    </row>
    <row r="110" s="13" customFormat="1">
      <c r="A110" s="13"/>
      <c r="B110" s="240"/>
      <c r="C110" s="241"/>
      <c r="D110" s="242" t="s">
        <v>372</v>
      </c>
      <c r="E110" s="243" t="s">
        <v>21</v>
      </c>
      <c r="F110" s="244" t="s">
        <v>4522</v>
      </c>
      <c r="G110" s="241"/>
      <c r="H110" s="243" t="s">
        <v>21</v>
      </c>
      <c r="I110" s="245"/>
      <c r="J110" s="241"/>
      <c r="K110" s="241"/>
      <c r="L110" s="246"/>
      <c r="M110" s="247"/>
      <c r="N110" s="248"/>
      <c r="O110" s="248"/>
      <c r="P110" s="248"/>
      <c r="Q110" s="248"/>
      <c r="R110" s="248"/>
      <c r="S110" s="248"/>
      <c r="T110" s="249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50" t="s">
        <v>372</v>
      </c>
      <c r="AU110" s="250" t="s">
        <v>81</v>
      </c>
      <c r="AV110" s="13" t="s">
        <v>79</v>
      </c>
      <c r="AW110" s="13" t="s">
        <v>34</v>
      </c>
      <c r="AX110" s="13" t="s">
        <v>72</v>
      </c>
      <c r="AY110" s="250" t="s">
        <v>178</v>
      </c>
    </row>
    <row r="111" s="13" customFormat="1">
      <c r="A111" s="13"/>
      <c r="B111" s="240"/>
      <c r="C111" s="241"/>
      <c r="D111" s="242" t="s">
        <v>372</v>
      </c>
      <c r="E111" s="243" t="s">
        <v>21</v>
      </c>
      <c r="F111" s="244" t="s">
        <v>4523</v>
      </c>
      <c r="G111" s="241"/>
      <c r="H111" s="243" t="s">
        <v>21</v>
      </c>
      <c r="I111" s="245"/>
      <c r="J111" s="241"/>
      <c r="K111" s="241"/>
      <c r="L111" s="246"/>
      <c r="M111" s="247"/>
      <c r="N111" s="248"/>
      <c r="O111" s="248"/>
      <c r="P111" s="248"/>
      <c r="Q111" s="248"/>
      <c r="R111" s="248"/>
      <c r="S111" s="248"/>
      <c r="T111" s="249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50" t="s">
        <v>372</v>
      </c>
      <c r="AU111" s="250" t="s">
        <v>81</v>
      </c>
      <c r="AV111" s="13" t="s">
        <v>79</v>
      </c>
      <c r="AW111" s="13" t="s">
        <v>34</v>
      </c>
      <c r="AX111" s="13" t="s">
        <v>72</v>
      </c>
      <c r="AY111" s="250" t="s">
        <v>178</v>
      </c>
    </row>
    <row r="112" s="13" customFormat="1">
      <c r="A112" s="13"/>
      <c r="B112" s="240"/>
      <c r="C112" s="241"/>
      <c r="D112" s="242" t="s">
        <v>372</v>
      </c>
      <c r="E112" s="243" t="s">
        <v>21</v>
      </c>
      <c r="F112" s="244" t="s">
        <v>4524</v>
      </c>
      <c r="G112" s="241"/>
      <c r="H112" s="243" t="s">
        <v>21</v>
      </c>
      <c r="I112" s="245"/>
      <c r="J112" s="241"/>
      <c r="K112" s="241"/>
      <c r="L112" s="246"/>
      <c r="M112" s="247"/>
      <c r="N112" s="248"/>
      <c r="O112" s="248"/>
      <c r="P112" s="248"/>
      <c r="Q112" s="248"/>
      <c r="R112" s="248"/>
      <c r="S112" s="248"/>
      <c r="T112" s="249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50" t="s">
        <v>372</v>
      </c>
      <c r="AU112" s="250" t="s">
        <v>81</v>
      </c>
      <c r="AV112" s="13" t="s">
        <v>79</v>
      </c>
      <c r="AW112" s="13" t="s">
        <v>34</v>
      </c>
      <c r="AX112" s="13" t="s">
        <v>72</v>
      </c>
      <c r="AY112" s="250" t="s">
        <v>178</v>
      </c>
    </row>
    <row r="113" s="13" customFormat="1">
      <c r="A113" s="13"/>
      <c r="B113" s="240"/>
      <c r="C113" s="241"/>
      <c r="D113" s="242" t="s">
        <v>372</v>
      </c>
      <c r="E113" s="243" t="s">
        <v>21</v>
      </c>
      <c r="F113" s="244" t="s">
        <v>4525</v>
      </c>
      <c r="G113" s="241"/>
      <c r="H113" s="243" t="s">
        <v>21</v>
      </c>
      <c r="I113" s="245"/>
      <c r="J113" s="241"/>
      <c r="K113" s="241"/>
      <c r="L113" s="246"/>
      <c r="M113" s="247"/>
      <c r="N113" s="248"/>
      <c r="O113" s="248"/>
      <c r="P113" s="248"/>
      <c r="Q113" s="248"/>
      <c r="R113" s="248"/>
      <c r="S113" s="248"/>
      <c r="T113" s="249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50" t="s">
        <v>372</v>
      </c>
      <c r="AU113" s="250" t="s">
        <v>81</v>
      </c>
      <c r="AV113" s="13" t="s">
        <v>79</v>
      </c>
      <c r="AW113" s="13" t="s">
        <v>34</v>
      </c>
      <c r="AX113" s="13" t="s">
        <v>72</v>
      </c>
      <c r="AY113" s="250" t="s">
        <v>178</v>
      </c>
    </row>
    <row r="114" s="13" customFormat="1">
      <c r="A114" s="13"/>
      <c r="B114" s="240"/>
      <c r="C114" s="241"/>
      <c r="D114" s="242" t="s">
        <v>372</v>
      </c>
      <c r="E114" s="243" t="s">
        <v>21</v>
      </c>
      <c r="F114" s="244" t="s">
        <v>4526</v>
      </c>
      <c r="G114" s="241"/>
      <c r="H114" s="243" t="s">
        <v>21</v>
      </c>
      <c r="I114" s="245"/>
      <c r="J114" s="241"/>
      <c r="K114" s="241"/>
      <c r="L114" s="246"/>
      <c r="M114" s="247"/>
      <c r="N114" s="248"/>
      <c r="O114" s="248"/>
      <c r="P114" s="248"/>
      <c r="Q114" s="248"/>
      <c r="R114" s="248"/>
      <c r="S114" s="248"/>
      <c r="T114" s="249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50" t="s">
        <v>372</v>
      </c>
      <c r="AU114" s="250" t="s">
        <v>81</v>
      </c>
      <c r="AV114" s="13" t="s">
        <v>79</v>
      </c>
      <c r="AW114" s="13" t="s">
        <v>34</v>
      </c>
      <c r="AX114" s="13" t="s">
        <v>72</v>
      </c>
      <c r="AY114" s="250" t="s">
        <v>178</v>
      </c>
    </row>
    <row r="115" s="13" customFormat="1">
      <c r="A115" s="13"/>
      <c r="B115" s="240"/>
      <c r="C115" s="241"/>
      <c r="D115" s="242" t="s">
        <v>372</v>
      </c>
      <c r="E115" s="243" t="s">
        <v>21</v>
      </c>
      <c r="F115" s="244" t="s">
        <v>4527</v>
      </c>
      <c r="G115" s="241"/>
      <c r="H115" s="243" t="s">
        <v>21</v>
      </c>
      <c r="I115" s="245"/>
      <c r="J115" s="241"/>
      <c r="K115" s="241"/>
      <c r="L115" s="246"/>
      <c r="M115" s="247"/>
      <c r="N115" s="248"/>
      <c r="O115" s="248"/>
      <c r="P115" s="248"/>
      <c r="Q115" s="248"/>
      <c r="R115" s="248"/>
      <c r="S115" s="248"/>
      <c r="T115" s="249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50" t="s">
        <v>372</v>
      </c>
      <c r="AU115" s="250" t="s">
        <v>81</v>
      </c>
      <c r="AV115" s="13" t="s">
        <v>79</v>
      </c>
      <c r="AW115" s="13" t="s">
        <v>34</v>
      </c>
      <c r="AX115" s="13" t="s">
        <v>72</v>
      </c>
      <c r="AY115" s="250" t="s">
        <v>178</v>
      </c>
    </row>
    <row r="116" s="13" customFormat="1">
      <c r="A116" s="13"/>
      <c r="B116" s="240"/>
      <c r="C116" s="241"/>
      <c r="D116" s="242" t="s">
        <v>372</v>
      </c>
      <c r="E116" s="243" t="s">
        <v>21</v>
      </c>
      <c r="F116" s="244" t="s">
        <v>4528</v>
      </c>
      <c r="G116" s="241"/>
      <c r="H116" s="243" t="s">
        <v>21</v>
      </c>
      <c r="I116" s="245"/>
      <c r="J116" s="241"/>
      <c r="K116" s="241"/>
      <c r="L116" s="246"/>
      <c r="M116" s="247"/>
      <c r="N116" s="248"/>
      <c r="O116" s="248"/>
      <c r="P116" s="248"/>
      <c r="Q116" s="248"/>
      <c r="R116" s="248"/>
      <c r="S116" s="248"/>
      <c r="T116" s="249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50" t="s">
        <v>372</v>
      </c>
      <c r="AU116" s="250" t="s">
        <v>81</v>
      </c>
      <c r="AV116" s="13" t="s">
        <v>79</v>
      </c>
      <c r="AW116" s="13" t="s">
        <v>34</v>
      </c>
      <c r="AX116" s="13" t="s">
        <v>72</v>
      </c>
      <c r="AY116" s="250" t="s">
        <v>178</v>
      </c>
    </row>
    <row r="117" s="13" customFormat="1">
      <c r="A117" s="13"/>
      <c r="B117" s="240"/>
      <c r="C117" s="241"/>
      <c r="D117" s="242" t="s">
        <v>372</v>
      </c>
      <c r="E117" s="243" t="s">
        <v>21</v>
      </c>
      <c r="F117" s="244" t="s">
        <v>4529</v>
      </c>
      <c r="G117" s="241"/>
      <c r="H117" s="243" t="s">
        <v>21</v>
      </c>
      <c r="I117" s="245"/>
      <c r="J117" s="241"/>
      <c r="K117" s="241"/>
      <c r="L117" s="246"/>
      <c r="M117" s="247"/>
      <c r="N117" s="248"/>
      <c r="O117" s="248"/>
      <c r="P117" s="248"/>
      <c r="Q117" s="248"/>
      <c r="R117" s="248"/>
      <c r="S117" s="248"/>
      <c r="T117" s="249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50" t="s">
        <v>372</v>
      </c>
      <c r="AU117" s="250" t="s">
        <v>81</v>
      </c>
      <c r="AV117" s="13" t="s">
        <v>79</v>
      </c>
      <c r="AW117" s="13" t="s">
        <v>34</v>
      </c>
      <c r="AX117" s="13" t="s">
        <v>72</v>
      </c>
      <c r="AY117" s="250" t="s">
        <v>178</v>
      </c>
    </row>
    <row r="118" s="13" customFormat="1">
      <c r="A118" s="13"/>
      <c r="B118" s="240"/>
      <c r="C118" s="241"/>
      <c r="D118" s="242" t="s">
        <v>372</v>
      </c>
      <c r="E118" s="243" t="s">
        <v>21</v>
      </c>
      <c r="F118" s="244" t="s">
        <v>4530</v>
      </c>
      <c r="G118" s="241"/>
      <c r="H118" s="243" t="s">
        <v>21</v>
      </c>
      <c r="I118" s="245"/>
      <c r="J118" s="241"/>
      <c r="K118" s="241"/>
      <c r="L118" s="246"/>
      <c r="M118" s="247"/>
      <c r="N118" s="248"/>
      <c r="O118" s="248"/>
      <c r="P118" s="248"/>
      <c r="Q118" s="248"/>
      <c r="R118" s="248"/>
      <c r="S118" s="248"/>
      <c r="T118" s="249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50" t="s">
        <v>372</v>
      </c>
      <c r="AU118" s="250" t="s">
        <v>81</v>
      </c>
      <c r="AV118" s="13" t="s">
        <v>79</v>
      </c>
      <c r="AW118" s="13" t="s">
        <v>34</v>
      </c>
      <c r="AX118" s="13" t="s">
        <v>72</v>
      </c>
      <c r="AY118" s="250" t="s">
        <v>178</v>
      </c>
    </row>
    <row r="119" s="13" customFormat="1">
      <c r="A119" s="13"/>
      <c r="B119" s="240"/>
      <c r="C119" s="241"/>
      <c r="D119" s="242" t="s">
        <v>372</v>
      </c>
      <c r="E119" s="243" t="s">
        <v>21</v>
      </c>
      <c r="F119" s="244" t="s">
        <v>4531</v>
      </c>
      <c r="G119" s="241"/>
      <c r="H119" s="243" t="s">
        <v>21</v>
      </c>
      <c r="I119" s="245"/>
      <c r="J119" s="241"/>
      <c r="K119" s="241"/>
      <c r="L119" s="246"/>
      <c r="M119" s="247"/>
      <c r="N119" s="248"/>
      <c r="O119" s="248"/>
      <c r="P119" s="248"/>
      <c r="Q119" s="248"/>
      <c r="R119" s="248"/>
      <c r="S119" s="248"/>
      <c r="T119" s="249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50" t="s">
        <v>372</v>
      </c>
      <c r="AU119" s="250" t="s">
        <v>81</v>
      </c>
      <c r="AV119" s="13" t="s">
        <v>79</v>
      </c>
      <c r="AW119" s="13" t="s">
        <v>34</v>
      </c>
      <c r="AX119" s="13" t="s">
        <v>72</v>
      </c>
      <c r="AY119" s="250" t="s">
        <v>178</v>
      </c>
    </row>
    <row r="120" s="13" customFormat="1">
      <c r="A120" s="13"/>
      <c r="B120" s="240"/>
      <c r="C120" s="241"/>
      <c r="D120" s="242" t="s">
        <v>372</v>
      </c>
      <c r="E120" s="243" t="s">
        <v>21</v>
      </c>
      <c r="F120" s="244" t="s">
        <v>4532</v>
      </c>
      <c r="G120" s="241"/>
      <c r="H120" s="243" t="s">
        <v>21</v>
      </c>
      <c r="I120" s="245"/>
      <c r="J120" s="241"/>
      <c r="K120" s="241"/>
      <c r="L120" s="246"/>
      <c r="M120" s="247"/>
      <c r="N120" s="248"/>
      <c r="O120" s="248"/>
      <c r="P120" s="248"/>
      <c r="Q120" s="248"/>
      <c r="R120" s="248"/>
      <c r="S120" s="248"/>
      <c r="T120" s="249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50" t="s">
        <v>372</v>
      </c>
      <c r="AU120" s="250" t="s">
        <v>81</v>
      </c>
      <c r="AV120" s="13" t="s">
        <v>79</v>
      </c>
      <c r="AW120" s="13" t="s">
        <v>34</v>
      </c>
      <c r="AX120" s="13" t="s">
        <v>72</v>
      </c>
      <c r="AY120" s="250" t="s">
        <v>178</v>
      </c>
    </row>
    <row r="121" s="13" customFormat="1">
      <c r="A121" s="13"/>
      <c r="B121" s="240"/>
      <c r="C121" s="241"/>
      <c r="D121" s="242" t="s">
        <v>372</v>
      </c>
      <c r="E121" s="243" t="s">
        <v>21</v>
      </c>
      <c r="F121" s="244" t="s">
        <v>4533</v>
      </c>
      <c r="G121" s="241"/>
      <c r="H121" s="243" t="s">
        <v>21</v>
      </c>
      <c r="I121" s="245"/>
      <c r="J121" s="241"/>
      <c r="K121" s="241"/>
      <c r="L121" s="246"/>
      <c r="M121" s="247"/>
      <c r="N121" s="248"/>
      <c r="O121" s="248"/>
      <c r="P121" s="248"/>
      <c r="Q121" s="248"/>
      <c r="R121" s="248"/>
      <c r="S121" s="248"/>
      <c r="T121" s="249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50" t="s">
        <v>372</v>
      </c>
      <c r="AU121" s="250" t="s">
        <v>81</v>
      </c>
      <c r="AV121" s="13" t="s">
        <v>79</v>
      </c>
      <c r="AW121" s="13" t="s">
        <v>34</v>
      </c>
      <c r="AX121" s="13" t="s">
        <v>72</v>
      </c>
      <c r="AY121" s="250" t="s">
        <v>178</v>
      </c>
    </row>
    <row r="122" s="13" customFormat="1">
      <c r="A122" s="13"/>
      <c r="B122" s="240"/>
      <c r="C122" s="241"/>
      <c r="D122" s="242" t="s">
        <v>372</v>
      </c>
      <c r="E122" s="243" t="s">
        <v>21</v>
      </c>
      <c r="F122" s="244" t="s">
        <v>4534</v>
      </c>
      <c r="G122" s="241"/>
      <c r="H122" s="243" t="s">
        <v>21</v>
      </c>
      <c r="I122" s="245"/>
      <c r="J122" s="241"/>
      <c r="K122" s="241"/>
      <c r="L122" s="246"/>
      <c r="M122" s="247"/>
      <c r="N122" s="248"/>
      <c r="O122" s="248"/>
      <c r="P122" s="248"/>
      <c r="Q122" s="248"/>
      <c r="R122" s="248"/>
      <c r="S122" s="248"/>
      <c r="T122" s="249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50" t="s">
        <v>372</v>
      </c>
      <c r="AU122" s="250" t="s">
        <v>81</v>
      </c>
      <c r="AV122" s="13" t="s">
        <v>79</v>
      </c>
      <c r="AW122" s="13" t="s">
        <v>34</v>
      </c>
      <c r="AX122" s="13" t="s">
        <v>72</v>
      </c>
      <c r="AY122" s="250" t="s">
        <v>178</v>
      </c>
    </row>
    <row r="123" s="2" customFormat="1" ht="55.5" customHeight="1">
      <c r="A123" s="41"/>
      <c r="B123" s="42"/>
      <c r="C123" s="214" t="s">
        <v>81</v>
      </c>
      <c r="D123" s="214" t="s">
        <v>179</v>
      </c>
      <c r="E123" s="215" t="s">
        <v>4535</v>
      </c>
      <c r="F123" s="216" t="s">
        <v>4536</v>
      </c>
      <c r="G123" s="217" t="s">
        <v>182</v>
      </c>
      <c r="H123" s="218">
        <v>1</v>
      </c>
      <c r="I123" s="219"/>
      <c r="J123" s="220">
        <f>ROUND(I123*H123,2)</f>
        <v>0</v>
      </c>
      <c r="K123" s="216" t="s">
        <v>21</v>
      </c>
      <c r="L123" s="47"/>
      <c r="M123" s="221" t="s">
        <v>21</v>
      </c>
      <c r="N123" s="222" t="s">
        <v>43</v>
      </c>
      <c r="O123" s="87"/>
      <c r="P123" s="223">
        <f>O123*H123</f>
        <v>0</v>
      </c>
      <c r="Q123" s="223">
        <v>0</v>
      </c>
      <c r="R123" s="223">
        <f>Q123*H123</f>
        <v>0</v>
      </c>
      <c r="S123" s="223">
        <v>0</v>
      </c>
      <c r="T123" s="224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5" t="s">
        <v>97</v>
      </c>
      <c r="AT123" s="225" t="s">
        <v>179</v>
      </c>
      <c r="AU123" s="225" t="s">
        <v>81</v>
      </c>
      <c r="AY123" s="20" t="s">
        <v>178</v>
      </c>
      <c r="BE123" s="226">
        <f>IF(N123="základní",J123,0)</f>
        <v>0</v>
      </c>
      <c r="BF123" s="226">
        <f>IF(N123="snížená",J123,0)</f>
        <v>0</v>
      </c>
      <c r="BG123" s="226">
        <f>IF(N123="zákl. přenesená",J123,0)</f>
        <v>0</v>
      </c>
      <c r="BH123" s="226">
        <f>IF(N123="sníž. přenesená",J123,0)</f>
        <v>0</v>
      </c>
      <c r="BI123" s="226">
        <f>IF(N123="nulová",J123,0)</f>
        <v>0</v>
      </c>
      <c r="BJ123" s="20" t="s">
        <v>79</v>
      </c>
      <c r="BK123" s="226">
        <f>ROUND(I123*H123,2)</f>
        <v>0</v>
      </c>
      <c r="BL123" s="20" t="s">
        <v>97</v>
      </c>
      <c r="BM123" s="225" t="s">
        <v>4537</v>
      </c>
    </row>
    <row r="124" s="12" customFormat="1" ht="22.8" customHeight="1">
      <c r="A124" s="12"/>
      <c r="B124" s="200"/>
      <c r="C124" s="201"/>
      <c r="D124" s="202" t="s">
        <v>71</v>
      </c>
      <c r="E124" s="227" t="s">
        <v>4538</v>
      </c>
      <c r="F124" s="227" t="s">
        <v>4539</v>
      </c>
      <c r="G124" s="201"/>
      <c r="H124" s="201"/>
      <c r="I124" s="204"/>
      <c r="J124" s="228">
        <f>BK124</f>
        <v>0</v>
      </c>
      <c r="K124" s="201"/>
      <c r="L124" s="206"/>
      <c r="M124" s="207"/>
      <c r="N124" s="208"/>
      <c r="O124" s="208"/>
      <c r="P124" s="209">
        <f>SUM(P125:P144)</f>
        <v>0</v>
      </c>
      <c r="Q124" s="208"/>
      <c r="R124" s="209">
        <f>SUM(R125:R144)</f>
        <v>0</v>
      </c>
      <c r="S124" s="208"/>
      <c r="T124" s="210">
        <f>SUM(T125:T144)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1" t="s">
        <v>81</v>
      </c>
      <c r="AT124" s="212" t="s">
        <v>71</v>
      </c>
      <c r="AU124" s="212" t="s">
        <v>79</v>
      </c>
      <c r="AY124" s="211" t="s">
        <v>178</v>
      </c>
      <c r="BK124" s="213">
        <f>SUM(BK125:BK144)</f>
        <v>0</v>
      </c>
    </row>
    <row r="125" s="2" customFormat="1" ht="123" customHeight="1">
      <c r="A125" s="41"/>
      <c r="B125" s="42"/>
      <c r="C125" s="214" t="s">
        <v>95</v>
      </c>
      <c r="D125" s="214" t="s">
        <v>179</v>
      </c>
      <c r="E125" s="215" t="s">
        <v>4540</v>
      </c>
      <c r="F125" s="216" t="s">
        <v>4541</v>
      </c>
      <c r="G125" s="217" t="s">
        <v>182</v>
      </c>
      <c r="H125" s="218">
        <v>1</v>
      </c>
      <c r="I125" s="219"/>
      <c r="J125" s="220">
        <f>ROUND(I125*H125,2)</f>
        <v>0</v>
      </c>
      <c r="K125" s="216" t="s">
        <v>21</v>
      </c>
      <c r="L125" s="47"/>
      <c r="M125" s="221" t="s">
        <v>21</v>
      </c>
      <c r="N125" s="222" t="s">
        <v>43</v>
      </c>
      <c r="O125" s="87"/>
      <c r="P125" s="223">
        <f>O125*H125</f>
        <v>0</v>
      </c>
      <c r="Q125" s="223">
        <v>0</v>
      </c>
      <c r="R125" s="223">
        <f>Q125*H125</f>
        <v>0</v>
      </c>
      <c r="S125" s="223">
        <v>0</v>
      </c>
      <c r="T125" s="224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5" t="s">
        <v>97</v>
      </c>
      <c r="AT125" s="225" t="s">
        <v>179</v>
      </c>
      <c r="AU125" s="225" t="s">
        <v>81</v>
      </c>
      <c r="AY125" s="20" t="s">
        <v>178</v>
      </c>
      <c r="BE125" s="226">
        <f>IF(N125="základní",J125,0)</f>
        <v>0</v>
      </c>
      <c r="BF125" s="226">
        <f>IF(N125="snížená",J125,0)</f>
        <v>0</v>
      </c>
      <c r="BG125" s="226">
        <f>IF(N125="zákl. přenesená",J125,0)</f>
        <v>0</v>
      </c>
      <c r="BH125" s="226">
        <f>IF(N125="sníž. přenesená",J125,0)</f>
        <v>0</v>
      </c>
      <c r="BI125" s="226">
        <f>IF(N125="nulová",J125,0)</f>
        <v>0</v>
      </c>
      <c r="BJ125" s="20" t="s">
        <v>79</v>
      </c>
      <c r="BK125" s="226">
        <f>ROUND(I125*H125,2)</f>
        <v>0</v>
      </c>
      <c r="BL125" s="20" t="s">
        <v>97</v>
      </c>
      <c r="BM125" s="225" t="s">
        <v>4542</v>
      </c>
    </row>
    <row r="126" s="2" customFormat="1">
      <c r="A126" s="41"/>
      <c r="B126" s="42"/>
      <c r="C126" s="43"/>
      <c r="D126" s="242" t="s">
        <v>3220</v>
      </c>
      <c r="E126" s="43"/>
      <c r="F126" s="302" t="s">
        <v>4543</v>
      </c>
      <c r="G126" s="43"/>
      <c r="H126" s="43"/>
      <c r="I126" s="237"/>
      <c r="J126" s="43"/>
      <c r="K126" s="43"/>
      <c r="L126" s="47"/>
      <c r="M126" s="238"/>
      <c r="N126" s="239"/>
      <c r="O126" s="87"/>
      <c r="P126" s="87"/>
      <c r="Q126" s="87"/>
      <c r="R126" s="87"/>
      <c r="S126" s="87"/>
      <c r="T126" s="88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T126" s="20" t="s">
        <v>3220</v>
      </c>
      <c r="AU126" s="20" t="s">
        <v>81</v>
      </c>
    </row>
    <row r="127" s="14" customFormat="1">
      <c r="A127" s="14"/>
      <c r="B127" s="251"/>
      <c r="C127" s="252"/>
      <c r="D127" s="242" t="s">
        <v>372</v>
      </c>
      <c r="E127" s="253" t="s">
        <v>21</v>
      </c>
      <c r="F127" s="254" t="s">
        <v>4544</v>
      </c>
      <c r="G127" s="252"/>
      <c r="H127" s="255">
        <v>1</v>
      </c>
      <c r="I127" s="256"/>
      <c r="J127" s="252"/>
      <c r="K127" s="252"/>
      <c r="L127" s="257"/>
      <c r="M127" s="258"/>
      <c r="N127" s="259"/>
      <c r="O127" s="259"/>
      <c r="P127" s="259"/>
      <c r="Q127" s="259"/>
      <c r="R127" s="259"/>
      <c r="S127" s="259"/>
      <c r="T127" s="260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61" t="s">
        <v>372</v>
      </c>
      <c r="AU127" s="261" t="s">
        <v>81</v>
      </c>
      <c r="AV127" s="14" t="s">
        <v>81</v>
      </c>
      <c r="AW127" s="14" t="s">
        <v>34</v>
      </c>
      <c r="AX127" s="14" t="s">
        <v>79</v>
      </c>
      <c r="AY127" s="261" t="s">
        <v>178</v>
      </c>
    </row>
    <row r="128" s="13" customFormat="1">
      <c r="A128" s="13"/>
      <c r="B128" s="240"/>
      <c r="C128" s="241"/>
      <c r="D128" s="242" t="s">
        <v>372</v>
      </c>
      <c r="E128" s="243" t="s">
        <v>21</v>
      </c>
      <c r="F128" s="244" t="s">
        <v>4518</v>
      </c>
      <c r="G128" s="241"/>
      <c r="H128" s="243" t="s">
        <v>21</v>
      </c>
      <c r="I128" s="245"/>
      <c r="J128" s="241"/>
      <c r="K128" s="241"/>
      <c r="L128" s="246"/>
      <c r="M128" s="247"/>
      <c r="N128" s="248"/>
      <c r="O128" s="248"/>
      <c r="P128" s="248"/>
      <c r="Q128" s="248"/>
      <c r="R128" s="248"/>
      <c r="S128" s="248"/>
      <c r="T128" s="249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50" t="s">
        <v>372</v>
      </c>
      <c r="AU128" s="250" t="s">
        <v>81</v>
      </c>
      <c r="AV128" s="13" t="s">
        <v>79</v>
      </c>
      <c r="AW128" s="13" t="s">
        <v>34</v>
      </c>
      <c r="AX128" s="13" t="s">
        <v>72</v>
      </c>
      <c r="AY128" s="250" t="s">
        <v>178</v>
      </c>
    </row>
    <row r="129" s="13" customFormat="1">
      <c r="A129" s="13"/>
      <c r="B129" s="240"/>
      <c r="C129" s="241"/>
      <c r="D129" s="242" t="s">
        <v>372</v>
      </c>
      <c r="E129" s="243" t="s">
        <v>21</v>
      </c>
      <c r="F129" s="244" t="s">
        <v>4545</v>
      </c>
      <c r="G129" s="241"/>
      <c r="H129" s="243" t="s">
        <v>21</v>
      </c>
      <c r="I129" s="245"/>
      <c r="J129" s="241"/>
      <c r="K129" s="241"/>
      <c r="L129" s="246"/>
      <c r="M129" s="247"/>
      <c r="N129" s="248"/>
      <c r="O129" s="248"/>
      <c r="P129" s="248"/>
      <c r="Q129" s="248"/>
      <c r="R129" s="248"/>
      <c r="S129" s="248"/>
      <c r="T129" s="249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50" t="s">
        <v>372</v>
      </c>
      <c r="AU129" s="250" t="s">
        <v>81</v>
      </c>
      <c r="AV129" s="13" t="s">
        <v>79</v>
      </c>
      <c r="AW129" s="13" t="s">
        <v>34</v>
      </c>
      <c r="AX129" s="13" t="s">
        <v>72</v>
      </c>
      <c r="AY129" s="250" t="s">
        <v>178</v>
      </c>
    </row>
    <row r="130" s="13" customFormat="1">
      <c r="A130" s="13"/>
      <c r="B130" s="240"/>
      <c r="C130" s="241"/>
      <c r="D130" s="242" t="s">
        <v>372</v>
      </c>
      <c r="E130" s="243" t="s">
        <v>21</v>
      </c>
      <c r="F130" s="244" t="s">
        <v>4546</v>
      </c>
      <c r="G130" s="241"/>
      <c r="H130" s="243" t="s">
        <v>21</v>
      </c>
      <c r="I130" s="245"/>
      <c r="J130" s="241"/>
      <c r="K130" s="241"/>
      <c r="L130" s="246"/>
      <c r="M130" s="247"/>
      <c r="N130" s="248"/>
      <c r="O130" s="248"/>
      <c r="P130" s="248"/>
      <c r="Q130" s="248"/>
      <c r="R130" s="248"/>
      <c r="S130" s="248"/>
      <c r="T130" s="249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50" t="s">
        <v>372</v>
      </c>
      <c r="AU130" s="250" t="s">
        <v>81</v>
      </c>
      <c r="AV130" s="13" t="s">
        <v>79</v>
      </c>
      <c r="AW130" s="13" t="s">
        <v>34</v>
      </c>
      <c r="AX130" s="13" t="s">
        <v>72</v>
      </c>
      <c r="AY130" s="250" t="s">
        <v>178</v>
      </c>
    </row>
    <row r="131" s="13" customFormat="1">
      <c r="A131" s="13"/>
      <c r="B131" s="240"/>
      <c r="C131" s="241"/>
      <c r="D131" s="242" t="s">
        <v>372</v>
      </c>
      <c r="E131" s="243" t="s">
        <v>21</v>
      </c>
      <c r="F131" s="244" t="s">
        <v>4547</v>
      </c>
      <c r="G131" s="241"/>
      <c r="H131" s="243" t="s">
        <v>21</v>
      </c>
      <c r="I131" s="245"/>
      <c r="J131" s="241"/>
      <c r="K131" s="241"/>
      <c r="L131" s="246"/>
      <c r="M131" s="247"/>
      <c r="N131" s="248"/>
      <c r="O131" s="248"/>
      <c r="P131" s="248"/>
      <c r="Q131" s="248"/>
      <c r="R131" s="248"/>
      <c r="S131" s="248"/>
      <c r="T131" s="249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50" t="s">
        <v>372</v>
      </c>
      <c r="AU131" s="250" t="s">
        <v>81</v>
      </c>
      <c r="AV131" s="13" t="s">
        <v>79</v>
      </c>
      <c r="AW131" s="13" t="s">
        <v>34</v>
      </c>
      <c r="AX131" s="13" t="s">
        <v>72</v>
      </c>
      <c r="AY131" s="250" t="s">
        <v>178</v>
      </c>
    </row>
    <row r="132" s="13" customFormat="1">
      <c r="A132" s="13"/>
      <c r="B132" s="240"/>
      <c r="C132" s="241"/>
      <c r="D132" s="242" t="s">
        <v>372</v>
      </c>
      <c r="E132" s="243" t="s">
        <v>21</v>
      </c>
      <c r="F132" s="244" t="s">
        <v>4548</v>
      </c>
      <c r="G132" s="241"/>
      <c r="H132" s="243" t="s">
        <v>21</v>
      </c>
      <c r="I132" s="245"/>
      <c r="J132" s="241"/>
      <c r="K132" s="241"/>
      <c r="L132" s="246"/>
      <c r="M132" s="247"/>
      <c r="N132" s="248"/>
      <c r="O132" s="248"/>
      <c r="P132" s="248"/>
      <c r="Q132" s="248"/>
      <c r="R132" s="248"/>
      <c r="S132" s="248"/>
      <c r="T132" s="249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50" t="s">
        <v>372</v>
      </c>
      <c r="AU132" s="250" t="s">
        <v>81</v>
      </c>
      <c r="AV132" s="13" t="s">
        <v>79</v>
      </c>
      <c r="AW132" s="13" t="s">
        <v>34</v>
      </c>
      <c r="AX132" s="13" t="s">
        <v>72</v>
      </c>
      <c r="AY132" s="250" t="s">
        <v>178</v>
      </c>
    </row>
    <row r="133" s="13" customFormat="1">
      <c r="A133" s="13"/>
      <c r="B133" s="240"/>
      <c r="C133" s="241"/>
      <c r="D133" s="242" t="s">
        <v>372</v>
      </c>
      <c r="E133" s="243" t="s">
        <v>21</v>
      </c>
      <c r="F133" s="244" t="s">
        <v>4549</v>
      </c>
      <c r="G133" s="241"/>
      <c r="H133" s="243" t="s">
        <v>21</v>
      </c>
      <c r="I133" s="245"/>
      <c r="J133" s="241"/>
      <c r="K133" s="241"/>
      <c r="L133" s="246"/>
      <c r="M133" s="247"/>
      <c r="N133" s="248"/>
      <c r="O133" s="248"/>
      <c r="P133" s="248"/>
      <c r="Q133" s="248"/>
      <c r="R133" s="248"/>
      <c r="S133" s="248"/>
      <c r="T133" s="249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50" t="s">
        <v>372</v>
      </c>
      <c r="AU133" s="250" t="s">
        <v>81</v>
      </c>
      <c r="AV133" s="13" t="s">
        <v>79</v>
      </c>
      <c r="AW133" s="13" t="s">
        <v>34</v>
      </c>
      <c r="AX133" s="13" t="s">
        <v>72</v>
      </c>
      <c r="AY133" s="250" t="s">
        <v>178</v>
      </c>
    </row>
    <row r="134" s="13" customFormat="1">
      <c r="A134" s="13"/>
      <c r="B134" s="240"/>
      <c r="C134" s="241"/>
      <c r="D134" s="242" t="s">
        <v>372</v>
      </c>
      <c r="E134" s="243" t="s">
        <v>21</v>
      </c>
      <c r="F134" s="244" t="s">
        <v>4550</v>
      </c>
      <c r="G134" s="241"/>
      <c r="H134" s="243" t="s">
        <v>21</v>
      </c>
      <c r="I134" s="245"/>
      <c r="J134" s="241"/>
      <c r="K134" s="241"/>
      <c r="L134" s="246"/>
      <c r="M134" s="247"/>
      <c r="N134" s="248"/>
      <c r="O134" s="248"/>
      <c r="P134" s="248"/>
      <c r="Q134" s="248"/>
      <c r="R134" s="248"/>
      <c r="S134" s="248"/>
      <c r="T134" s="249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50" t="s">
        <v>372</v>
      </c>
      <c r="AU134" s="250" t="s">
        <v>81</v>
      </c>
      <c r="AV134" s="13" t="s">
        <v>79</v>
      </c>
      <c r="AW134" s="13" t="s">
        <v>34</v>
      </c>
      <c r="AX134" s="13" t="s">
        <v>72</v>
      </c>
      <c r="AY134" s="250" t="s">
        <v>178</v>
      </c>
    </row>
    <row r="135" s="13" customFormat="1">
      <c r="A135" s="13"/>
      <c r="B135" s="240"/>
      <c r="C135" s="241"/>
      <c r="D135" s="242" t="s">
        <v>372</v>
      </c>
      <c r="E135" s="243" t="s">
        <v>21</v>
      </c>
      <c r="F135" s="244" t="s">
        <v>4551</v>
      </c>
      <c r="G135" s="241"/>
      <c r="H135" s="243" t="s">
        <v>21</v>
      </c>
      <c r="I135" s="245"/>
      <c r="J135" s="241"/>
      <c r="K135" s="241"/>
      <c r="L135" s="246"/>
      <c r="M135" s="247"/>
      <c r="N135" s="248"/>
      <c r="O135" s="248"/>
      <c r="P135" s="248"/>
      <c r="Q135" s="248"/>
      <c r="R135" s="248"/>
      <c r="S135" s="248"/>
      <c r="T135" s="249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50" t="s">
        <v>372</v>
      </c>
      <c r="AU135" s="250" t="s">
        <v>81</v>
      </c>
      <c r="AV135" s="13" t="s">
        <v>79</v>
      </c>
      <c r="AW135" s="13" t="s">
        <v>34</v>
      </c>
      <c r="AX135" s="13" t="s">
        <v>72</v>
      </c>
      <c r="AY135" s="250" t="s">
        <v>178</v>
      </c>
    </row>
    <row r="136" s="13" customFormat="1">
      <c r="A136" s="13"/>
      <c r="B136" s="240"/>
      <c r="C136" s="241"/>
      <c r="D136" s="242" t="s">
        <v>372</v>
      </c>
      <c r="E136" s="243" t="s">
        <v>21</v>
      </c>
      <c r="F136" s="244" t="s">
        <v>4552</v>
      </c>
      <c r="G136" s="241"/>
      <c r="H136" s="243" t="s">
        <v>21</v>
      </c>
      <c r="I136" s="245"/>
      <c r="J136" s="241"/>
      <c r="K136" s="241"/>
      <c r="L136" s="246"/>
      <c r="M136" s="247"/>
      <c r="N136" s="248"/>
      <c r="O136" s="248"/>
      <c r="P136" s="248"/>
      <c r="Q136" s="248"/>
      <c r="R136" s="248"/>
      <c r="S136" s="248"/>
      <c r="T136" s="249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50" t="s">
        <v>372</v>
      </c>
      <c r="AU136" s="250" t="s">
        <v>81</v>
      </c>
      <c r="AV136" s="13" t="s">
        <v>79</v>
      </c>
      <c r="AW136" s="13" t="s">
        <v>34</v>
      </c>
      <c r="AX136" s="13" t="s">
        <v>72</v>
      </c>
      <c r="AY136" s="250" t="s">
        <v>178</v>
      </c>
    </row>
    <row r="137" s="13" customFormat="1">
      <c r="A137" s="13"/>
      <c r="B137" s="240"/>
      <c r="C137" s="241"/>
      <c r="D137" s="242" t="s">
        <v>372</v>
      </c>
      <c r="E137" s="243" t="s">
        <v>21</v>
      </c>
      <c r="F137" s="244" t="s">
        <v>4553</v>
      </c>
      <c r="G137" s="241"/>
      <c r="H137" s="243" t="s">
        <v>21</v>
      </c>
      <c r="I137" s="245"/>
      <c r="J137" s="241"/>
      <c r="K137" s="241"/>
      <c r="L137" s="246"/>
      <c r="M137" s="247"/>
      <c r="N137" s="248"/>
      <c r="O137" s="248"/>
      <c r="P137" s="248"/>
      <c r="Q137" s="248"/>
      <c r="R137" s="248"/>
      <c r="S137" s="248"/>
      <c r="T137" s="249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50" t="s">
        <v>372</v>
      </c>
      <c r="AU137" s="250" t="s">
        <v>81</v>
      </c>
      <c r="AV137" s="13" t="s">
        <v>79</v>
      </c>
      <c r="AW137" s="13" t="s">
        <v>34</v>
      </c>
      <c r="AX137" s="13" t="s">
        <v>72</v>
      </c>
      <c r="AY137" s="250" t="s">
        <v>178</v>
      </c>
    </row>
    <row r="138" s="13" customFormat="1">
      <c r="A138" s="13"/>
      <c r="B138" s="240"/>
      <c r="C138" s="241"/>
      <c r="D138" s="242" t="s">
        <v>372</v>
      </c>
      <c r="E138" s="243" t="s">
        <v>21</v>
      </c>
      <c r="F138" s="244" t="s">
        <v>4554</v>
      </c>
      <c r="G138" s="241"/>
      <c r="H138" s="243" t="s">
        <v>21</v>
      </c>
      <c r="I138" s="245"/>
      <c r="J138" s="241"/>
      <c r="K138" s="241"/>
      <c r="L138" s="246"/>
      <c r="M138" s="247"/>
      <c r="N138" s="248"/>
      <c r="O138" s="248"/>
      <c r="P138" s="248"/>
      <c r="Q138" s="248"/>
      <c r="R138" s="248"/>
      <c r="S138" s="248"/>
      <c r="T138" s="249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0" t="s">
        <v>372</v>
      </c>
      <c r="AU138" s="250" t="s">
        <v>81</v>
      </c>
      <c r="AV138" s="13" t="s">
        <v>79</v>
      </c>
      <c r="AW138" s="13" t="s">
        <v>34</v>
      </c>
      <c r="AX138" s="13" t="s">
        <v>72</v>
      </c>
      <c r="AY138" s="250" t="s">
        <v>178</v>
      </c>
    </row>
    <row r="139" s="13" customFormat="1">
      <c r="A139" s="13"/>
      <c r="B139" s="240"/>
      <c r="C139" s="241"/>
      <c r="D139" s="242" t="s">
        <v>372</v>
      </c>
      <c r="E139" s="243" t="s">
        <v>21</v>
      </c>
      <c r="F139" s="244" t="s">
        <v>4529</v>
      </c>
      <c r="G139" s="241"/>
      <c r="H139" s="243" t="s">
        <v>21</v>
      </c>
      <c r="I139" s="245"/>
      <c r="J139" s="241"/>
      <c r="K139" s="241"/>
      <c r="L139" s="246"/>
      <c r="M139" s="247"/>
      <c r="N139" s="248"/>
      <c r="O139" s="248"/>
      <c r="P139" s="248"/>
      <c r="Q139" s="248"/>
      <c r="R139" s="248"/>
      <c r="S139" s="248"/>
      <c r="T139" s="249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50" t="s">
        <v>372</v>
      </c>
      <c r="AU139" s="250" t="s">
        <v>81</v>
      </c>
      <c r="AV139" s="13" t="s">
        <v>79</v>
      </c>
      <c r="AW139" s="13" t="s">
        <v>34</v>
      </c>
      <c r="AX139" s="13" t="s">
        <v>72</v>
      </c>
      <c r="AY139" s="250" t="s">
        <v>178</v>
      </c>
    </row>
    <row r="140" s="13" customFormat="1">
      <c r="A140" s="13"/>
      <c r="B140" s="240"/>
      <c r="C140" s="241"/>
      <c r="D140" s="242" t="s">
        <v>372</v>
      </c>
      <c r="E140" s="243" t="s">
        <v>21</v>
      </c>
      <c r="F140" s="244" t="s">
        <v>4530</v>
      </c>
      <c r="G140" s="241"/>
      <c r="H140" s="243" t="s">
        <v>21</v>
      </c>
      <c r="I140" s="245"/>
      <c r="J140" s="241"/>
      <c r="K140" s="241"/>
      <c r="L140" s="246"/>
      <c r="M140" s="247"/>
      <c r="N140" s="248"/>
      <c r="O140" s="248"/>
      <c r="P140" s="248"/>
      <c r="Q140" s="248"/>
      <c r="R140" s="248"/>
      <c r="S140" s="248"/>
      <c r="T140" s="249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50" t="s">
        <v>372</v>
      </c>
      <c r="AU140" s="250" t="s">
        <v>81</v>
      </c>
      <c r="AV140" s="13" t="s">
        <v>79</v>
      </c>
      <c r="AW140" s="13" t="s">
        <v>34</v>
      </c>
      <c r="AX140" s="13" t="s">
        <v>72</v>
      </c>
      <c r="AY140" s="250" t="s">
        <v>178</v>
      </c>
    </row>
    <row r="141" s="13" customFormat="1">
      <c r="A141" s="13"/>
      <c r="B141" s="240"/>
      <c r="C141" s="241"/>
      <c r="D141" s="242" t="s">
        <v>372</v>
      </c>
      <c r="E141" s="243" t="s">
        <v>21</v>
      </c>
      <c r="F141" s="244" t="s">
        <v>4555</v>
      </c>
      <c r="G141" s="241"/>
      <c r="H141" s="243" t="s">
        <v>21</v>
      </c>
      <c r="I141" s="245"/>
      <c r="J141" s="241"/>
      <c r="K141" s="241"/>
      <c r="L141" s="246"/>
      <c r="M141" s="247"/>
      <c r="N141" s="248"/>
      <c r="O141" s="248"/>
      <c r="P141" s="248"/>
      <c r="Q141" s="248"/>
      <c r="R141" s="248"/>
      <c r="S141" s="248"/>
      <c r="T141" s="249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50" t="s">
        <v>372</v>
      </c>
      <c r="AU141" s="250" t="s">
        <v>81</v>
      </c>
      <c r="AV141" s="13" t="s">
        <v>79</v>
      </c>
      <c r="AW141" s="13" t="s">
        <v>34</v>
      </c>
      <c r="AX141" s="13" t="s">
        <v>72</v>
      </c>
      <c r="AY141" s="250" t="s">
        <v>178</v>
      </c>
    </row>
    <row r="142" s="13" customFormat="1">
      <c r="A142" s="13"/>
      <c r="B142" s="240"/>
      <c r="C142" s="241"/>
      <c r="D142" s="242" t="s">
        <v>372</v>
      </c>
      <c r="E142" s="243" t="s">
        <v>21</v>
      </c>
      <c r="F142" s="244" t="s">
        <v>4556</v>
      </c>
      <c r="G142" s="241"/>
      <c r="H142" s="243" t="s">
        <v>21</v>
      </c>
      <c r="I142" s="245"/>
      <c r="J142" s="241"/>
      <c r="K142" s="241"/>
      <c r="L142" s="246"/>
      <c r="M142" s="247"/>
      <c r="N142" s="248"/>
      <c r="O142" s="248"/>
      <c r="P142" s="248"/>
      <c r="Q142" s="248"/>
      <c r="R142" s="248"/>
      <c r="S142" s="248"/>
      <c r="T142" s="249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50" t="s">
        <v>372</v>
      </c>
      <c r="AU142" s="250" t="s">
        <v>81</v>
      </c>
      <c r="AV142" s="13" t="s">
        <v>79</v>
      </c>
      <c r="AW142" s="13" t="s">
        <v>34</v>
      </c>
      <c r="AX142" s="13" t="s">
        <v>72</v>
      </c>
      <c r="AY142" s="250" t="s">
        <v>178</v>
      </c>
    </row>
    <row r="143" s="13" customFormat="1">
      <c r="A143" s="13"/>
      <c r="B143" s="240"/>
      <c r="C143" s="241"/>
      <c r="D143" s="242" t="s">
        <v>372</v>
      </c>
      <c r="E143" s="243" t="s">
        <v>21</v>
      </c>
      <c r="F143" s="244" t="s">
        <v>4557</v>
      </c>
      <c r="G143" s="241"/>
      <c r="H143" s="243" t="s">
        <v>21</v>
      </c>
      <c r="I143" s="245"/>
      <c r="J143" s="241"/>
      <c r="K143" s="241"/>
      <c r="L143" s="246"/>
      <c r="M143" s="247"/>
      <c r="N143" s="248"/>
      <c r="O143" s="248"/>
      <c r="P143" s="248"/>
      <c r="Q143" s="248"/>
      <c r="R143" s="248"/>
      <c r="S143" s="248"/>
      <c r="T143" s="249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0" t="s">
        <v>372</v>
      </c>
      <c r="AU143" s="250" t="s">
        <v>81</v>
      </c>
      <c r="AV143" s="13" t="s">
        <v>79</v>
      </c>
      <c r="AW143" s="13" t="s">
        <v>34</v>
      </c>
      <c r="AX143" s="13" t="s">
        <v>72</v>
      </c>
      <c r="AY143" s="250" t="s">
        <v>178</v>
      </c>
    </row>
    <row r="144" s="13" customFormat="1">
      <c r="A144" s="13"/>
      <c r="B144" s="240"/>
      <c r="C144" s="241"/>
      <c r="D144" s="242" t="s">
        <v>372</v>
      </c>
      <c r="E144" s="243" t="s">
        <v>21</v>
      </c>
      <c r="F144" s="244" t="s">
        <v>4534</v>
      </c>
      <c r="G144" s="241"/>
      <c r="H144" s="243" t="s">
        <v>21</v>
      </c>
      <c r="I144" s="245"/>
      <c r="J144" s="241"/>
      <c r="K144" s="241"/>
      <c r="L144" s="246"/>
      <c r="M144" s="247"/>
      <c r="N144" s="248"/>
      <c r="O144" s="248"/>
      <c r="P144" s="248"/>
      <c r="Q144" s="248"/>
      <c r="R144" s="248"/>
      <c r="S144" s="248"/>
      <c r="T144" s="249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50" t="s">
        <v>372</v>
      </c>
      <c r="AU144" s="250" t="s">
        <v>81</v>
      </c>
      <c r="AV144" s="13" t="s">
        <v>79</v>
      </c>
      <c r="AW144" s="13" t="s">
        <v>34</v>
      </c>
      <c r="AX144" s="13" t="s">
        <v>72</v>
      </c>
      <c r="AY144" s="250" t="s">
        <v>178</v>
      </c>
    </row>
    <row r="145" s="12" customFormat="1" ht="22.8" customHeight="1">
      <c r="A145" s="12"/>
      <c r="B145" s="200"/>
      <c r="C145" s="201"/>
      <c r="D145" s="202" t="s">
        <v>71</v>
      </c>
      <c r="E145" s="227" t="s">
        <v>4558</v>
      </c>
      <c r="F145" s="227" t="s">
        <v>4559</v>
      </c>
      <c r="G145" s="201"/>
      <c r="H145" s="201"/>
      <c r="I145" s="204"/>
      <c r="J145" s="228">
        <f>BK145</f>
        <v>0</v>
      </c>
      <c r="K145" s="201"/>
      <c r="L145" s="206"/>
      <c r="M145" s="207"/>
      <c r="N145" s="208"/>
      <c r="O145" s="208"/>
      <c r="P145" s="209">
        <f>SUM(P146:P165)</f>
        <v>0</v>
      </c>
      <c r="Q145" s="208"/>
      <c r="R145" s="209">
        <f>SUM(R146:R165)</f>
        <v>0</v>
      </c>
      <c r="S145" s="208"/>
      <c r="T145" s="210">
        <f>SUM(T146:T165)</f>
        <v>0</v>
      </c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R145" s="211" t="s">
        <v>81</v>
      </c>
      <c r="AT145" s="212" t="s">
        <v>71</v>
      </c>
      <c r="AU145" s="212" t="s">
        <v>79</v>
      </c>
      <c r="AY145" s="211" t="s">
        <v>178</v>
      </c>
      <c r="BK145" s="213">
        <f>SUM(BK146:BK165)</f>
        <v>0</v>
      </c>
    </row>
    <row r="146" s="2" customFormat="1" ht="134.25" customHeight="1">
      <c r="A146" s="41"/>
      <c r="B146" s="42"/>
      <c r="C146" s="214" t="s">
        <v>97</v>
      </c>
      <c r="D146" s="214" t="s">
        <v>179</v>
      </c>
      <c r="E146" s="215" t="s">
        <v>4560</v>
      </c>
      <c r="F146" s="216" t="s">
        <v>4561</v>
      </c>
      <c r="G146" s="217" t="s">
        <v>182</v>
      </c>
      <c r="H146" s="218">
        <v>1</v>
      </c>
      <c r="I146" s="219"/>
      <c r="J146" s="220">
        <f>ROUND(I146*H146,2)</f>
        <v>0</v>
      </c>
      <c r="K146" s="216" t="s">
        <v>21</v>
      </c>
      <c r="L146" s="47"/>
      <c r="M146" s="221" t="s">
        <v>21</v>
      </c>
      <c r="N146" s="222" t="s">
        <v>43</v>
      </c>
      <c r="O146" s="87"/>
      <c r="P146" s="223">
        <f>O146*H146</f>
        <v>0</v>
      </c>
      <c r="Q146" s="223">
        <v>0</v>
      </c>
      <c r="R146" s="223">
        <f>Q146*H146</f>
        <v>0</v>
      </c>
      <c r="S146" s="223">
        <v>0</v>
      </c>
      <c r="T146" s="224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25" t="s">
        <v>97</v>
      </c>
      <c r="AT146" s="225" t="s">
        <v>179</v>
      </c>
      <c r="AU146" s="225" t="s">
        <v>81</v>
      </c>
      <c r="AY146" s="20" t="s">
        <v>178</v>
      </c>
      <c r="BE146" s="226">
        <f>IF(N146="základní",J146,0)</f>
        <v>0</v>
      </c>
      <c r="BF146" s="226">
        <f>IF(N146="snížená",J146,0)</f>
        <v>0</v>
      </c>
      <c r="BG146" s="226">
        <f>IF(N146="zákl. přenesená",J146,0)</f>
        <v>0</v>
      </c>
      <c r="BH146" s="226">
        <f>IF(N146="sníž. přenesená",J146,0)</f>
        <v>0</v>
      </c>
      <c r="BI146" s="226">
        <f>IF(N146="nulová",J146,0)</f>
        <v>0</v>
      </c>
      <c r="BJ146" s="20" t="s">
        <v>79</v>
      </c>
      <c r="BK146" s="226">
        <f>ROUND(I146*H146,2)</f>
        <v>0</v>
      </c>
      <c r="BL146" s="20" t="s">
        <v>97</v>
      </c>
      <c r="BM146" s="225" t="s">
        <v>4562</v>
      </c>
    </row>
    <row r="147" s="2" customFormat="1">
      <c r="A147" s="41"/>
      <c r="B147" s="42"/>
      <c r="C147" s="43"/>
      <c r="D147" s="242" t="s">
        <v>3220</v>
      </c>
      <c r="E147" s="43"/>
      <c r="F147" s="302" t="s">
        <v>4563</v>
      </c>
      <c r="G147" s="43"/>
      <c r="H147" s="43"/>
      <c r="I147" s="237"/>
      <c r="J147" s="43"/>
      <c r="K147" s="43"/>
      <c r="L147" s="47"/>
      <c r="M147" s="238"/>
      <c r="N147" s="239"/>
      <c r="O147" s="87"/>
      <c r="P147" s="87"/>
      <c r="Q147" s="87"/>
      <c r="R147" s="87"/>
      <c r="S147" s="87"/>
      <c r="T147" s="88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T147" s="20" t="s">
        <v>3220</v>
      </c>
      <c r="AU147" s="20" t="s">
        <v>81</v>
      </c>
    </row>
    <row r="148" s="14" customFormat="1">
      <c r="A148" s="14"/>
      <c r="B148" s="251"/>
      <c r="C148" s="252"/>
      <c r="D148" s="242" t="s">
        <v>372</v>
      </c>
      <c r="E148" s="253" t="s">
        <v>21</v>
      </c>
      <c r="F148" s="254" t="s">
        <v>4564</v>
      </c>
      <c r="G148" s="252"/>
      <c r="H148" s="255">
        <v>1</v>
      </c>
      <c r="I148" s="256"/>
      <c r="J148" s="252"/>
      <c r="K148" s="252"/>
      <c r="L148" s="257"/>
      <c r="M148" s="258"/>
      <c r="N148" s="259"/>
      <c r="O148" s="259"/>
      <c r="P148" s="259"/>
      <c r="Q148" s="259"/>
      <c r="R148" s="259"/>
      <c r="S148" s="259"/>
      <c r="T148" s="260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61" t="s">
        <v>372</v>
      </c>
      <c r="AU148" s="261" t="s">
        <v>81</v>
      </c>
      <c r="AV148" s="14" t="s">
        <v>81</v>
      </c>
      <c r="AW148" s="14" t="s">
        <v>34</v>
      </c>
      <c r="AX148" s="14" t="s">
        <v>79</v>
      </c>
      <c r="AY148" s="261" t="s">
        <v>178</v>
      </c>
    </row>
    <row r="149" s="13" customFormat="1">
      <c r="A149" s="13"/>
      <c r="B149" s="240"/>
      <c r="C149" s="241"/>
      <c r="D149" s="242" t="s">
        <v>372</v>
      </c>
      <c r="E149" s="243" t="s">
        <v>21</v>
      </c>
      <c r="F149" s="244" t="s">
        <v>4518</v>
      </c>
      <c r="G149" s="241"/>
      <c r="H149" s="243" t="s">
        <v>21</v>
      </c>
      <c r="I149" s="245"/>
      <c r="J149" s="241"/>
      <c r="K149" s="241"/>
      <c r="L149" s="246"/>
      <c r="M149" s="247"/>
      <c r="N149" s="248"/>
      <c r="O149" s="248"/>
      <c r="P149" s="248"/>
      <c r="Q149" s="248"/>
      <c r="R149" s="248"/>
      <c r="S149" s="248"/>
      <c r="T149" s="249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50" t="s">
        <v>372</v>
      </c>
      <c r="AU149" s="250" t="s">
        <v>81</v>
      </c>
      <c r="AV149" s="13" t="s">
        <v>79</v>
      </c>
      <c r="AW149" s="13" t="s">
        <v>34</v>
      </c>
      <c r="AX149" s="13" t="s">
        <v>72</v>
      </c>
      <c r="AY149" s="250" t="s">
        <v>178</v>
      </c>
    </row>
    <row r="150" s="13" customFormat="1">
      <c r="A150" s="13"/>
      <c r="B150" s="240"/>
      <c r="C150" s="241"/>
      <c r="D150" s="242" t="s">
        <v>372</v>
      </c>
      <c r="E150" s="243" t="s">
        <v>21</v>
      </c>
      <c r="F150" s="244" t="s">
        <v>4565</v>
      </c>
      <c r="G150" s="241"/>
      <c r="H150" s="243" t="s">
        <v>21</v>
      </c>
      <c r="I150" s="245"/>
      <c r="J150" s="241"/>
      <c r="K150" s="241"/>
      <c r="L150" s="246"/>
      <c r="M150" s="247"/>
      <c r="N150" s="248"/>
      <c r="O150" s="248"/>
      <c r="P150" s="248"/>
      <c r="Q150" s="248"/>
      <c r="R150" s="248"/>
      <c r="S150" s="248"/>
      <c r="T150" s="249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50" t="s">
        <v>372</v>
      </c>
      <c r="AU150" s="250" t="s">
        <v>81</v>
      </c>
      <c r="AV150" s="13" t="s">
        <v>79</v>
      </c>
      <c r="AW150" s="13" t="s">
        <v>34</v>
      </c>
      <c r="AX150" s="13" t="s">
        <v>72</v>
      </c>
      <c r="AY150" s="250" t="s">
        <v>178</v>
      </c>
    </row>
    <row r="151" s="13" customFormat="1">
      <c r="A151" s="13"/>
      <c r="B151" s="240"/>
      <c r="C151" s="241"/>
      <c r="D151" s="242" t="s">
        <v>372</v>
      </c>
      <c r="E151" s="243" t="s">
        <v>21</v>
      </c>
      <c r="F151" s="244" t="s">
        <v>4566</v>
      </c>
      <c r="G151" s="241"/>
      <c r="H151" s="243" t="s">
        <v>21</v>
      </c>
      <c r="I151" s="245"/>
      <c r="J151" s="241"/>
      <c r="K151" s="241"/>
      <c r="L151" s="246"/>
      <c r="M151" s="247"/>
      <c r="N151" s="248"/>
      <c r="O151" s="248"/>
      <c r="P151" s="248"/>
      <c r="Q151" s="248"/>
      <c r="R151" s="248"/>
      <c r="S151" s="248"/>
      <c r="T151" s="249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50" t="s">
        <v>372</v>
      </c>
      <c r="AU151" s="250" t="s">
        <v>81</v>
      </c>
      <c r="AV151" s="13" t="s">
        <v>79</v>
      </c>
      <c r="AW151" s="13" t="s">
        <v>34</v>
      </c>
      <c r="AX151" s="13" t="s">
        <v>72</v>
      </c>
      <c r="AY151" s="250" t="s">
        <v>178</v>
      </c>
    </row>
    <row r="152" s="13" customFormat="1">
      <c r="A152" s="13"/>
      <c r="B152" s="240"/>
      <c r="C152" s="241"/>
      <c r="D152" s="242" t="s">
        <v>372</v>
      </c>
      <c r="E152" s="243" t="s">
        <v>21</v>
      </c>
      <c r="F152" s="244" t="s">
        <v>4567</v>
      </c>
      <c r="G152" s="241"/>
      <c r="H152" s="243" t="s">
        <v>21</v>
      </c>
      <c r="I152" s="245"/>
      <c r="J152" s="241"/>
      <c r="K152" s="241"/>
      <c r="L152" s="246"/>
      <c r="M152" s="247"/>
      <c r="N152" s="248"/>
      <c r="O152" s="248"/>
      <c r="P152" s="248"/>
      <c r="Q152" s="248"/>
      <c r="R152" s="248"/>
      <c r="S152" s="248"/>
      <c r="T152" s="249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50" t="s">
        <v>372</v>
      </c>
      <c r="AU152" s="250" t="s">
        <v>81</v>
      </c>
      <c r="AV152" s="13" t="s">
        <v>79</v>
      </c>
      <c r="AW152" s="13" t="s">
        <v>34</v>
      </c>
      <c r="AX152" s="13" t="s">
        <v>72</v>
      </c>
      <c r="AY152" s="250" t="s">
        <v>178</v>
      </c>
    </row>
    <row r="153" s="13" customFormat="1">
      <c r="A153" s="13"/>
      <c r="B153" s="240"/>
      <c r="C153" s="241"/>
      <c r="D153" s="242" t="s">
        <v>372</v>
      </c>
      <c r="E153" s="243" t="s">
        <v>21</v>
      </c>
      <c r="F153" s="244" t="s">
        <v>4568</v>
      </c>
      <c r="G153" s="241"/>
      <c r="H153" s="243" t="s">
        <v>21</v>
      </c>
      <c r="I153" s="245"/>
      <c r="J153" s="241"/>
      <c r="K153" s="241"/>
      <c r="L153" s="246"/>
      <c r="M153" s="247"/>
      <c r="N153" s="248"/>
      <c r="O153" s="248"/>
      <c r="P153" s="248"/>
      <c r="Q153" s="248"/>
      <c r="R153" s="248"/>
      <c r="S153" s="248"/>
      <c r="T153" s="249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50" t="s">
        <v>372</v>
      </c>
      <c r="AU153" s="250" t="s">
        <v>81</v>
      </c>
      <c r="AV153" s="13" t="s">
        <v>79</v>
      </c>
      <c r="AW153" s="13" t="s">
        <v>34</v>
      </c>
      <c r="AX153" s="13" t="s">
        <v>72</v>
      </c>
      <c r="AY153" s="250" t="s">
        <v>178</v>
      </c>
    </row>
    <row r="154" s="13" customFormat="1">
      <c r="A154" s="13"/>
      <c r="B154" s="240"/>
      <c r="C154" s="241"/>
      <c r="D154" s="242" t="s">
        <v>372</v>
      </c>
      <c r="E154" s="243" t="s">
        <v>21</v>
      </c>
      <c r="F154" s="244" t="s">
        <v>4569</v>
      </c>
      <c r="G154" s="241"/>
      <c r="H154" s="243" t="s">
        <v>21</v>
      </c>
      <c r="I154" s="245"/>
      <c r="J154" s="241"/>
      <c r="K154" s="241"/>
      <c r="L154" s="246"/>
      <c r="M154" s="247"/>
      <c r="N154" s="248"/>
      <c r="O154" s="248"/>
      <c r="P154" s="248"/>
      <c r="Q154" s="248"/>
      <c r="R154" s="248"/>
      <c r="S154" s="248"/>
      <c r="T154" s="249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50" t="s">
        <v>372</v>
      </c>
      <c r="AU154" s="250" t="s">
        <v>81</v>
      </c>
      <c r="AV154" s="13" t="s">
        <v>79</v>
      </c>
      <c r="AW154" s="13" t="s">
        <v>34</v>
      </c>
      <c r="AX154" s="13" t="s">
        <v>72</v>
      </c>
      <c r="AY154" s="250" t="s">
        <v>178</v>
      </c>
    </row>
    <row r="155" s="13" customFormat="1">
      <c r="A155" s="13"/>
      <c r="B155" s="240"/>
      <c r="C155" s="241"/>
      <c r="D155" s="242" t="s">
        <v>372</v>
      </c>
      <c r="E155" s="243" t="s">
        <v>21</v>
      </c>
      <c r="F155" s="244" t="s">
        <v>4570</v>
      </c>
      <c r="G155" s="241"/>
      <c r="H155" s="243" t="s">
        <v>21</v>
      </c>
      <c r="I155" s="245"/>
      <c r="J155" s="241"/>
      <c r="K155" s="241"/>
      <c r="L155" s="246"/>
      <c r="M155" s="247"/>
      <c r="N155" s="248"/>
      <c r="O155" s="248"/>
      <c r="P155" s="248"/>
      <c r="Q155" s="248"/>
      <c r="R155" s="248"/>
      <c r="S155" s="248"/>
      <c r="T155" s="249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50" t="s">
        <v>372</v>
      </c>
      <c r="AU155" s="250" t="s">
        <v>81</v>
      </c>
      <c r="AV155" s="13" t="s">
        <v>79</v>
      </c>
      <c r="AW155" s="13" t="s">
        <v>34</v>
      </c>
      <c r="AX155" s="13" t="s">
        <v>72</v>
      </c>
      <c r="AY155" s="250" t="s">
        <v>178</v>
      </c>
    </row>
    <row r="156" s="13" customFormat="1">
      <c r="A156" s="13"/>
      <c r="B156" s="240"/>
      <c r="C156" s="241"/>
      <c r="D156" s="242" t="s">
        <v>372</v>
      </c>
      <c r="E156" s="243" t="s">
        <v>21</v>
      </c>
      <c r="F156" s="244" t="s">
        <v>4571</v>
      </c>
      <c r="G156" s="241"/>
      <c r="H156" s="243" t="s">
        <v>21</v>
      </c>
      <c r="I156" s="245"/>
      <c r="J156" s="241"/>
      <c r="K156" s="241"/>
      <c r="L156" s="246"/>
      <c r="M156" s="247"/>
      <c r="N156" s="248"/>
      <c r="O156" s="248"/>
      <c r="P156" s="248"/>
      <c r="Q156" s="248"/>
      <c r="R156" s="248"/>
      <c r="S156" s="248"/>
      <c r="T156" s="249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50" t="s">
        <v>372</v>
      </c>
      <c r="AU156" s="250" t="s">
        <v>81</v>
      </c>
      <c r="AV156" s="13" t="s">
        <v>79</v>
      </c>
      <c r="AW156" s="13" t="s">
        <v>34</v>
      </c>
      <c r="AX156" s="13" t="s">
        <v>72</v>
      </c>
      <c r="AY156" s="250" t="s">
        <v>178</v>
      </c>
    </row>
    <row r="157" s="13" customFormat="1">
      <c r="A157" s="13"/>
      <c r="B157" s="240"/>
      <c r="C157" s="241"/>
      <c r="D157" s="242" t="s">
        <v>372</v>
      </c>
      <c r="E157" s="243" t="s">
        <v>21</v>
      </c>
      <c r="F157" s="244" t="s">
        <v>4572</v>
      </c>
      <c r="G157" s="241"/>
      <c r="H157" s="243" t="s">
        <v>21</v>
      </c>
      <c r="I157" s="245"/>
      <c r="J157" s="241"/>
      <c r="K157" s="241"/>
      <c r="L157" s="246"/>
      <c r="M157" s="247"/>
      <c r="N157" s="248"/>
      <c r="O157" s="248"/>
      <c r="P157" s="248"/>
      <c r="Q157" s="248"/>
      <c r="R157" s="248"/>
      <c r="S157" s="248"/>
      <c r="T157" s="249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50" t="s">
        <v>372</v>
      </c>
      <c r="AU157" s="250" t="s">
        <v>81</v>
      </c>
      <c r="AV157" s="13" t="s">
        <v>79</v>
      </c>
      <c r="AW157" s="13" t="s">
        <v>34</v>
      </c>
      <c r="AX157" s="13" t="s">
        <v>72</v>
      </c>
      <c r="AY157" s="250" t="s">
        <v>178</v>
      </c>
    </row>
    <row r="158" s="13" customFormat="1">
      <c r="A158" s="13"/>
      <c r="B158" s="240"/>
      <c r="C158" s="241"/>
      <c r="D158" s="242" t="s">
        <v>372</v>
      </c>
      <c r="E158" s="243" t="s">
        <v>21</v>
      </c>
      <c r="F158" s="244" t="s">
        <v>4573</v>
      </c>
      <c r="G158" s="241"/>
      <c r="H158" s="243" t="s">
        <v>21</v>
      </c>
      <c r="I158" s="245"/>
      <c r="J158" s="241"/>
      <c r="K158" s="241"/>
      <c r="L158" s="246"/>
      <c r="M158" s="247"/>
      <c r="N158" s="248"/>
      <c r="O158" s="248"/>
      <c r="P158" s="248"/>
      <c r="Q158" s="248"/>
      <c r="R158" s="248"/>
      <c r="S158" s="248"/>
      <c r="T158" s="249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50" t="s">
        <v>372</v>
      </c>
      <c r="AU158" s="250" t="s">
        <v>81</v>
      </c>
      <c r="AV158" s="13" t="s">
        <v>79</v>
      </c>
      <c r="AW158" s="13" t="s">
        <v>34</v>
      </c>
      <c r="AX158" s="13" t="s">
        <v>72</v>
      </c>
      <c r="AY158" s="250" t="s">
        <v>178</v>
      </c>
    </row>
    <row r="159" s="13" customFormat="1">
      <c r="A159" s="13"/>
      <c r="B159" s="240"/>
      <c r="C159" s="241"/>
      <c r="D159" s="242" t="s">
        <v>372</v>
      </c>
      <c r="E159" s="243" t="s">
        <v>21</v>
      </c>
      <c r="F159" s="244" t="s">
        <v>4574</v>
      </c>
      <c r="G159" s="241"/>
      <c r="H159" s="243" t="s">
        <v>21</v>
      </c>
      <c r="I159" s="245"/>
      <c r="J159" s="241"/>
      <c r="K159" s="241"/>
      <c r="L159" s="246"/>
      <c r="M159" s="247"/>
      <c r="N159" s="248"/>
      <c r="O159" s="248"/>
      <c r="P159" s="248"/>
      <c r="Q159" s="248"/>
      <c r="R159" s="248"/>
      <c r="S159" s="248"/>
      <c r="T159" s="249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50" t="s">
        <v>372</v>
      </c>
      <c r="AU159" s="250" t="s">
        <v>81</v>
      </c>
      <c r="AV159" s="13" t="s">
        <v>79</v>
      </c>
      <c r="AW159" s="13" t="s">
        <v>34</v>
      </c>
      <c r="AX159" s="13" t="s">
        <v>72</v>
      </c>
      <c r="AY159" s="250" t="s">
        <v>178</v>
      </c>
    </row>
    <row r="160" s="13" customFormat="1">
      <c r="A160" s="13"/>
      <c r="B160" s="240"/>
      <c r="C160" s="241"/>
      <c r="D160" s="242" t="s">
        <v>372</v>
      </c>
      <c r="E160" s="243" t="s">
        <v>21</v>
      </c>
      <c r="F160" s="244" t="s">
        <v>4529</v>
      </c>
      <c r="G160" s="241"/>
      <c r="H160" s="243" t="s">
        <v>21</v>
      </c>
      <c r="I160" s="245"/>
      <c r="J160" s="241"/>
      <c r="K160" s="241"/>
      <c r="L160" s="246"/>
      <c r="M160" s="247"/>
      <c r="N160" s="248"/>
      <c r="O160" s="248"/>
      <c r="P160" s="248"/>
      <c r="Q160" s="248"/>
      <c r="R160" s="248"/>
      <c r="S160" s="248"/>
      <c r="T160" s="249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50" t="s">
        <v>372</v>
      </c>
      <c r="AU160" s="250" t="s">
        <v>81</v>
      </c>
      <c r="AV160" s="13" t="s">
        <v>79</v>
      </c>
      <c r="AW160" s="13" t="s">
        <v>34</v>
      </c>
      <c r="AX160" s="13" t="s">
        <v>72</v>
      </c>
      <c r="AY160" s="250" t="s">
        <v>178</v>
      </c>
    </row>
    <row r="161" s="13" customFormat="1">
      <c r="A161" s="13"/>
      <c r="B161" s="240"/>
      <c r="C161" s="241"/>
      <c r="D161" s="242" t="s">
        <v>372</v>
      </c>
      <c r="E161" s="243" t="s">
        <v>21</v>
      </c>
      <c r="F161" s="244" t="s">
        <v>4530</v>
      </c>
      <c r="G161" s="241"/>
      <c r="H161" s="243" t="s">
        <v>21</v>
      </c>
      <c r="I161" s="245"/>
      <c r="J161" s="241"/>
      <c r="K161" s="241"/>
      <c r="L161" s="246"/>
      <c r="M161" s="247"/>
      <c r="N161" s="248"/>
      <c r="O161" s="248"/>
      <c r="P161" s="248"/>
      <c r="Q161" s="248"/>
      <c r="R161" s="248"/>
      <c r="S161" s="248"/>
      <c r="T161" s="249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50" t="s">
        <v>372</v>
      </c>
      <c r="AU161" s="250" t="s">
        <v>81</v>
      </c>
      <c r="AV161" s="13" t="s">
        <v>79</v>
      </c>
      <c r="AW161" s="13" t="s">
        <v>34</v>
      </c>
      <c r="AX161" s="13" t="s">
        <v>72</v>
      </c>
      <c r="AY161" s="250" t="s">
        <v>178</v>
      </c>
    </row>
    <row r="162" s="13" customFormat="1">
      <c r="A162" s="13"/>
      <c r="B162" s="240"/>
      <c r="C162" s="241"/>
      <c r="D162" s="242" t="s">
        <v>372</v>
      </c>
      <c r="E162" s="243" t="s">
        <v>21</v>
      </c>
      <c r="F162" s="244" t="s">
        <v>4555</v>
      </c>
      <c r="G162" s="241"/>
      <c r="H162" s="243" t="s">
        <v>21</v>
      </c>
      <c r="I162" s="245"/>
      <c r="J162" s="241"/>
      <c r="K162" s="241"/>
      <c r="L162" s="246"/>
      <c r="M162" s="247"/>
      <c r="N162" s="248"/>
      <c r="O162" s="248"/>
      <c r="P162" s="248"/>
      <c r="Q162" s="248"/>
      <c r="R162" s="248"/>
      <c r="S162" s="248"/>
      <c r="T162" s="249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50" t="s">
        <v>372</v>
      </c>
      <c r="AU162" s="250" t="s">
        <v>81</v>
      </c>
      <c r="AV162" s="13" t="s">
        <v>79</v>
      </c>
      <c r="AW162" s="13" t="s">
        <v>34</v>
      </c>
      <c r="AX162" s="13" t="s">
        <v>72</v>
      </c>
      <c r="AY162" s="250" t="s">
        <v>178</v>
      </c>
    </row>
    <row r="163" s="13" customFormat="1">
      <c r="A163" s="13"/>
      <c r="B163" s="240"/>
      <c r="C163" s="241"/>
      <c r="D163" s="242" t="s">
        <v>372</v>
      </c>
      <c r="E163" s="243" t="s">
        <v>21</v>
      </c>
      <c r="F163" s="244" t="s">
        <v>4556</v>
      </c>
      <c r="G163" s="241"/>
      <c r="H163" s="243" t="s">
        <v>21</v>
      </c>
      <c r="I163" s="245"/>
      <c r="J163" s="241"/>
      <c r="K163" s="241"/>
      <c r="L163" s="246"/>
      <c r="M163" s="247"/>
      <c r="N163" s="248"/>
      <c r="O163" s="248"/>
      <c r="P163" s="248"/>
      <c r="Q163" s="248"/>
      <c r="R163" s="248"/>
      <c r="S163" s="248"/>
      <c r="T163" s="249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50" t="s">
        <v>372</v>
      </c>
      <c r="AU163" s="250" t="s">
        <v>81</v>
      </c>
      <c r="AV163" s="13" t="s">
        <v>79</v>
      </c>
      <c r="AW163" s="13" t="s">
        <v>34</v>
      </c>
      <c r="AX163" s="13" t="s">
        <v>72</v>
      </c>
      <c r="AY163" s="250" t="s">
        <v>178</v>
      </c>
    </row>
    <row r="164" s="13" customFormat="1">
      <c r="A164" s="13"/>
      <c r="B164" s="240"/>
      <c r="C164" s="241"/>
      <c r="D164" s="242" t="s">
        <v>372</v>
      </c>
      <c r="E164" s="243" t="s">
        <v>21</v>
      </c>
      <c r="F164" s="244" t="s">
        <v>4557</v>
      </c>
      <c r="G164" s="241"/>
      <c r="H164" s="243" t="s">
        <v>21</v>
      </c>
      <c r="I164" s="245"/>
      <c r="J164" s="241"/>
      <c r="K164" s="241"/>
      <c r="L164" s="246"/>
      <c r="M164" s="247"/>
      <c r="N164" s="248"/>
      <c r="O164" s="248"/>
      <c r="P164" s="248"/>
      <c r="Q164" s="248"/>
      <c r="R164" s="248"/>
      <c r="S164" s="248"/>
      <c r="T164" s="249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50" t="s">
        <v>372</v>
      </c>
      <c r="AU164" s="250" t="s">
        <v>81</v>
      </c>
      <c r="AV164" s="13" t="s">
        <v>79</v>
      </c>
      <c r="AW164" s="13" t="s">
        <v>34</v>
      </c>
      <c r="AX164" s="13" t="s">
        <v>72</v>
      </c>
      <c r="AY164" s="250" t="s">
        <v>178</v>
      </c>
    </row>
    <row r="165" s="13" customFormat="1">
      <c r="A165" s="13"/>
      <c r="B165" s="240"/>
      <c r="C165" s="241"/>
      <c r="D165" s="242" t="s">
        <v>372</v>
      </c>
      <c r="E165" s="243" t="s">
        <v>21</v>
      </c>
      <c r="F165" s="244" t="s">
        <v>4534</v>
      </c>
      <c r="G165" s="241"/>
      <c r="H165" s="243" t="s">
        <v>21</v>
      </c>
      <c r="I165" s="245"/>
      <c r="J165" s="241"/>
      <c r="K165" s="241"/>
      <c r="L165" s="246"/>
      <c r="M165" s="247"/>
      <c r="N165" s="248"/>
      <c r="O165" s="248"/>
      <c r="P165" s="248"/>
      <c r="Q165" s="248"/>
      <c r="R165" s="248"/>
      <c r="S165" s="248"/>
      <c r="T165" s="249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50" t="s">
        <v>372</v>
      </c>
      <c r="AU165" s="250" t="s">
        <v>81</v>
      </c>
      <c r="AV165" s="13" t="s">
        <v>79</v>
      </c>
      <c r="AW165" s="13" t="s">
        <v>34</v>
      </c>
      <c r="AX165" s="13" t="s">
        <v>72</v>
      </c>
      <c r="AY165" s="250" t="s">
        <v>178</v>
      </c>
    </row>
    <row r="166" s="12" customFormat="1" ht="22.8" customHeight="1">
      <c r="A166" s="12"/>
      <c r="B166" s="200"/>
      <c r="C166" s="201"/>
      <c r="D166" s="202" t="s">
        <v>71</v>
      </c>
      <c r="E166" s="227" t="s">
        <v>4575</v>
      </c>
      <c r="F166" s="227" t="s">
        <v>4576</v>
      </c>
      <c r="G166" s="201"/>
      <c r="H166" s="201"/>
      <c r="I166" s="204"/>
      <c r="J166" s="228">
        <f>BK166</f>
        <v>0</v>
      </c>
      <c r="K166" s="201"/>
      <c r="L166" s="206"/>
      <c r="M166" s="207"/>
      <c r="N166" s="208"/>
      <c r="O166" s="208"/>
      <c r="P166" s="209">
        <f>SUM(P167:P169)</f>
        <v>0</v>
      </c>
      <c r="Q166" s="208"/>
      <c r="R166" s="209">
        <f>SUM(R167:R169)</f>
        <v>0</v>
      </c>
      <c r="S166" s="208"/>
      <c r="T166" s="210">
        <f>SUM(T167:T169)</f>
        <v>0</v>
      </c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R166" s="211" t="s">
        <v>81</v>
      </c>
      <c r="AT166" s="212" t="s">
        <v>71</v>
      </c>
      <c r="AU166" s="212" t="s">
        <v>79</v>
      </c>
      <c r="AY166" s="211" t="s">
        <v>178</v>
      </c>
      <c r="BK166" s="213">
        <f>SUM(BK167:BK169)</f>
        <v>0</v>
      </c>
    </row>
    <row r="167" s="2" customFormat="1" ht="78" customHeight="1">
      <c r="A167" s="41"/>
      <c r="B167" s="42"/>
      <c r="C167" s="214" t="s">
        <v>206</v>
      </c>
      <c r="D167" s="214" t="s">
        <v>179</v>
      </c>
      <c r="E167" s="215" t="s">
        <v>4577</v>
      </c>
      <c r="F167" s="216" t="s">
        <v>4578</v>
      </c>
      <c r="G167" s="217" t="s">
        <v>384</v>
      </c>
      <c r="H167" s="218">
        <v>5.9000000000000004</v>
      </c>
      <c r="I167" s="219"/>
      <c r="J167" s="220">
        <f>ROUND(I167*H167,2)</f>
        <v>0</v>
      </c>
      <c r="K167" s="216" t="s">
        <v>21</v>
      </c>
      <c r="L167" s="47"/>
      <c r="M167" s="221" t="s">
        <v>21</v>
      </c>
      <c r="N167" s="222" t="s">
        <v>43</v>
      </c>
      <c r="O167" s="87"/>
      <c r="P167" s="223">
        <f>O167*H167</f>
        <v>0</v>
      </c>
      <c r="Q167" s="223">
        <v>0</v>
      </c>
      <c r="R167" s="223">
        <f>Q167*H167</f>
        <v>0</v>
      </c>
      <c r="S167" s="223">
        <v>0</v>
      </c>
      <c r="T167" s="224">
        <f>S167*H167</f>
        <v>0</v>
      </c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R167" s="225" t="s">
        <v>97</v>
      </c>
      <c r="AT167" s="225" t="s">
        <v>179</v>
      </c>
      <c r="AU167" s="225" t="s">
        <v>81</v>
      </c>
      <c r="AY167" s="20" t="s">
        <v>178</v>
      </c>
      <c r="BE167" s="226">
        <f>IF(N167="základní",J167,0)</f>
        <v>0</v>
      </c>
      <c r="BF167" s="226">
        <f>IF(N167="snížená",J167,0)</f>
        <v>0</v>
      </c>
      <c r="BG167" s="226">
        <f>IF(N167="zákl. přenesená",J167,0)</f>
        <v>0</v>
      </c>
      <c r="BH167" s="226">
        <f>IF(N167="sníž. přenesená",J167,0)</f>
        <v>0</v>
      </c>
      <c r="BI167" s="226">
        <f>IF(N167="nulová",J167,0)</f>
        <v>0</v>
      </c>
      <c r="BJ167" s="20" t="s">
        <v>79</v>
      </c>
      <c r="BK167" s="226">
        <f>ROUND(I167*H167,2)</f>
        <v>0</v>
      </c>
      <c r="BL167" s="20" t="s">
        <v>97</v>
      </c>
      <c r="BM167" s="225" t="s">
        <v>4579</v>
      </c>
    </row>
    <row r="168" s="2" customFormat="1">
      <c r="A168" s="41"/>
      <c r="B168" s="42"/>
      <c r="C168" s="43"/>
      <c r="D168" s="242" t="s">
        <v>3220</v>
      </c>
      <c r="E168" s="43"/>
      <c r="F168" s="302" t="s">
        <v>4580</v>
      </c>
      <c r="G168" s="43"/>
      <c r="H168" s="43"/>
      <c r="I168" s="237"/>
      <c r="J168" s="43"/>
      <c r="K168" s="43"/>
      <c r="L168" s="47"/>
      <c r="M168" s="238"/>
      <c r="N168" s="239"/>
      <c r="O168" s="87"/>
      <c r="P168" s="87"/>
      <c r="Q168" s="87"/>
      <c r="R168" s="87"/>
      <c r="S168" s="87"/>
      <c r="T168" s="88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T168" s="20" t="s">
        <v>3220</v>
      </c>
      <c r="AU168" s="20" t="s">
        <v>81</v>
      </c>
    </row>
    <row r="169" s="2" customFormat="1" ht="24.15" customHeight="1">
      <c r="A169" s="41"/>
      <c r="B169" s="42"/>
      <c r="C169" s="214" t="s">
        <v>211</v>
      </c>
      <c r="D169" s="214" t="s">
        <v>179</v>
      </c>
      <c r="E169" s="215" t="s">
        <v>4581</v>
      </c>
      <c r="F169" s="216" t="s">
        <v>4582</v>
      </c>
      <c r="G169" s="217" t="s">
        <v>182</v>
      </c>
      <c r="H169" s="218">
        <v>1</v>
      </c>
      <c r="I169" s="219"/>
      <c r="J169" s="220">
        <f>ROUND(I169*H169,2)</f>
        <v>0</v>
      </c>
      <c r="K169" s="216" t="s">
        <v>21</v>
      </c>
      <c r="L169" s="47"/>
      <c r="M169" s="221" t="s">
        <v>21</v>
      </c>
      <c r="N169" s="222" t="s">
        <v>43</v>
      </c>
      <c r="O169" s="87"/>
      <c r="P169" s="223">
        <f>O169*H169</f>
        <v>0</v>
      </c>
      <c r="Q169" s="223">
        <v>0</v>
      </c>
      <c r="R169" s="223">
        <f>Q169*H169</f>
        <v>0</v>
      </c>
      <c r="S169" s="223">
        <v>0</v>
      </c>
      <c r="T169" s="224">
        <f>S169*H169</f>
        <v>0</v>
      </c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R169" s="225" t="s">
        <v>97</v>
      </c>
      <c r="AT169" s="225" t="s">
        <v>179</v>
      </c>
      <c r="AU169" s="225" t="s">
        <v>81</v>
      </c>
      <c r="AY169" s="20" t="s">
        <v>178</v>
      </c>
      <c r="BE169" s="226">
        <f>IF(N169="základní",J169,0)</f>
        <v>0</v>
      </c>
      <c r="BF169" s="226">
        <f>IF(N169="snížená",J169,0)</f>
        <v>0</v>
      </c>
      <c r="BG169" s="226">
        <f>IF(N169="zákl. přenesená",J169,0)</f>
        <v>0</v>
      </c>
      <c r="BH169" s="226">
        <f>IF(N169="sníž. přenesená",J169,0)</f>
        <v>0</v>
      </c>
      <c r="BI169" s="226">
        <f>IF(N169="nulová",J169,0)</f>
        <v>0</v>
      </c>
      <c r="BJ169" s="20" t="s">
        <v>79</v>
      </c>
      <c r="BK169" s="226">
        <f>ROUND(I169*H169,2)</f>
        <v>0</v>
      </c>
      <c r="BL169" s="20" t="s">
        <v>97</v>
      </c>
      <c r="BM169" s="225" t="s">
        <v>4583</v>
      </c>
    </row>
    <row r="170" s="12" customFormat="1" ht="22.8" customHeight="1">
      <c r="A170" s="12"/>
      <c r="B170" s="200"/>
      <c r="C170" s="201"/>
      <c r="D170" s="202" t="s">
        <v>71</v>
      </c>
      <c r="E170" s="227" t="s">
        <v>4584</v>
      </c>
      <c r="F170" s="227" t="s">
        <v>4585</v>
      </c>
      <c r="G170" s="201"/>
      <c r="H170" s="201"/>
      <c r="I170" s="204"/>
      <c r="J170" s="228">
        <f>BK170</f>
        <v>0</v>
      </c>
      <c r="K170" s="201"/>
      <c r="L170" s="206"/>
      <c r="M170" s="207"/>
      <c r="N170" s="208"/>
      <c r="O170" s="208"/>
      <c r="P170" s="209">
        <f>SUM(P171:P173)</f>
        <v>0</v>
      </c>
      <c r="Q170" s="208"/>
      <c r="R170" s="209">
        <f>SUM(R171:R173)</f>
        <v>0</v>
      </c>
      <c r="S170" s="208"/>
      <c r="T170" s="210">
        <f>SUM(T171:T173)</f>
        <v>0</v>
      </c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R170" s="211" t="s">
        <v>81</v>
      </c>
      <c r="AT170" s="212" t="s">
        <v>71</v>
      </c>
      <c r="AU170" s="212" t="s">
        <v>79</v>
      </c>
      <c r="AY170" s="211" t="s">
        <v>178</v>
      </c>
      <c r="BK170" s="213">
        <f>SUM(BK171:BK173)</f>
        <v>0</v>
      </c>
    </row>
    <row r="171" s="2" customFormat="1" ht="66.75" customHeight="1">
      <c r="A171" s="41"/>
      <c r="B171" s="42"/>
      <c r="C171" s="214" t="s">
        <v>215</v>
      </c>
      <c r="D171" s="214" t="s">
        <v>179</v>
      </c>
      <c r="E171" s="215" t="s">
        <v>4586</v>
      </c>
      <c r="F171" s="216" t="s">
        <v>4587</v>
      </c>
      <c r="G171" s="217" t="s">
        <v>182</v>
      </c>
      <c r="H171" s="218">
        <v>1</v>
      </c>
      <c r="I171" s="219"/>
      <c r="J171" s="220">
        <f>ROUND(I171*H171,2)</f>
        <v>0</v>
      </c>
      <c r="K171" s="216" t="s">
        <v>21</v>
      </c>
      <c r="L171" s="47"/>
      <c r="M171" s="221" t="s">
        <v>21</v>
      </c>
      <c r="N171" s="222" t="s">
        <v>43</v>
      </c>
      <c r="O171" s="87"/>
      <c r="P171" s="223">
        <f>O171*H171</f>
        <v>0</v>
      </c>
      <c r="Q171" s="223">
        <v>0</v>
      </c>
      <c r="R171" s="223">
        <f>Q171*H171</f>
        <v>0</v>
      </c>
      <c r="S171" s="223">
        <v>0</v>
      </c>
      <c r="T171" s="224">
        <f>S171*H171</f>
        <v>0</v>
      </c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R171" s="225" t="s">
        <v>97</v>
      </c>
      <c r="AT171" s="225" t="s">
        <v>179</v>
      </c>
      <c r="AU171" s="225" t="s">
        <v>81</v>
      </c>
      <c r="AY171" s="20" t="s">
        <v>178</v>
      </c>
      <c r="BE171" s="226">
        <f>IF(N171="základní",J171,0)</f>
        <v>0</v>
      </c>
      <c r="BF171" s="226">
        <f>IF(N171="snížená",J171,0)</f>
        <v>0</v>
      </c>
      <c r="BG171" s="226">
        <f>IF(N171="zákl. přenesená",J171,0)</f>
        <v>0</v>
      </c>
      <c r="BH171" s="226">
        <f>IF(N171="sníž. přenesená",J171,0)</f>
        <v>0</v>
      </c>
      <c r="BI171" s="226">
        <f>IF(N171="nulová",J171,0)</f>
        <v>0</v>
      </c>
      <c r="BJ171" s="20" t="s">
        <v>79</v>
      </c>
      <c r="BK171" s="226">
        <f>ROUND(I171*H171,2)</f>
        <v>0</v>
      </c>
      <c r="BL171" s="20" t="s">
        <v>97</v>
      </c>
      <c r="BM171" s="225" t="s">
        <v>4588</v>
      </c>
    </row>
    <row r="172" s="2" customFormat="1">
      <c r="A172" s="41"/>
      <c r="B172" s="42"/>
      <c r="C172" s="43"/>
      <c r="D172" s="242" t="s">
        <v>3220</v>
      </c>
      <c r="E172" s="43"/>
      <c r="F172" s="302" t="s">
        <v>4589</v>
      </c>
      <c r="G172" s="43"/>
      <c r="H172" s="43"/>
      <c r="I172" s="237"/>
      <c r="J172" s="43"/>
      <c r="K172" s="43"/>
      <c r="L172" s="47"/>
      <c r="M172" s="238"/>
      <c r="N172" s="239"/>
      <c r="O172" s="87"/>
      <c r="P172" s="87"/>
      <c r="Q172" s="87"/>
      <c r="R172" s="87"/>
      <c r="S172" s="87"/>
      <c r="T172" s="88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T172" s="20" t="s">
        <v>3220</v>
      </c>
      <c r="AU172" s="20" t="s">
        <v>81</v>
      </c>
    </row>
    <row r="173" s="2" customFormat="1" ht="16.5" customHeight="1">
      <c r="A173" s="41"/>
      <c r="B173" s="42"/>
      <c r="C173" s="214" t="s">
        <v>219</v>
      </c>
      <c r="D173" s="214" t="s">
        <v>179</v>
      </c>
      <c r="E173" s="215" t="s">
        <v>4590</v>
      </c>
      <c r="F173" s="216" t="s">
        <v>4591</v>
      </c>
      <c r="G173" s="217" t="s">
        <v>182</v>
      </c>
      <c r="H173" s="218">
        <v>1</v>
      </c>
      <c r="I173" s="219"/>
      <c r="J173" s="220">
        <f>ROUND(I173*H173,2)</f>
        <v>0</v>
      </c>
      <c r="K173" s="216" t="s">
        <v>21</v>
      </c>
      <c r="L173" s="47"/>
      <c r="M173" s="221" t="s">
        <v>21</v>
      </c>
      <c r="N173" s="222" t="s">
        <v>43</v>
      </c>
      <c r="O173" s="87"/>
      <c r="P173" s="223">
        <f>O173*H173</f>
        <v>0</v>
      </c>
      <c r="Q173" s="223">
        <v>0</v>
      </c>
      <c r="R173" s="223">
        <f>Q173*H173</f>
        <v>0</v>
      </c>
      <c r="S173" s="223">
        <v>0</v>
      </c>
      <c r="T173" s="224">
        <f>S173*H173</f>
        <v>0</v>
      </c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R173" s="225" t="s">
        <v>97</v>
      </c>
      <c r="AT173" s="225" t="s">
        <v>179</v>
      </c>
      <c r="AU173" s="225" t="s">
        <v>81</v>
      </c>
      <c r="AY173" s="20" t="s">
        <v>178</v>
      </c>
      <c r="BE173" s="226">
        <f>IF(N173="základní",J173,0)</f>
        <v>0</v>
      </c>
      <c r="BF173" s="226">
        <f>IF(N173="snížená",J173,0)</f>
        <v>0</v>
      </c>
      <c r="BG173" s="226">
        <f>IF(N173="zákl. přenesená",J173,0)</f>
        <v>0</v>
      </c>
      <c r="BH173" s="226">
        <f>IF(N173="sníž. přenesená",J173,0)</f>
        <v>0</v>
      </c>
      <c r="BI173" s="226">
        <f>IF(N173="nulová",J173,0)</f>
        <v>0</v>
      </c>
      <c r="BJ173" s="20" t="s">
        <v>79</v>
      </c>
      <c r="BK173" s="226">
        <f>ROUND(I173*H173,2)</f>
        <v>0</v>
      </c>
      <c r="BL173" s="20" t="s">
        <v>97</v>
      </c>
      <c r="BM173" s="225" t="s">
        <v>4592</v>
      </c>
    </row>
    <row r="174" s="12" customFormat="1" ht="22.8" customHeight="1">
      <c r="A174" s="12"/>
      <c r="B174" s="200"/>
      <c r="C174" s="201"/>
      <c r="D174" s="202" t="s">
        <v>71</v>
      </c>
      <c r="E174" s="227" t="s">
        <v>4593</v>
      </c>
      <c r="F174" s="227" t="s">
        <v>4594</v>
      </c>
      <c r="G174" s="201"/>
      <c r="H174" s="201"/>
      <c r="I174" s="204"/>
      <c r="J174" s="228">
        <f>BK174</f>
        <v>0</v>
      </c>
      <c r="K174" s="201"/>
      <c r="L174" s="206"/>
      <c r="M174" s="207"/>
      <c r="N174" s="208"/>
      <c r="O174" s="208"/>
      <c r="P174" s="209">
        <f>SUM(P175:P176)</f>
        <v>0</v>
      </c>
      <c r="Q174" s="208"/>
      <c r="R174" s="209">
        <f>SUM(R175:R176)</f>
        <v>0</v>
      </c>
      <c r="S174" s="208"/>
      <c r="T174" s="210">
        <f>SUM(T175:T176)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211" t="s">
        <v>81</v>
      </c>
      <c r="AT174" s="212" t="s">
        <v>71</v>
      </c>
      <c r="AU174" s="212" t="s">
        <v>79</v>
      </c>
      <c r="AY174" s="211" t="s">
        <v>178</v>
      </c>
      <c r="BK174" s="213">
        <f>SUM(BK175:BK176)</f>
        <v>0</v>
      </c>
    </row>
    <row r="175" s="2" customFormat="1" ht="153.45" customHeight="1">
      <c r="A175" s="41"/>
      <c r="B175" s="42"/>
      <c r="C175" s="214" t="s">
        <v>223</v>
      </c>
      <c r="D175" s="214" t="s">
        <v>179</v>
      </c>
      <c r="E175" s="215" t="s">
        <v>4595</v>
      </c>
      <c r="F175" s="216" t="s">
        <v>4596</v>
      </c>
      <c r="G175" s="217" t="s">
        <v>182</v>
      </c>
      <c r="H175" s="218">
        <v>8</v>
      </c>
      <c r="I175" s="219"/>
      <c r="J175" s="220">
        <f>ROUND(I175*H175,2)</f>
        <v>0</v>
      </c>
      <c r="K175" s="216" t="s">
        <v>21</v>
      </c>
      <c r="L175" s="47"/>
      <c r="M175" s="221" t="s">
        <v>21</v>
      </c>
      <c r="N175" s="222" t="s">
        <v>43</v>
      </c>
      <c r="O175" s="87"/>
      <c r="P175" s="223">
        <f>O175*H175</f>
        <v>0</v>
      </c>
      <c r="Q175" s="223">
        <v>0</v>
      </c>
      <c r="R175" s="223">
        <f>Q175*H175</f>
        <v>0</v>
      </c>
      <c r="S175" s="223">
        <v>0</v>
      </c>
      <c r="T175" s="224">
        <f>S175*H175</f>
        <v>0</v>
      </c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R175" s="225" t="s">
        <v>97</v>
      </c>
      <c r="AT175" s="225" t="s">
        <v>179</v>
      </c>
      <c r="AU175" s="225" t="s">
        <v>81</v>
      </c>
      <c r="AY175" s="20" t="s">
        <v>178</v>
      </c>
      <c r="BE175" s="226">
        <f>IF(N175="základní",J175,0)</f>
        <v>0</v>
      </c>
      <c r="BF175" s="226">
        <f>IF(N175="snížená",J175,0)</f>
        <v>0</v>
      </c>
      <c r="BG175" s="226">
        <f>IF(N175="zákl. přenesená",J175,0)</f>
        <v>0</v>
      </c>
      <c r="BH175" s="226">
        <f>IF(N175="sníž. přenesená",J175,0)</f>
        <v>0</v>
      </c>
      <c r="BI175" s="226">
        <f>IF(N175="nulová",J175,0)</f>
        <v>0</v>
      </c>
      <c r="BJ175" s="20" t="s">
        <v>79</v>
      </c>
      <c r="BK175" s="226">
        <f>ROUND(I175*H175,2)</f>
        <v>0</v>
      </c>
      <c r="BL175" s="20" t="s">
        <v>97</v>
      </c>
      <c r="BM175" s="225" t="s">
        <v>4597</v>
      </c>
    </row>
    <row r="176" s="2" customFormat="1" ht="16.5" customHeight="1">
      <c r="A176" s="41"/>
      <c r="B176" s="42"/>
      <c r="C176" s="214" t="s">
        <v>185</v>
      </c>
      <c r="D176" s="214" t="s">
        <v>179</v>
      </c>
      <c r="E176" s="215" t="s">
        <v>4598</v>
      </c>
      <c r="F176" s="216" t="s">
        <v>4599</v>
      </c>
      <c r="G176" s="217" t="s">
        <v>182</v>
      </c>
      <c r="H176" s="218">
        <v>8</v>
      </c>
      <c r="I176" s="219"/>
      <c r="J176" s="220">
        <f>ROUND(I176*H176,2)</f>
        <v>0</v>
      </c>
      <c r="K176" s="216" t="s">
        <v>21</v>
      </c>
      <c r="L176" s="47"/>
      <c r="M176" s="221" t="s">
        <v>21</v>
      </c>
      <c r="N176" s="222" t="s">
        <v>43</v>
      </c>
      <c r="O176" s="87"/>
      <c r="P176" s="223">
        <f>O176*H176</f>
        <v>0</v>
      </c>
      <c r="Q176" s="223">
        <v>0</v>
      </c>
      <c r="R176" s="223">
        <f>Q176*H176</f>
        <v>0</v>
      </c>
      <c r="S176" s="223">
        <v>0</v>
      </c>
      <c r="T176" s="224">
        <f>S176*H176</f>
        <v>0</v>
      </c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R176" s="225" t="s">
        <v>97</v>
      </c>
      <c r="AT176" s="225" t="s">
        <v>179</v>
      </c>
      <c r="AU176" s="225" t="s">
        <v>81</v>
      </c>
      <c r="AY176" s="20" t="s">
        <v>178</v>
      </c>
      <c r="BE176" s="226">
        <f>IF(N176="základní",J176,0)</f>
        <v>0</v>
      </c>
      <c r="BF176" s="226">
        <f>IF(N176="snížená",J176,0)</f>
        <v>0</v>
      </c>
      <c r="BG176" s="226">
        <f>IF(N176="zákl. přenesená",J176,0)</f>
        <v>0</v>
      </c>
      <c r="BH176" s="226">
        <f>IF(N176="sníž. přenesená",J176,0)</f>
        <v>0</v>
      </c>
      <c r="BI176" s="226">
        <f>IF(N176="nulová",J176,0)</f>
        <v>0</v>
      </c>
      <c r="BJ176" s="20" t="s">
        <v>79</v>
      </c>
      <c r="BK176" s="226">
        <f>ROUND(I176*H176,2)</f>
        <v>0</v>
      </c>
      <c r="BL176" s="20" t="s">
        <v>97</v>
      </c>
      <c r="BM176" s="225" t="s">
        <v>4600</v>
      </c>
    </row>
    <row r="177" s="12" customFormat="1" ht="22.8" customHeight="1">
      <c r="A177" s="12"/>
      <c r="B177" s="200"/>
      <c r="C177" s="201"/>
      <c r="D177" s="202" t="s">
        <v>71</v>
      </c>
      <c r="E177" s="227" t="s">
        <v>4601</v>
      </c>
      <c r="F177" s="227" t="s">
        <v>4602</v>
      </c>
      <c r="G177" s="201"/>
      <c r="H177" s="201"/>
      <c r="I177" s="204"/>
      <c r="J177" s="228">
        <f>BK177</f>
        <v>0</v>
      </c>
      <c r="K177" s="201"/>
      <c r="L177" s="206"/>
      <c r="M177" s="207"/>
      <c r="N177" s="208"/>
      <c r="O177" s="208"/>
      <c r="P177" s="209">
        <f>SUM(P178:P198)</f>
        <v>0</v>
      </c>
      <c r="Q177" s="208"/>
      <c r="R177" s="209">
        <f>SUM(R178:R198)</f>
        <v>0</v>
      </c>
      <c r="S177" s="208"/>
      <c r="T177" s="210">
        <f>SUM(T178:T198)</f>
        <v>0</v>
      </c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R177" s="211" t="s">
        <v>81</v>
      </c>
      <c r="AT177" s="212" t="s">
        <v>71</v>
      </c>
      <c r="AU177" s="212" t="s">
        <v>79</v>
      </c>
      <c r="AY177" s="211" t="s">
        <v>178</v>
      </c>
      <c r="BK177" s="213">
        <f>SUM(BK178:BK198)</f>
        <v>0</v>
      </c>
    </row>
    <row r="178" s="2" customFormat="1" ht="37.8" customHeight="1">
      <c r="A178" s="41"/>
      <c r="B178" s="42"/>
      <c r="C178" s="214" t="s">
        <v>189</v>
      </c>
      <c r="D178" s="214" t="s">
        <v>179</v>
      </c>
      <c r="E178" s="215" t="s">
        <v>4603</v>
      </c>
      <c r="F178" s="216" t="s">
        <v>4604</v>
      </c>
      <c r="G178" s="217" t="s">
        <v>182</v>
      </c>
      <c r="H178" s="218">
        <v>2</v>
      </c>
      <c r="I178" s="219"/>
      <c r="J178" s="220">
        <f>ROUND(I178*H178,2)</f>
        <v>0</v>
      </c>
      <c r="K178" s="216" t="s">
        <v>21</v>
      </c>
      <c r="L178" s="47"/>
      <c r="M178" s="221" t="s">
        <v>21</v>
      </c>
      <c r="N178" s="222" t="s">
        <v>43</v>
      </c>
      <c r="O178" s="87"/>
      <c r="P178" s="223">
        <f>O178*H178</f>
        <v>0</v>
      </c>
      <c r="Q178" s="223">
        <v>0</v>
      </c>
      <c r="R178" s="223">
        <f>Q178*H178</f>
        <v>0</v>
      </c>
      <c r="S178" s="223">
        <v>0</v>
      </c>
      <c r="T178" s="224">
        <f>S178*H178</f>
        <v>0</v>
      </c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R178" s="225" t="s">
        <v>97</v>
      </c>
      <c r="AT178" s="225" t="s">
        <v>179</v>
      </c>
      <c r="AU178" s="225" t="s">
        <v>81</v>
      </c>
      <c r="AY178" s="20" t="s">
        <v>178</v>
      </c>
      <c r="BE178" s="226">
        <f>IF(N178="základní",J178,0)</f>
        <v>0</v>
      </c>
      <c r="BF178" s="226">
        <f>IF(N178="snížená",J178,0)</f>
        <v>0</v>
      </c>
      <c r="BG178" s="226">
        <f>IF(N178="zákl. přenesená",J178,0)</f>
        <v>0</v>
      </c>
      <c r="BH178" s="226">
        <f>IF(N178="sníž. přenesená",J178,0)</f>
        <v>0</v>
      </c>
      <c r="BI178" s="226">
        <f>IF(N178="nulová",J178,0)</f>
        <v>0</v>
      </c>
      <c r="BJ178" s="20" t="s">
        <v>79</v>
      </c>
      <c r="BK178" s="226">
        <f>ROUND(I178*H178,2)</f>
        <v>0</v>
      </c>
      <c r="BL178" s="20" t="s">
        <v>97</v>
      </c>
      <c r="BM178" s="225" t="s">
        <v>4605</v>
      </c>
    </row>
    <row r="179" s="2" customFormat="1" ht="16.5" customHeight="1">
      <c r="A179" s="41"/>
      <c r="B179" s="42"/>
      <c r="C179" s="214" t="s">
        <v>193</v>
      </c>
      <c r="D179" s="214" t="s">
        <v>179</v>
      </c>
      <c r="E179" s="215" t="s">
        <v>4606</v>
      </c>
      <c r="F179" s="216" t="s">
        <v>4607</v>
      </c>
      <c r="G179" s="217" t="s">
        <v>182</v>
      </c>
      <c r="H179" s="218">
        <v>2</v>
      </c>
      <c r="I179" s="219"/>
      <c r="J179" s="220">
        <f>ROUND(I179*H179,2)</f>
        <v>0</v>
      </c>
      <c r="K179" s="216" t="s">
        <v>21</v>
      </c>
      <c r="L179" s="47"/>
      <c r="M179" s="221" t="s">
        <v>21</v>
      </c>
      <c r="N179" s="222" t="s">
        <v>43</v>
      </c>
      <c r="O179" s="87"/>
      <c r="P179" s="223">
        <f>O179*H179</f>
        <v>0</v>
      </c>
      <c r="Q179" s="223">
        <v>0</v>
      </c>
      <c r="R179" s="223">
        <f>Q179*H179</f>
        <v>0</v>
      </c>
      <c r="S179" s="223">
        <v>0</v>
      </c>
      <c r="T179" s="224">
        <f>S179*H179</f>
        <v>0</v>
      </c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R179" s="225" t="s">
        <v>97</v>
      </c>
      <c r="AT179" s="225" t="s">
        <v>179</v>
      </c>
      <c r="AU179" s="225" t="s">
        <v>81</v>
      </c>
      <c r="AY179" s="20" t="s">
        <v>178</v>
      </c>
      <c r="BE179" s="226">
        <f>IF(N179="základní",J179,0)</f>
        <v>0</v>
      </c>
      <c r="BF179" s="226">
        <f>IF(N179="snížená",J179,0)</f>
        <v>0</v>
      </c>
      <c r="BG179" s="226">
        <f>IF(N179="zákl. přenesená",J179,0)</f>
        <v>0</v>
      </c>
      <c r="BH179" s="226">
        <f>IF(N179="sníž. přenesená",J179,0)</f>
        <v>0</v>
      </c>
      <c r="BI179" s="226">
        <f>IF(N179="nulová",J179,0)</f>
        <v>0</v>
      </c>
      <c r="BJ179" s="20" t="s">
        <v>79</v>
      </c>
      <c r="BK179" s="226">
        <f>ROUND(I179*H179,2)</f>
        <v>0</v>
      </c>
      <c r="BL179" s="20" t="s">
        <v>97</v>
      </c>
      <c r="BM179" s="225" t="s">
        <v>4608</v>
      </c>
    </row>
    <row r="180" s="2" customFormat="1" ht="24.15" customHeight="1">
      <c r="A180" s="41"/>
      <c r="B180" s="42"/>
      <c r="C180" s="214" t="s">
        <v>230</v>
      </c>
      <c r="D180" s="214" t="s">
        <v>179</v>
      </c>
      <c r="E180" s="215" t="s">
        <v>4609</v>
      </c>
      <c r="F180" s="216" t="s">
        <v>4610</v>
      </c>
      <c r="G180" s="217" t="s">
        <v>182</v>
      </c>
      <c r="H180" s="218">
        <v>1</v>
      </c>
      <c r="I180" s="219"/>
      <c r="J180" s="220">
        <f>ROUND(I180*H180,2)</f>
        <v>0</v>
      </c>
      <c r="K180" s="216" t="s">
        <v>21</v>
      </c>
      <c r="L180" s="47"/>
      <c r="M180" s="221" t="s">
        <v>21</v>
      </c>
      <c r="N180" s="222" t="s">
        <v>43</v>
      </c>
      <c r="O180" s="87"/>
      <c r="P180" s="223">
        <f>O180*H180</f>
        <v>0</v>
      </c>
      <c r="Q180" s="223">
        <v>0</v>
      </c>
      <c r="R180" s="223">
        <f>Q180*H180</f>
        <v>0</v>
      </c>
      <c r="S180" s="223">
        <v>0</v>
      </c>
      <c r="T180" s="224">
        <f>S180*H180</f>
        <v>0</v>
      </c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R180" s="225" t="s">
        <v>97</v>
      </c>
      <c r="AT180" s="225" t="s">
        <v>179</v>
      </c>
      <c r="AU180" s="225" t="s">
        <v>81</v>
      </c>
      <c r="AY180" s="20" t="s">
        <v>178</v>
      </c>
      <c r="BE180" s="226">
        <f>IF(N180="základní",J180,0)</f>
        <v>0</v>
      </c>
      <c r="BF180" s="226">
        <f>IF(N180="snížená",J180,0)</f>
        <v>0</v>
      </c>
      <c r="BG180" s="226">
        <f>IF(N180="zákl. přenesená",J180,0)</f>
        <v>0</v>
      </c>
      <c r="BH180" s="226">
        <f>IF(N180="sníž. přenesená",J180,0)</f>
        <v>0</v>
      </c>
      <c r="BI180" s="226">
        <f>IF(N180="nulová",J180,0)</f>
        <v>0</v>
      </c>
      <c r="BJ180" s="20" t="s">
        <v>79</v>
      </c>
      <c r="BK180" s="226">
        <f>ROUND(I180*H180,2)</f>
        <v>0</v>
      </c>
      <c r="BL180" s="20" t="s">
        <v>97</v>
      </c>
      <c r="BM180" s="225" t="s">
        <v>4611</v>
      </c>
    </row>
    <row r="181" s="2" customFormat="1" ht="24.15" customHeight="1">
      <c r="A181" s="41"/>
      <c r="B181" s="42"/>
      <c r="C181" s="214" t="s">
        <v>235</v>
      </c>
      <c r="D181" s="214" t="s">
        <v>179</v>
      </c>
      <c r="E181" s="215" t="s">
        <v>4612</v>
      </c>
      <c r="F181" s="216" t="s">
        <v>4613</v>
      </c>
      <c r="G181" s="217" t="s">
        <v>182</v>
      </c>
      <c r="H181" s="218">
        <v>2</v>
      </c>
      <c r="I181" s="219"/>
      <c r="J181" s="220">
        <f>ROUND(I181*H181,2)</f>
        <v>0</v>
      </c>
      <c r="K181" s="216" t="s">
        <v>21</v>
      </c>
      <c r="L181" s="47"/>
      <c r="M181" s="221" t="s">
        <v>21</v>
      </c>
      <c r="N181" s="222" t="s">
        <v>43</v>
      </c>
      <c r="O181" s="87"/>
      <c r="P181" s="223">
        <f>O181*H181</f>
        <v>0</v>
      </c>
      <c r="Q181" s="223">
        <v>0</v>
      </c>
      <c r="R181" s="223">
        <f>Q181*H181</f>
        <v>0</v>
      </c>
      <c r="S181" s="223">
        <v>0</v>
      </c>
      <c r="T181" s="224">
        <f>S181*H181</f>
        <v>0</v>
      </c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R181" s="225" t="s">
        <v>97</v>
      </c>
      <c r="AT181" s="225" t="s">
        <v>179</v>
      </c>
      <c r="AU181" s="225" t="s">
        <v>81</v>
      </c>
      <c r="AY181" s="20" t="s">
        <v>178</v>
      </c>
      <c r="BE181" s="226">
        <f>IF(N181="základní",J181,0)</f>
        <v>0</v>
      </c>
      <c r="BF181" s="226">
        <f>IF(N181="snížená",J181,0)</f>
        <v>0</v>
      </c>
      <c r="BG181" s="226">
        <f>IF(N181="zákl. přenesená",J181,0)</f>
        <v>0</v>
      </c>
      <c r="BH181" s="226">
        <f>IF(N181="sníž. přenesená",J181,0)</f>
        <v>0</v>
      </c>
      <c r="BI181" s="226">
        <f>IF(N181="nulová",J181,0)</f>
        <v>0</v>
      </c>
      <c r="BJ181" s="20" t="s">
        <v>79</v>
      </c>
      <c r="BK181" s="226">
        <f>ROUND(I181*H181,2)</f>
        <v>0</v>
      </c>
      <c r="BL181" s="20" t="s">
        <v>97</v>
      </c>
      <c r="BM181" s="225" t="s">
        <v>4614</v>
      </c>
    </row>
    <row r="182" s="2" customFormat="1" ht="21.75" customHeight="1">
      <c r="A182" s="41"/>
      <c r="B182" s="42"/>
      <c r="C182" s="214" t="s">
        <v>8</v>
      </c>
      <c r="D182" s="214" t="s">
        <v>179</v>
      </c>
      <c r="E182" s="215" t="s">
        <v>4615</v>
      </c>
      <c r="F182" s="216" t="s">
        <v>4616</v>
      </c>
      <c r="G182" s="217" t="s">
        <v>182</v>
      </c>
      <c r="H182" s="218">
        <v>1</v>
      </c>
      <c r="I182" s="219"/>
      <c r="J182" s="220">
        <f>ROUND(I182*H182,2)</f>
        <v>0</v>
      </c>
      <c r="K182" s="216" t="s">
        <v>21</v>
      </c>
      <c r="L182" s="47"/>
      <c r="M182" s="221" t="s">
        <v>21</v>
      </c>
      <c r="N182" s="222" t="s">
        <v>43</v>
      </c>
      <c r="O182" s="87"/>
      <c r="P182" s="223">
        <f>O182*H182</f>
        <v>0</v>
      </c>
      <c r="Q182" s="223">
        <v>0</v>
      </c>
      <c r="R182" s="223">
        <f>Q182*H182</f>
        <v>0</v>
      </c>
      <c r="S182" s="223">
        <v>0</v>
      </c>
      <c r="T182" s="224">
        <f>S182*H182</f>
        <v>0</v>
      </c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R182" s="225" t="s">
        <v>97</v>
      </c>
      <c r="AT182" s="225" t="s">
        <v>179</v>
      </c>
      <c r="AU182" s="225" t="s">
        <v>81</v>
      </c>
      <c r="AY182" s="20" t="s">
        <v>178</v>
      </c>
      <c r="BE182" s="226">
        <f>IF(N182="základní",J182,0)</f>
        <v>0</v>
      </c>
      <c r="BF182" s="226">
        <f>IF(N182="snížená",J182,0)</f>
        <v>0</v>
      </c>
      <c r="BG182" s="226">
        <f>IF(N182="zákl. přenesená",J182,0)</f>
        <v>0</v>
      </c>
      <c r="BH182" s="226">
        <f>IF(N182="sníž. přenesená",J182,0)</f>
        <v>0</v>
      </c>
      <c r="BI182" s="226">
        <f>IF(N182="nulová",J182,0)</f>
        <v>0</v>
      </c>
      <c r="BJ182" s="20" t="s">
        <v>79</v>
      </c>
      <c r="BK182" s="226">
        <f>ROUND(I182*H182,2)</f>
        <v>0</v>
      </c>
      <c r="BL182" s="20" t="s">
        <v>97</v>
      </c>
      <c r="BM182" s="225" t="s">
        <v>4617</v>
      </c>
    </row>
    <row r="183" s="2" customFormat="1" ht="21.75" customHeight="1">
      <c r="A183" s="41"/>
      <c r="B183" s="42"/>
      <c r="C183" s="214" t="s">
        <v>242</v>
      </c>
      <c r="D183" s="214" t="s">
        <v>179</v>
      </c>
      <c r="E183" s="215" t="s">
        <v>4618</v>
      </c>
      <c r="F183" s="216" t="s">
        <v>4619</v>
      </c>
      <c r="G183" s="217" t="s">
        <v>182</v>
      </c>
      <c r="H183" s="218">
        <v>2</v>
      </c>
      <c r="I183" s="219"/>
      <c r="J183" s="220">
        <f>ROUND(I183*H183,2)</f>
        <v>0</v>
      </c>
      <c r="K183" s="216" t="s">
        <v>21</v>
      </c>
      <c r="L183" s="47"/>
      <c r="M183" s="221" t="s">
        <v>21</v>
      </c>
      <c r="N183" s="222" t="s">
        <v>43</v>
      </c>
      <c r="O183" s="87"/>
      <c r="P183" s="223">
        <f>O183*H183</f>
        <v>0</v>
      </c>
      <c r="Q183" s="223">
        <v>0</v>
      </c>
      <c r="R183" s="223">
        <f>Q183*H183</f>
        <v>0</v>
      </c>
      <c r="S183" s="223">
        <v>0</v>
      </c>
      <c r="T183" s="224">
        <f>S183*H183</f>
        <v>0</v>
      </c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R183" s="225" t="s">
        <v>97</v>
      </c>
      <c r="AT183" s="225" t="s">
        <v>179</v>
      </c>
      <c r="AU183" s="225" t="s">
        <v>81</v>
      </c>
      <c r="AY183" s="20" t="s">
        <v>178</v>
      </c>
      <c r="BE183" s="226">
        <f>IF(N183="základní",J183,0)</f>
        <v>0</v>
      </c>
      <c r="BF183" s="226">
        <f>IF(N183="snížená",J183,0)</f>
        <v>0</v>
      </c>
      <c r="BG183" s="226">
        <f>IF(N183="zákl. přenesená",J183,0)</f>
        <v>0</v>
      </c>
      <c r="BH183" s="226">
        <f>IF(N183="sníž. přenesená",J183,0)</f>
        <v>0</v>
      </c>
      <c r="BI183" s="226">
        <f>IF(N183="nulová",J183,0)</f>
        <v>0</v>
      </c>
      <c r="BJ183" s="20" t="s">
        <v>79</v>
      </c>
      <c r="BK183" s="226">
        <f>ROUND(I183*H183,2)</f>
        <v>0</v>
      </c>
      <c r="BL183" s="20" t="s">
        <v>97</v>
      </c>
      <c r="BM183" s="225" t="s">
        <v>4620</v>
      </c>
    </row>
    <row r="184" s="2" customFormat="1" ht="16.5" customHeight="1">
      <c r="A184" s="41"/>
      <c r="B184" s="42"/>
      <c r="C184" s="214" t="s">
        <v>246</v>
      </c>
      <c r="D184" s="214" t="s">
        <v>179</v>
      </c>
      <c r="E184" s="215" t="s">
        <v>4621</v>
      </c>
      <c r="F184" s="216" t="s">
        <v>4622</v>
      </c>
      <c r="G184" s="217" t="s">
        <v>209</v>
      </c>
      <c r="H184" s="218">
        <v>8</v>
      </c>
      <c r="I184" s="219"/>
      <c r="J184" s="220">
        <f>ROUND(I184*H184,2)</f>
        <v>0</v>
      </c>
      <c r="K184" s="216" t="s">
        <v>21</v>
      </c>
      <c r="L184" s="47"/>
      <c r="M184" s="221" t="s">
        <v>21</v>
      </c>
      <c r="N184" s="222" t="s">
        <v>43</v>
      </c>
      <c r="O184" s="87"/>
      <c r="P184" s="223">
        <f>O184*H184</f>
        <v>0</v>
      </c>
      <c r="Q184" s="223">
        <v>0</v>
      </c>
      <c r="R184" s="223">
        <f>Q184*H184</f>
        <v>0</v>
      </c>
      <c r="S184" s="223">
        <v>0</v>
      </c>
      <c r="T184" s="224">
        <f>S184*H184</f>
        <v>0</v>
      </c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R184" s="225" t="s">
        <v>97</v>
      </c>
      <c r="AT184" s="225" t="s">
        <v>179</v>
      </c>
      <c r="AU184" s="225" t="s">
        <v>81</v>
      </c>
      <c r="AY184" s="20" t="s">
        <v>178</v>
      </c>
      <c r="BE184" s="226">
        <f>IF(N184="základní",J184,0)</f>
        <v>0</v>
      </c>
      <c r="BF184" s="226">
        <f>IF(N184="snížená",J184,0)</f>
        <v>0</v>
      </c>
      <c r="BG184" s="226">
        <f>IF(N184="zákl. přenesená",J184,0)</f>
        <v>0</v>
      </c>
      <c r="BH184" s="226">
        <f>IF(N184="sníž. přenesená",J184,0)</f>
        <v>0</v>
      </c>
      <c r="BI184" s="226">
        <f>IF(N184="nulová",J184,0)</f>
        <v>0</v>
      </c>
      <c r="BJ184" s="20" t="s">
        <v>79</v>
      </c>
      <c r="BK184" s="226">
        <f>ROUND(I184*H184,2)</f>
        <v>0</v>
      </c>
      <c r="BL184" s="20" t="s">
        <v>97</v>
      </c>
      <c r="BM184" s="225" t="s">
        <v>4623</v>
      </c>
    </row>
    <row r="185" s="2" customFormat="1" ht="24.15" customHeight="1">
      <c r="A185" s="41"/>
      <c r="B185" s="42"/>
      <c r="C185" s="214" t="s">
        <v>250</v>
      </c>
      <c r="D185" s="214" t="s">
        <v>179</v>
      </c>
      <c r="E185" s="215" t="s">
        <v>4624</v>
      </c>
      <c r="F185" s="216" t="s">
        <v>4625</v>
      </c>
      <c r="G185" s="217" t="s">
        <v>182</v>
      </c>
      <c r="H185" s="218">
        <v>4</v>
      </c>
      <c r="I185" s="219"/>
      <c r="J185" s="220">
        <f>ROUND(I185*H185,2)</f>
        <v>0</v>
      </c>
      <c r="K185" s="216" t="s">
        <v>21</v>
      </c>
      <c r="L185" s="47"/>
      <c r="M185" s="221" t="s">
        <v>21</v>
      </c>
      <c r="N185" s="222" t="s">
        <v>43</v>
      </c>
      <c r="O185" s="87"/>
      <c r="P185" s="223">
        <f>O185*H185</f>
        <v>0</v>
      </c>
      <c r="Q185" s="223">
        <v>0</v>
      </c>
      <c r="R185" s="223">
        <f>Q185*H185</f>
        <v>0</v>
      </c>
      <c r="S185" s="223">
        <v>0</v>
      </c>
      <c r="T185" s="224">
        <f>S185*H185</f>
        <v>0</v>
      </c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R185" s="225" t="s">
        <v>97</v>
      </c>
      <c r="AT185" s="225" t="s">
        <v>179</v>
      </c>
      <c r="AU185" s="225" t="s">
        <v>81</v>
      </c>
      <c r="AY185" s="20" t="s">
        <v>178</v>
      </c>
      <c r="BE185" s="226">
        <f>IF(N185="základní",J185,0)</f>
        <v>0</v>
      </c>
      <c r="BF185" s="226">
        <f>IF(N185="snížená",J185,0)</f>
        <v>0</v>
      </c>
      <c r="BG185" s="226">
        <f>IF(N185="zákl. přenesená",J185,0)</f>
        <v>0</v>
      </c>
      <c r="BH185" s="226">
        <f>IF(N185="sníž. přenesená",J185,0)</f>
        <v>0</v>
      </c>
      <c r="BI185" s="226">
        <f>IF(N185="nulová",J185,0)</f>
        <v>0</v>
      </c>
      <c r="BJ185" s="20" t="s">
        <v>79</v>
      </c>
      <c r="BK185" s="226">
        <f>ROUND(I185*H185,2)</f>
        <v>0</v>
      </c>
      <c r="BL185" s="20" t="s">
        <v>97</v>
      </c>
      <c r="BM185" s="225" t="s">
        <v>4626</v>
      </c>
    </row>
    <row r="186" s="2" customFormat="1" ht="24.15" customHeight="1">
      <c r="A186" s="41"/>
      <c r="B186" s="42"/>
      <c r="C186" s="214" t="s">
        <v>254</v>
      </c>
      <c r="D186" s="214" t="s">
        <v>179</v>
      </c>
      <c r="E186" s="215" t="s">
        <v>4627</v>
      </c>
      <c r="F186" s="216" t="s">
        <v>4628</v>
      </c>
      <c r="G186" s="217" t="s">
        <v>182</v>
      </c>
      <c r="H186" s="218">
        <v>1</v>
      </c>
      <c r="I186" s="219"/>
      <c r="J186" s="220">
        <f>ROUND(I186*H186,2)</f>
        <v>0</v>
      </c>
      <c r="K186" s="216" t="s">
        <v>21</v>
      </c>
      <c r="L186" s="47"/>
      <c r="M186" s="221" t="s">
        <v>21</v>
      </c>
      <c r="N186" s="222" t="s">
        <v>43</v>
      </c>
      <c r="O186" s="87"/>
      <c r="P186" s="223">
        <f>O186*H186</f>
        <v>0</v>
      </c>
      <c r="Q186" s="223">
        <v>0</v>
      </c>
      <c r="R186" s="223">
        <f>Q186*H186</f>
        <v>0</v>
      </c>
      <c r="S186" s="223">
        <v>0</v>
      </c>
      <c r="T186" s="224">
        <f>S186*H186</f>
        <v>0</v>
      </c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R186" s="225" t="s">
        <v>97</v>
      </c>
      <c r="AT186" s="225" t="s">
        <v>179</v>
      </c>
      <c r="AU186" s="225" t="s">
        <v>81</v>
      </c>
      <c r="AY186" s="20" t="s">
        <v>178</v>
      </c>
      <c r="BE186" s="226">
        <f>IF(N186="základní",J186,0)</f>
        <v>0</v>
      </c>
      <c r="BF186" s="226">
        <f>IF(N186="snížená",J186,0)</f>
        <v>0</v>
      </c>
      <c r="BG186" s="226">
        <f>IF(N186="zákl. přenesená",J186,0)</f>
        <v>0</v>
      </c>
      <c r="BH186" s="226">
        <f>IF(N186="sníž. přenesená",J186,0)</f>
        <v>0</v>
      </c>
      <c r="BI186" s="226">
        <f>IF(N186="nulová",J186,0)</f>
        <v>0</v>
      </c>
      <c r="BJ186" s="20" t="s">
        <v>79</v>
      </c>
      <c r="BK186" s="226">
        <f>ROUND(I186*H186,2)</f>
        <v>0</v>
      </c>
      <c r="BL186" s="20" t="s">
        <v>97</v>
      </c>
      <c r="BM186" s="225" t="s">
        <v>4629</v>
      </c>
    </row>
    <row r="187" s="2" customFormat="1" ht="24.15" customHeight="1">
      <c r="A187" s="41"/>
      <c r="B187" s="42"/>
      <c r="C187" s="214" t="s">
        <v>258</v>
      </c>
      <c r="D187" s="214" t="s">
        <v>179</v>
      </c>
      <c r="E187" s="215" t="s">
        <v>4630</v>
      </c>
      <c r="F187" s="216" t="s">
        <v>4631</v>
      </c>
      <c r="G187" s="217" t="s">
        <v>182</v>
      </c>
      <c r="H187" s="218">
        <v>3</v>
      </c>
      <c r="I187" s="219"/>
      <c r="J187" s="220">
        <f>ROUND(I187*H187,2)</f>
        <v>0</v>
      </c>
      <c r="K187" s="216" t="s">
        <v>21</v>
      </c>
      <c r="L187" s="47"/>
      <c r="M187" s="221" t="s">
        <v>21</v>
      </c>
      <c r="N187" s="222" t="s">
        <v>43</v>
      </c>
      <c r="O187" s="87"/>
      <c r="P187" s="223">
        <f>O187*H187</f>
        <v>0</v>
      </c>
      <c r="Q187" s="223">
        <v>0</v>
      </c>
      <c r="R187" s="223">
        <f>Q187*H187</f>
        <v>0</v>
      </c>
      <c r="S187" s="223">
        <v>0</v>
      </c>
      <c r="T187" s="224">
        <f>S187*H187</f>
        <v>0</v>
      </c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R187" s="225" t="s">
        <v>97</v>
      </c>
      <c r="AT187" s="225" t="s">
        <v>179</v>
      </c>
      <c r="AU187" s="225" t="s">
        <v>81</v>
      </c>
      <c r="AY187" s="20" t="s">
        <v>178</v>
      </c>
      <c r="BE187" s="226">
        <f>IF(N187="základní",J187,0)</f>
        <v>0</v>
      </c>
      <c r="BF187" s="226">
        <f>IF(N187="snížená",J187,0)</f>
        <v>0</v>
      </c>
      <c r="BG187" s="226">
        <f>IF(N187="zákl. přenesená",J187,0)</f>
        <v>0</v>
      </c>
      <c r="BH187" s="226">
        <f>IF(N187="sníž. přenesená",J187,0)</f>
        <v>0</v>
      </c>
      <c r="BI187" s="226">
        <f>IF(N187="nulová",J187,0)</f>
        <v>0</v>
      </c>
      <c r="BJ187" s="20" t="s">
        <v>79</v>
      </c>
      <c r="BK187" s="226">
        <f>ROUND(I187*H187,2)</f>
        <v>0</v>
      </c>
      <c r="BL187" s="20" t="s">
        <v>97</v>
      </c>
      <c r="BM187" s="225" t="s">
        <v>4632</v>
      </c>
    </row>
    <row r="188" s="2" customFormat="1" ht="24.15" customHeight="1">
      <c r="A188" s="41"/>
      <c r="B188" s="42"/>
      <c r="C188" s="214" t="s">
        <v>7</v>
      </c>
      <c r="D188" s="214" t="s">
        <v>179</v>
      </c>
      <c r="E188" s="215" t="s">
        <v>4633</v>
      </c>
      <c r="F188" s="216" t="s">
        <v>4634</v>
      </c>
      <c r="G188" s="217" t="s">
        <v>182</v>
      </c>
      <c r="H188" s="218">
        <v>3</v>
      </c>
      <c r="I188" s="219"/>
      <c r="J188" s="220">
        <f>ROUND(I188*H188,2)</f>
        <v>0</v>
      </c>
      <c r="K188" s="216" t="s">
        <v>21</v>
      </c>
      <c r="L188" s="47"/>
      <c r="M188" s="221" t="s">
        <v>21</v>
      </c>
      <c r="N188" s="222" t="s">
        <v>43</v>
      </c>
      <c r="O188" s="87"/>
      <c r="P188" s="223">
        <f>O188*H188</f>
        <v>0</v>
      </c>
      <c r="Q188" s="223">
        <v>0</v>
      </c>
      <c r="R188" s="223">
        <f>Q188*H188</f>
        <v>0</v>
      </c>
      <c r="S188" s="223">
        <v>0</v>
      </c>
      <c r="T188" s="224">
        <f>S188*H188</f>
        <v>0</v>
      </c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R188" s="225" t="s">
        <v>97</v>
      </c>
      <c r="AT188" s="225" t="s">
        <v>179</v>
      </c>
      <c r="AU188" s="225" t="s">
        <v>81</v>
      </c>
      <c r="AY188" s="20" t="s">
        <v>178</v>
      </c>
      <c r="BE188" s="226">
        <f>IF(N188="základní",J188,0)</f>
        <v>0</v>
      </c>
      <c r="BF188" s="226">
        <f>IF(N188="snížená",J188,0)</f>
        <v>0</v>
      </c>
      <c r="BG188" s="226">
        <f>IF(N188="zákl. přenesená",J188,0)</f>
        <v>0</v>
      </c>
      <c r="BH188" s="226">
        <f>IF(N188="sníž. přenesená",J188,0)</f>
        <v>0</v>
      </c>
      <c r="BI188" s="226">
        <f>IF(N188="nulová",J188,0)</f>
        <v>0</v>
      </c>
      <c r="BJ188" s="20" t="s">
        <v>79</v>
      </c>
      <c r="BK188" s="226">
        <f>ROUND(I188*H188,2)</f>
        <v>0</v>
      </c>
      <c r="BL188" s="20" t="s">
        <v>97</v>
      </c>
      <c r="BM188" s="225" t="s">
        <v>4635</v>
      </c>
    </row>
    <row r="189" s="2" customFormat="1" ht="24.15" customHeight="1">
      <c r="A189" s="41"/>
      <c r="B189" s="42"/>
      <c r="C189" s="214" t="s">
        <v>266</v>
      </c>
      <c r="D189" s="214" t="s">
        <v>179</v>
      </c>
      <c r="E189" s="215" t="s">
        <v>4636</v>
      </c>
      <c r="F189" s="216" t="s">
        <v>4637</v>
      </c>
      <c r="G189" s="217" t="s">
        <v>384</v>
      </c>
      <c r="H189" s="218">
        <v>2.5</v>
      </c>
      <c r="I189" s="219"/>
      <c r="J189" s="220">
        <f>ROUND(I189*H189,2)</f>
        <v>0</v>
      </c>
      <c r="K189" s="216" t="s">
        <v>21</v>
      </c>
      <c r="L189" s="47"/>
      <c r="M189" s="221" t="s">
        <v>21</v>
      </c>
      <c r="N189" s="222" t="s">
        <v>43</v>
      </c>
      <c r="O189" s="87"/>
      <c r="P189" s="223">
        <f>O189*H189</f>
        <v>0</v>
      </c>
      <c r="Q189" s="223">
        <v>0</v>
      </c>
      <c r="R189" s="223">
        <f>Q189*H189</f>
        <v>0</v>
      </c>
      <c r="S189" s="223">
        <v>0</v>
      </c>
      <c r="T189" s="224">
        <f>S189*H189</f>
        <v>0</v>
      </c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R189" s="225" t="s">
        <v>97</v>
      </c>
      <c r="AT189" s="225" t="s">
        <v>179</v>
      </c>
      <c r="AU189" s="225" t="s">
        <v>81</v>
      </c>
      <c r="AY189" s="20" t="s">
        <v>178</v>
      </c>
      <c r="BE189" s="226">
        <f>IF(N189="základní",J189,0)</f>
        <v>0</v>
      </c>
      <c r="BF189" s="226">
        <f>IF(N189="snížená",J189,0)</f>
        <v>0</v>
      </c>
      <c r="BG189" s="226">
        <f>IF(N189="zákl. přenesená",J189,0)</f>
        <v>0</v>
      </c>
      <c r="BH189" s="226">
        <f>IF(N189="sníž. přenesená",J189,0)</f>
        <v>0</v>
      </c>
      <c r="BI189" s="226">
        <f>IF(N189="nulová",J189,0)</f>
        <v>0</v>
      </c>
      <c r="BJ189" s="20" t="s">
        <v>79</v>
      </c>
      <c r="BK189" s="226">
        <f>ROUND(I189*H189,2)</f>
        <v>0</v>
      </c>
      <c r="BL189" s="20" t="s">
        <v>97</v>
      </c>
      <c r="BM189" s="225" t="s">
        <v>4638</v>
      </c>
    </row>
    <row r="190" s="2" customFormat="1" ht="16.5" customHeight="1">
      <c r="A190" s="41"/>
      <c r="B190" s="42"/>
      <c r="C190" s="214" t="s">
        <v>270</v>
      </c>
      <c r="D190" s="214" t="s">
        <v>179</v>
      </c>
      <c r="E190" s="215" t="s">
        <v>4639</v>
      </c>
      <c r="F190" s="216" t="s">
        <v>4640</v>
      </c>
      <c r="G190" s="217" t="s">
        <v>182</v>
      </c>
      <c r="H190" s="218">
        <v>1</v>
      </c>
      <c r="I190" s="219"/>
      <c r="J190" s="220">
        <f>ROUND(I190*H190,2)</f>
        <v>0</v>
      </c>
      <c r="K190" s="216" t="s">
        <v>21</v>
      </c>
      <c r="L190" s="47"/>
      <c r="M190" s="221" t="s">
        <v>21</v>
      </c>
      <c r="N190" s="222" t="s">
        <v>43</v>
      </c>
      <c r="O190" s="87"/>
      <c r="P190" s="223">
        <f>O190*H190</f>
        <v>0</v>
      </c>
      <c r="Q190" s="223">
        <v>0</v>
      </c>
      <c r="R190" s="223">
        <f>Q190*H190</f>
        <v>0</v>
      </c>
      <c r="S190" s="223">
        <v>0</v>
      </c>
      <c r="T190" s="224">
        <f>S190*H190</f>
        <v>0</v>
      </c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R190" s="225" t="s">
        <v>97</v>
      </c>
      <c r="AT190" s="225" t="s">
        <v>179</v>
      </c>
      <c r="AU190" s="225" t="s">
        <v>81</v>
      </c>
      <c r="AY190" s="20" t="s">
        <v>178</v>
      </c>
      <c r="BE190" s="226">
        <f>IF(N190="základní",J190,0)</f>
        <v>0</v>
      </c>
      <c r="BF190" s="226">
        <f>IF(N190="snížená",J190,0)</f>
        <v>0</v>
      </c>
      <c r="BG190" s="226">
        <f>IF(N190="zákl. přenesená",J190,0)</f>
        <v>0</v>
      </c>
      <c r="BH190" s="226">
        <f>IF(N190="sníž. přenesená",J190,0)</f>
        <v>0</v>
      </c>
      <c r="BI190" s="226">
        <f>IF(N190="nulová",J190,0)</f>
        <v>0</v>
      </c>
      <c r="BJ190" s="20" t="s">
        <v>79</v>
      </c>
      <c r="BK190" s="226">
        <f>ROUND(I190*H190,2)</f>
        <v>0</v>
      </c>
      <c r="BL190" s="20" t="s">
        <v>97</v>
      </c>
      <c r="BM190" s="225" t="s">
        <v>4641</v>
      </c>
    </row>
    <row r="191" s="2" customFormat="1" ht="49.05" customHeight="1">
      <c r="A191" s="41"/>
      <c r="B191" s="42"/>
      <c r="C191" s="214" t="s">
        <v>274</v>
      </c>
      <c r="D191" s="214" t="s">
        <v>179</v>
      </c>
      <c r="E191" s="215" t="s">
        <v>4642</v>
      </c>
      <c r="F191" s="216" t="s">
        <v>4643</v>
      </c>
      <c r="G191" s="217" t="s">
        <v>182</v>
      </c>
      <c r="H191" s="218">
        <v>1</v>
      </c>
      <c r="I191" s="219"/>
      <c r="J191" s="220">
        <f>ROUND(I191*H191,2)</f>
        <v>0</v>
      </c>
      <c r="K191" s="216" t="s">
        <v>21</v>
      </c>
      <c r="L191" s="47"/>
      <c r="M191" s="221" t="s">
        <v>21</v>
      </c>
      <c r="N191" s="222" t="s">
        <v>43</v>
      </c>
      <c r="O191" s="87"/>
      <c r="P191" s="223">
        <f>O191*H191</f>
        <v>0</v>
      </c>
      <c r="Q191" s="223">
        <v>0</v>
      </c>
      <c r="R191" s="223">
        <f>Q191*H191</f>
        <v>0</v>
      </c>
      <c r="S191" s="223">
        <v>0</v>
      </c>
      <c r="T191" s="224">
        <f>S191*H191</f>
        <v>0</v>
      </c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R191" s="225" t="s">
        <v>97</v>
      </c>
      <c r="AT191" s="225" t="s">
        <v>179</v>
      </c>
      <c r="AU191" s="225" t="s">
        <v>81</v>
      </c>
      <c r="AY191" s="20" t="s">
        <v>178</v>
      </c>
      <c r="BE191" s="226">
        <f>IF(N191="základní",J191,0)</f>
        <v>0</v>
      </c>
      <c r="BF191" s="226">
        <f>IF(N191="snížená",J191,0)</f>
        <v>0</v>
      </c>
      <c r="BG191" s="226">
        <f>IF(N191="zákl. přenesená",J191,0)</f>
        <v>0</v>
      </c>
      <c r="BH191" s="226">
        <f>IF(N191="sníž. přenesená",J191,0)</f>
        <v>0</v>
      </c>
      <c r="BI191" s="226">
        <f>IF(N191="nulová",J191,0)</f>
        <v>0</v>
      </c>
      <c r="BJ191" s="20" t="s">
        <v>79</v>
      </c>
      <c r="BK191" s="226">
        <f>ROUND(I191*H191,2)</f>
        <v>0</v>
      </c>
      <c r="BL191" s="20" t="s">
        <v>97</v>
      </c>
      <c r="BM191" s="225" t="s">
        <v>4644</v>
      </c>
    </row>
    <row r="192" s="2" customFormat="1" ht="16.5" customHeight="1">
      <c r="A192" s="41"/>
      <c r="B192" s="42"/>
      <c r="C192" s="214" t="s">
        <v>278</v>
      </c>
      <c r="D192" s="214" t="s">
        <v>179</v>
      </c>
      <c r="E192" s="215" t="s">
        <v>4645</v>
      </c>
      <c r="F192" s="216" t="s">
        <v>4646</v>
      </c>
      <c r="G192" s="217" t="s">
        <v>182</v>
      </c>
      <c r="H192" s="218">
        <v>1</v>
      </c>
      <c r="I192" s="219"/>
      <c r="J192" s="220">
        <f>ROUND(I192*H192,2)</f>
        <v>0</v>
      </c>
      <c r="K192" s="216" t="s">
        <v>21</v>
      </c>
      <c r="L192" s="47"/>
      <c r="M192" s="221" t="s">
        <v>21</v>
      </c>
      <c r="N192" s="222" t="s">
        <v>43</v>
      </c>
      <c r="O192" s="87"/>
      <c r="P192" s="223">
        <f>O192*H192</f>
        <v>0</v>
      </c>
      <c r="Q192" s="223">
        <v>0</v>
      </c>
      <c r="R192" s="223">
        <f>Q192*H192</f>
        <v>0</v>
      </c>
      <c r="S192" s="223">
        <v>0</v>
      </c>
      <c r="T192" s="224">
        <f>S192*H192</f>
        <v>0</v>
      </c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R192" s="225" t="s">
        <v>97</v>
      </c>
      <c r="AT192" s="225" t="s">
        <v>179</v>
      </c>
      <c r="AU192" s="225" t="s">
        <v>81</v>
      </c>
      <c r="AY192" s="20" t="s">
        <v>178</v>
      </c>
      <c r="BE192" s="226">
        <f>IF(N192="základní",J192,0)</f>
        <v>0</v>
      </c>
      <c r="BF192" s="226">
        <f>IF(N192="snížená",J192,0)</f>
        <v>0</v>
      </c>
      <c r="BG192" s="226">
        <f>IF(N192="zákl. přenesená",J192,0)</f>
        <v>0</v>
      </c>
      <c r="BH192" s="226">
        <f>IF(N192="sníž. přenesená",J192,0)</f>
        <v>0</v>
      </c>
      <c r="BI192" s="226">
        <f>IF(N192="nulová",J192,0)</f>
        <v>0</v>
      </c>
      <c r="BJ192" s="20" t="s">
        <v>79</v>
      </c>
      <c r="BK192" s="226">
        <f>ROUND(I192*H192,2)</f>
        <v>0</v>
      </c>
      <c r="BL192" s="20" t="s">
        <v>97</v>
      </c>
      <c r="BM192" s="225" t="s">
        <v>4647</v>
      </c>
    </row>
    <row r="193" s="2" customFormat="1" ht="37.8" customHeight="1">
      <c r="A193" s="41"/>
      <c r="B193" s="42"/>
      <c r="C193" s="214" t="s">
        <v>282</v>
      </c>
      <c r="D193" s="214" t="s">
        <v>179</v>
      </c>
      <c r="E193" s="215" t="s">
        <v>4648</v>
      </c>
      <c r="F193" s="216" t="s">
        <v>4649</v>
      </c>
      <c r="G193" s="217" t="s">
        <v>182</v>
      </c>
      <c r="H193" s="218">
        <v>1</v>
      </c>
      <c r="I193" s="219"/>
      <c r="J193" s="220">
        <f>ROUND(I193*H193,2)</f>
        <v>0</v>
      </c>
      <c r="K193" s="216" t="s">
        <v>21</v>
      </c>
      <c r="L193" s="47"/>
      <c r="M193" s="221" t="s">
        <v>21</v>
      </c>
      <c r="N193" s="222" t="s">
        <v>43</v>
      </c>
      <c r="O193" s="87"/>
      <c r="P193" s="223">
        <f>O193*H193</f>
        <v>0</v>
      </c>
      <c r="Q193" s="223">
        <v>0</v>
      </c>
      <c r="R193" s="223">
        <f>Q193*H193</f>
        <v>0</v>
      </c>
      <c r="S193" s="223">
        <v>0</v>
      </c>
      <c r="T193" s="224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25" t="s">
        <v>97</v>
      </c>
      <c r="AT193" s="225" t="s">
        <v>179</v>
      </c>
      <c r="AU193" s="225" t="s">
        <v>81</v>
      </c>
      <c r="AY193" s="20" t="s">
        <v>178</v>
      </c>
      <c r="BE193" s="226">
        <f>IF(N193="základní",J193,0)</f>
        <v>0</v>
      </c>
      <c r="BF193" s="226">
        <f>IF(N193="snížená",J193,0)</f>
        <v>0</v>
      </c>
      <c r="BG193" s="226">
        <f>IF(N193="zákl. přenesená",J193,0)</f>
        <v>0</v>
      </c>
      <c r="BH193" s="226">
        <f>IF(N193="sníž. přenesená",J193,0)</f>
        <v>0</v>
      </c>
      <c r="BI193" s="226">
        <f>IF(N193="nulová",J193,0)</f>
        <v>0</v>
      </c>
      <c r="BJ193" s="20" t="s">
        <v>79</v>
      </c>
      <c r="BK193" s="226">
        <f>ROUND(I193*H193,2)</f>
        <v>0</v>
      </c>
      <c r="BL193" s="20" t="s">
        <v>97</v>
      </c>
      <c r="BM193" s="225" t="s">
        <v>4650</v>
      </c>
    </row>
    <row r="194" s="2" customFormat="1" ht="16.5" customHeight="1">
      <c r="A194" s="41"/>
      <c r="B194" s="42"/>
      <c r="C194" s="214" t="s">
        <v>286</v>
      </c>
      <c r="D194" s="214" t="s">
        <v>179</v>
      </c>
      <c r="E194" s="215" t="s">
        <v>4651</v>
      </c>
      <c r="F194" s="216" t="s">
        <v>4652</v>
      </c>
      <c r="G194" s="217" t="s">
        <v>233</v>
      </c>
      <c r="H194" s="218">
        <v>50</v>
      </c>
      <c r="I194" s="219"/>
      <c r="J194" s="220">
        <f>ROUND(I194*H194,2)</f>
        <v>0</v>
      </c>
      <c r="K194" s="216" t="s">
        <v>21</v>
      </c>
      <c r="L194" s="47"/>
      <c r="M194" s="221" t="s">
        <v>21</v>
      </c>
      <c r="N194" s="222" t="s">
        <v>43</v>
      </c>
      <c r="O194" s="87"/>
      <c r="P194" s="223">
        <f>O194*H194</f>
        <v>0</v>
      </c>
      <c r="Q194" s="223">
        <v>0</v>
      </c>
      <c r="R194" s="223">
        <f>Q194*H194</f>
        <v>0</v>
      </c>
      <c r="S194" s="223">
        <v>0</v>
      </c>
      <c r="T194" s="224">
        <f>S194*H194</f>
        <v>0</v>
      </c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R194" s="225" t="s">
        <v>97</v>
      </c>
      <c r="AT194" s="225" t="s">
        <v>179</v>
      </c>
      <c r="AU194" s="225" t="s">
        <v>81</v>
      </c>
      <c r="AY194" s="20" t="s">
        <v>178</v>
      </c>
      <c r="BE194" s="226">
        <f>IF(N194="základní",J194,0)</f>
        <v>0</v>
      </c>
      <c r="BF194" s="226">
        <f>IF(N194="snížená",J194,0)</f>
        <v>0</v>
      </c>
      <c r="BG194" s="226">
        <f>IF(N194="zákl. přenesená",J194,0)</f>
        <v>0</v>
      </c>
      <c r="BH194" s="226">
        <f>IF(N194="sníž. přenesená",J194,0)</f>
        <v>0</v>
      </c>
      <c r="BI194" s="226">
        <f>IF(N194="nulová",J194,0)</f>
        <v>0</v>
      </c>
      <c r="BJ194" s="20" t="s">
        <v>79</v>
      </c>
      <c r="BK194" s="226">
        <f>ROUND(I194*H194,2)</f>
        <v>0</v>
      </c>
      <c r="BL194" s="20" t="s">
        <v>97</v>
      </c>
      <c r="BM194" s="225" t="s">
        <v>4653</v>
      </c>
    </row>
    <row r="195" s="2" customFormat="1" ht="24.15" customHeight="1">
      <c r="A195" s="41"/>
      <c r="B195" s="42"/>
      <c r="C195" s="214" t="s">
        <v>290</v>
      </c>
      <c r="D195" s="214" t="s">
        <v>179</v>
      </c>
      <c r="E195" s="215" t="s">
        <v>4654</v>
      </c>
      <c r="F195" s="216" t="s">
        <v>4655</v>
      </c>
      <c r="G195" s="217" t="s">
        <v>233</v>
      </c>
      <c r="H195" s="218">
        <v>70</v>
      </c>
      <c r="I195" s="219"/>
      <c r="J195" s="220">
        <f>ROUND(I195*H195,2)</f>
        <v>0</v>
      </c>
      <c r="K195" s="216" t="s">
        <v>21</v>
      </c>
      <c r="L195" s="47"/>
      <c r="M195" s="221" t="s">
        <v>21</v>
      </c>
      <c r="N195" s="222" t="s">
        <v>43</v>
      </c>
      <c r="O195" s="87"/>
      <c r="P195" s="223">
        <f>O195*H195</f>
        <v>0</v>
      </c>
      <c r="Q195" s="223">
        <v>0</v>
      </c>
      <c r="R195" s="223">
        <f>Q195*H195</f>
        <v>0</v>
      </c>
      <c r="S195" s="223">
        <v>0</v>
      </c>
      <c r="T195" s="224">
        <f>S195*H195</f>
        <v>0</v>
      </c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R195" s="225" t="s">
        <v>97</v>
      </c>
      <c r="AT195" s="225" t="s">
        <v>179</v>
      </c>
      <c r="AU195" s="225" t="s">
        <v>81</v>
      </c>
      <c r="AY195" s="20" t="s">
        <v>178</v>
      </c>
      <c r="BE195" s="226">
        <f>IF(N195="základní",J195,0)</f>
        <v>0</v>
      </c>
      <c r="BF195" s="226">
        <f>IF(N195="snížená",J195,0)</f>
        <v>0</v>
      </c>
      <c r="BG195" s="226">
        <f>IF(N195="zákl. přenesená",J195,0)</f>
        <v>0</v>
      </c>
      <c r="BH195" s="226">
        <f>IF(N195="sníž. přenesená",J195,0)</f>
        <v>0</v>
      </c>
      <c r="BI195" s="226">
        <f>IF(N195="nulová",J195,0)</f>
        <v>0</v>
      </c>
      <c r="BJ195" s="20" t="s">
        <v>79</v>
      </c>
      <c r="BK195" s="226">
        <f>ROUND(I195*H195,2)</f>
        <v>0</v>
      </c>
      <c r="BL195" s="20" t="s">
        <v>97</v>
      </c>
      <c r="BM195" s="225" t="s">
        <v>4656</v>
      </c>
    </row>
    <row r="196" s="2" customFormat="1" ht="16.5" customHeight="1">
      <c r="A196" s="41"/>
      <c r="B196" s="42"/>
      <c r="C196" s="214" t="s">
        <v>294</v>
      </c>
      <c r="D196" s="214" t="s">
        <v>179</v>
      </c>
      <c r="E196" s="215" t="s">
        <v>4657</v>
      </c>
      <c r="F196" s="216" t="s">
        <v>4658</v>
      </c>
      <c r="G196" s="217" t="s">
        <v>182</v>
      </c>
      <c r="H196" s="218">
        <v>1</v>
      </c>
      <c r="I196" s="219"/>
      <c r="J196" s="220">
        <f>ROUND(I196*H196,2)</f>
        <v>0</v>
      </c>
      <c r="K196" s="216" t="s">
        <v>21</v>
      </c>
      <c r="L196" s="47"/>
      <c r="M196" s="221" t="s">
        <v>21</v>
      </c>
      <c r="N196" s="222" t="s">
        <v>43</v>
      </c>
      <c r="O196" s="87"/>
      <c r="P196" s="223">
        <f>O196*H196</f>
        <v>0</v>
      </c>
      <c r="Q196" s="223">
        <v>0</v>
      </c>
      <c r="R196" s="223">
        <f>Q196*H196</f>
        <v>0</v>
      </c>
      <c r="S196" s="223">
        <v>0</v>
      </c>
      <c r="T196" s="224">
        <f>S196*H196</f>
        <v>0</v>
      </c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R196" s="225" t="s">
        <v>97</v>
      </c>
      <c r="AT196" s="225" t="s">
        <v>179</v>
      </c>
      <c r="AU196" s="225" t="s">
        <v>81</v>
      </c>
      <c r="AY196" s="20" t="s">
        <v>178</v>
      </c>
      <c r="BE196" s="226">
        <f>IF(N196="základní",J196,0)</f>
        <v>0</v>
      </c>
      <c r="BF196" s="226">
        <f>IF(N196="snížená",J196,0)</f>
        <v>0</v>
      </c>
      <c r="BG196" s="226">
        <f>IF(N196="zákl. přenesená",J196,0)</f>
        <v>0</v>
      </c>
      <c r="BH196" s="226">
        <f>IF(N196="sníž. přenesená",J196,0)</f>
        <v>0</v>
      </c>
      <c r="BI196" s="226">
        <f>IF(N196="nulová",J196,0)</f>
        <v>0</v>
      </c>
      <c r="BJ196" s="20" t="s">
        <v>79</v>
      </c>
      <c r="BK196" s="226">
        <f>ROUND(I196*H196,2)</f>
        <v>0</v>
      </c>
      <c r="BL196" s="20" t="s">
        <v>97</v>
      </c>
      <c r="BM196" s="225" t="s">
        <v>4659</v>
      </c>
    </row>
    <row r="197" s="2" customFormat="1" ht="16.5" customHeight="1">
      <c r="A197" s="41"/>
      <c r="B197" s="42"/>
      <c r="C197" s="214" t="s">
        <v>298</v>
      </c>
      <c r="D197" s="214" t="s">
        <v>179</v>
      </c>
      <c r="E197" s="215" t="s">
        <v>4660</v>
      </c>
      <c r="F197" s="216" t="s">
        <v>4661</v>
      </c>
      <c r="G197" s="217" t="s">
        <v>2381</v>
      </c>
      <c r="H197" s="218">
        <v>50</v>
      </c>
      <c r="I197" s="219"/>
      <c r="J197" s="220">
        <f>ROUND(I197*H197,2)</f>
        <v>0</v>
      </c>
      <c r="K197" s="216" t="s">
        <v>21</v>
      </c>
      <c r="L197" s="47"/>
      <c r="M197" s="221" t="s">
        <v>21</v>
      </c>
      <c r="N197" s="222" t="s">
        <v>43</v>
      </c>
      <c r="O197" s="87"/>
      <c r="P197" s="223">
        <f>O197*H197</f>
        <v>0</v>
      </c>
      <c r="Q197" s="223">
        <v>0</v>
      </c>
      <c r="R197" s="223">
        <f>Q197*H197</f>
        <v>0</v>
      </c>
      <c r="S197" s="223">
        <v>0</v>
      </c>
      <c r="T197" s="224">
        <f>S197*H197</f>
        <v>0</v>
      </c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R197" s="225" t="s">
        <v>97</v>
      </c>
      <c r="AT197" s="225" t="s">
        <v>179</v>
      </c>
      <c r="AU197" s="225" t="s">
        <v>81</v>
      </c>
      <c r="AY197" s="20" t="s">
        <v>178</v>
      </c>
      <c r="BE197" s="226">
        <f>IF(N197="základní",J197,0)</f>
        <v>0</v>
      </c>
      <c r="BF197" s="226">
        <f>IF(N197="snížená",J197,0)</f>
        <v>0</v>
      </c>
      <c r="BG197" s="226">
        <f>IF(N197="zákl. přenesená",J197,0)</f>
        <v>0</v>
      </c>
      <c r="BH197" s="226">
        <f>IF(N197="sníž. přenesená",J197,0)</f>
        <v>0</v>
      </c>
      <c r="BI197" s="226">
        <f>IF(N197="nulová",J197,0)</f>
        <v>0</v>
      </c>
      <c r="BJ197" s="20" t="s">
        <v>79</v>
      </c>
      <c r="BK197" s="226">
        <f>ROUND(I197*H197,2)</f>
        <v>0</v>
      </c>
      <c r="BL197" s="20" t="s">
        <v>97</v>
      </c>
      <c r="BM197" s="225" t="s">
        <v>4662</v>
      </c>
    </row>
    <row r="198" s="2" customFormat="1">
      <c r="A198" s="41"/>
      <c r="B198" s="42"/>
      <c r="C198" s="43"/>
      <c r="D198" s="242" t="s">
        <v>3220</v>
      </c>
      <c r="E198" s="43"/>
      <c r="F198" s="302" t="s">
        <v>4663</v>
      </c>
      <c r="G198" s="43"/>
      <c r="H198" s="43"/>
      <c r="I198" s="237"/>
      <c r="J198" s="43"/>
      <c r="K198" s="43"/>
      <c r="L198" s="47"/>
      <c r="M198" s="238"/>
      <c r="N198" s="239"/>
      <c r="O198" s="87"/>
      <c r="P198" s="87"/>
      <c r="Q198" s="87"/>
      <c r="R198" s="87"/>
      <c r="S198" s="87"/>
      <c r="T198" s="88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T198" s="20" t="s">
        <v>3220</v>
      </c>
      <c r="AU198" s="20" t="s">
        <v>81</v>
      </c>
    </row>
    <row r="199" s="12" customFormat="1" ht="25.92" customHeight="1">
      <c r="A199" s="12"/>
      <c r="B199" s="200"/>
      <c r="C199" s="201"/>
      <c r="D199" s="202" t="s">
        <v>71</v>
      </c>
      <c r="E199" s="203" t="s">
        <v>4664</v>
      </c>
      <c r="F199" s="203" t="s">
        <v>4665</v>
      </c>
      <c r="G199" s="201"/>
      <c r="H199" s="201"/>
      <c r="I199" s="204"/>
      <c r="J199" s="205">
        <f>BK199</f>
        <v>0</v>
      </c>
      <c r="K199" s="201"/>
      <c r="L199" s="206"/>
      <c r="M199" s="207"/>
      <c r="N199" s="208"/>
      <c r="O199" s="208"/>
      <c r="P199" s="209">
        <f>SUM(P200:P201)</f>
        <v>0</v>
      </c>
      <c r="Q199" s="208"/>
      <c r="R199" s="209">
        <f>SUM(R200:R201)</f>
        <v>0</v>
      </c>
      <c r="S199" s="208"/>
      <c r="T199" s="210">
        <f>SUM(T200:T201)</f>
        <v>0</v>
      </c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R199" s="211" t="s">
        <v>206</v>
      </c>
      <c r="AT199" s="212" t="s">
        <v>71</v>
      </c>
      <c r="AU199" s="212" t="s">
        <v>72</v>
      </c>
      <c r="AY199" s="211" t="s">
        <v>178</v>
      </c>
      <c r="BK199" s="213">
        <f>SUM(BK200:BK201)</f>
        <v>0</v>
      </c>
    </row>
    <row r="200" s="2" customFormat="1" ht="49.05" customHeight="1">
      <c r="A200" s="41"/>
      <c r="B200" s="42"/>
      <c r="C200" s="214" t="s">
        <v>302</v>
      </c>
      <c r="D200" s="214" t="s">
        <v>179</v>
      </c>
      <c r="E200" s="215" t="s">
        <v>4666</v>
      </c>
      <c r="F200" s="216" t="s">
        <v>4667</v>
      </c>
      <c r="G200" s="217" t="s">
        <v>182</v>
      </c>
      <c r="H200" s="218">
        <v>1</v>
      </c>
      <c r="I200" s="219"/>
      <c r="J200" s="220">
        <f>ROUND(I200*H200,2)</f>
        <v>0</v>
      </c>
      <c r="K200" s="216" t="s">
        <v>21</v>
      </c>
      <c r="L200" s="47"/>
      <c r="M200" s="221" t="s">
        <v>21</v>
      </c>
      <c r="N200" s="222" t="s">
        <v>43</v>
      </c>
      <c r="O200" s="87"/>
      <c r="P200" s="223">
        <f>O200*H200</f>
        <v>0</v>
      </c>
      <c r="Q200" s="223">
        <v>0</v>
      </c>
      <c r="R200" s="223">
        <f>Q200*H200</f>
        <v>0</v>
      </c>
      <c r="S200" s="223">
        <v>0</v>
      </c>
      <c r="T200" s="224">
        <f>S200*H200</f>
        <v>0</v>
      </c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R200" s="225" t="s">
        <v>97</v>
      </c>
      <c r="AT200" s="225" t="s">
        <v>179</v>
      </c>
      <c r="AU200" s="225" t="s">
        <v>79</v>
      </c>
      <c r="AY200" s="20" t="s">
        <v>178</v>
      </c>
      <c r="BE200" s="226">
        <f>IF(N200="základní",J200,0)</f>
        <v>0</v>
      </c>
      <c r="BF200" s="226">
        <f>IF(N200="snížená",J200,0)</f>
        <v>0</v>
      </c>
      <c r="BG200" s="226">
        <f>IF(N200="zákl. přenesená",J200,0)</f>
        <v>0</v>
      </c>
      <c r="BH200" s="226">
        <f>IF(N200="sníž. přenesená",J200,0)</f>
        <v>0</v>
      </c>
      <c r="BI200" s="226">
        <f>IF(N200="nulová",J200,0)</f>
        <v>0</v>
      </c>
      <c r="BJ200" s="20" t="s">
        <v>79</v>
      </c>
      <c r="BK200" s="226">
        <f>ROUND(I200*H200,2)</f>
        <v>0</v>
      </c>
      <c r="BL200" s="20" t="s">
        <v>97</v>
      </c>
      <c r="BM200" s="225" t="s">
        <v>4668</v>
      </c>
    </row>
    <row r="201" s="2" customFormat="1">
      <c r="A201" s="41"/>
      <c r="B201" s="42"/>
      <c r="C201" s="43"/>
      <c r="D201" s="242" t="s">
        <v>3220</v>
      </c>
      <c r="E201" s="43"/>
      <c r="F201" s="302" t="s">
        <v>4669</v>
      </c>
      <c r="G201" s="43"/>
      <c r="H201" s="43"/>
      <c r="I201" s="237"/>
      <c r="J201" s="43"/>
      <c r="K201" s="43"/>
      <c r="L201" s="47"/>
      <c r="M201" s="303"/>
      <c r="N201" s="304"/>
      <c r="O201" s="231"/>
      <c r="P201" s="231"/>
      <c r="Q201" s="231"/>
      <c r="R201" s="231"/>
      <c r="S201" s="231"/>
      <c r="T201" s="305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T201" s="20" t="s">
        <v>3220</v>
      </c>
      <c r="AU201" s="20" t="s">
        <v>79</v>
      </c>
    </row>
    <row r="202" s="2" customFormat="1" ht="6.96" customHeight="1">
      <c r="A202" s="41"/>
      <c r="B202" s="62"/>
      <c r="C202" s="63"/>
      <c r="D202" s="63"/>
      <c r="E202" s="63"/>
      <c r="F202" s="63"/>
      <c r="G202" s="63"/>
      <c r="H202" s="63"/>
      <c r="I202" s="63"/>
      <c r="J202" s="63"/>
      <c r="K202" s="63"/>
      <c r="L202" s="47"/>
      <c r="M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</row>
  </sheetData>
  <sheetProtection sheet="1" autoFilter="0" formatColumns="0" formatRows="0" objects="1" scenarios="1" spinCount="100000" saltValue="hhj8lUyQjLv/t2ymSl0uq9/bdla5g5SEUKwZlONY7VXWIsgYhkYgqX25jON93tLmU+kl4fmPPR8iqU2rrfcPnQ==" hashValue="RHxxC0UzRCyjlo8bFybAYNagmpcnQtsm4Ontz62GgV/kvleRBH0PLVb7XM047O/fMQMcGpEeu3t5ygQgtLCKpA==" algorithmName="SHA-512" password="CCE5"/>
  <autoFilter ref="C99:K201"/>
  <mergeCells count="15">
    <mergeCell ref="E7:H7"/>
    <mergeCell ref="E11:H11"/>
    <mergeCell ref="E9:H9"/>
    <mergeCell ref="E13:H13"/>
    <mergeCell ref="E22:H22"/>
    <mergeCell ref="E31:H31"/>
    <mergeCell ref="E52:H52"/>
    <mergeCell ref="E56:H56"/>
    <mergeCell ref="E54:H54"/>
    <mergeCell ref="E58:H58"/>
    <mergeCell ref="E86:H86"/>
    <mergeCell ref="E90:H90"/>
    <mergeCell ref="E88:H88"/>
    <mergeCell ref="E92:H9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122</v>
      </c>
    </row>
    <row r="3" s="1" customFormat="1" ht="6.96" customHeight="1">
      <c r="B3" s="142"/>
      <c r="C3" s="143"/>
      <c r="D3" s="143"/>
      <c r="E3" s="143"/>
      <c r="F3" s="143"/>
      <c r="G3" s="143"/>
      <c r="H3" s="143"/>
      <c r="I3" s="143"/>
      <c r="J3" s="143"/>
      <c r="K3" s="143"/>
      <c r="L3" s="23"/>
      <c r="AT3" s="20" t="s">
        <v>81</v>
      </c>
    </row>
    <row r="4" s="1" customFormat="1" ht="24.96" customHeight="1">
      <c r="B4" s="23"/>
      <c r="D4" s="144" t="s">
        <v>150</v>
      </c>
      <c r="L4" s="23"/>
      <c r="M4" s="145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6" t="s">
        <v>16</v>
      </c>
      <c r="L6" s="23"/>
    </row>
    <row r="7" s="1" customFormat="1" ht="26.25" customHeight="1">
      <c r="B7" s="23"/>
      <c r="E7" s="147" t="str">
        <f>'Rekapitulace stavby'!K6</f>
        <v>PŘÍSTAVBA SAUNOVÉ ZÓNY K WELLNESS CENTRU BRUNTÁL I.ETAPA</v>
      </c>
      <c r="F7" s="146"/>
      <c r="G7" s="146"/>
      <c r="H7" s="146"/>
      <c r="L7" s="23"/>
    </row>
    <row r="8">
      <c r="B8" s="23"/>
      <c r="D8" s="146" t="s">
        <v>151</v>
      </c>
      <c r="L8" s="23"/>
    </row>
    <row r="9" s="1" customFormat="1" ht="16.5" customHeight="1">
      <c r="B9" s="23"/>
      <c r="E9" s="147" t="s">
        <v>328</v>
      </c>
      <c r="F9" s="1"/>
      <c r="G9" s="1"/>
      <c r="H9" s="1"/>
      <c r="L9" s="23"/>
    </row>
    <row r="10" s="1" customFormat="1" ht="12" customHeight="1">
      <c r="B10" s="23"/>
      <c r="D10" s="146" t="s">
        <v>153</v>
      </c>
      <c r="L10" s="23"/>
    </row>
    <row r="11" s="2" customFormat="1" ht="16.5" customHeight="1">
      <c r="A11" s="41"/>
      <c r="B11" s="47"/>
      <c r="C11" s="41"/>
      <c r="D11" s="41"/>
      <c r="E11" s="159" t="s">
        <v>329</v>
      </c>
      <c r="F11" s="41"/>
      <c r="G11" s="41"/>
      <c r="H11" s="41"/>
      <c r="I11" s="41"/>
      <c r="J11" s="41"/>
      <c r="K11" s="41"/>
      <c r="L11" s="148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46" t="s">
        <v>330</v>
      </c>
      <c r="E12" s="41"/>
      <c r="F12" s="41"/>
      <c r="G12" s="41"/>
      <c r="H12" s="41"/>
      <c r="I12" s="41"/>
      <c r="J12" s="41"/>
      <c r="K12" s="41"/>
      <c r="L12" s="148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6.5" customHeight="1">
      <c r="A13" s="41"/>
      <c r="B13" s="47"/>
      <c r="C13" s="41"/>
      <c r="D13" s="41"/>
      <c r="E13" s="149" t="s">
        <v>4670</v>
      </c>
      <c r="F13" s="41"/>
      <c r="G13" s="41"/>
      <c r="H13" s="41"/>
      <c r="I13" s="41"/>
      <c r="J13" s="41"/>
      <c r="K13" s="41"/>
      <c r="L13" s="148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>
      <c r="A14" s="41"/>
      <c r="B14" s="47"/>
      <c r="C14" s="41"/>
      <c r="D14" s="41"/>
      <c r="E14" s="41"/>
      <c r="F14" s="41"/>
      <c r="G14" s="41"/>
      <c r="H14" s="41"/>
      <c r="I14" s="41"/>
      <c r="J14" s="41"/>
      <c r="K14" s="41"/>
      <c r="L14" s="148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2" customHeight="1">
      <c r="A15" s="41"/>
      <c r="B15" s="47"/>
      <c r="C15" s="41"/>
      <c r="D15" s="146" t="s">
        <v>18</v>
      </c>
      <c r="E15" s="41"/>
      <c r="F15" s="136" t="s">
        <v>19</v>
      </c>
      <c r="G15" s="41"/>
      <c r="H15" s="41"/>
      <c r="I15" s="146" t="s">
        <v>20</v>
      </c>
      <c r="J15" s="136" t="s">
        <v>21</v>
      </c>
      <c r="K15" s="41"/>
      <c r="L15" s="148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6" t="s">
        <v>22</v>
      </c>
      <c r="E16" s="41"/>
      <c r="F16" s="136" t="s">
        <v>332</v>
      </c>
      <c r="G16" s="41"/>
      <c r="H16" s="41"/>
      <c r="I16" s="146" t="s">
        <v>24</v>
      </c>
      <c r="J16" s="150" t="str">
        <f>'Rekapitulace stavby'!AN8</f>
        <v>13. 7. 2026</v>
      </c>
      <c r="K16" s="41"/>
      <c r="L16" s="148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0.8" customHeight="1">
      <c r="A17" s="41"/>
      <c r="B17" s="47"/>
      <c r="C17" s="41"/>
      <c r="D17" s="41"/>
      <c r="E17" s="41"/>
      <c r="F17" s="41"/>
      <c r="G17" s="41"/>
      <c r="H17" s="41"/>
      <c r="I17" s="41"/>
      <c r="J17" s="41"/>
      <c r="K17" s="41"/>
      <c r="L17" s="148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2" customHeight="1">
      <c r="A18" s="41"/>
      <c r="B18" s="47"/>
      <c r="C18" s="41"/>
      <c r="D18" s="146" t="s">
        <v>26</v>
      </c>
      <c r="E18" s="41"/>
      <c r="F18" s="41"/>
      <c r="G18" s="41"/>
      <c r="H18" s="41"/>
      <c r="I18" s="146" t="s">
        <v>27</v>
      </c>
      <c r="J18" s="136" t="s">
        <v>21</v>
      </c>
      <c r="K18" s="41"/>
      <c r="L18" s="148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8" customHeight="1">
      <c r="A19" s="41"/>
      <c r="B19" s="47"/>
      <c r="C19" s="41"/>
      <c r="D19" s="41"/>
      <c r="E19" s="136" t="s">
        <v>28</v>
      </c>
      <c r="F19" s="41"/>
      <c r="G19" s="41"/>
      <c r="H19" s="41"/>
      <c r="I19" s="146" t="s">
        <v>29</v>
      </c>
      <c r="J19" s="136" t="s">
        <v>21</v>
      </c>
      <c r="K19" s="41"/>
      <c r="L19" s="148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6.96" customHeight="1">
      <c r="A20" s="41"/>
      <c r="B20" s="47"/>
      <c r="C20" s="41"/>
      <c r="D20" s="41"/>
      <c r="E20" s="41"/>
      <c r="F20" s="41"/>
      <c r="G20" s="41"/>
      <c r="H20" s="41"/>
      <c r="I20" s="41"/>
      <c r="J20" s="41"/>
      <c r="K20" s="41"/>
      <c r="L20" s="148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2" customHeight="1">
      <c r="A21" s="41"/>
      <c r="B21" s="47"/>
      <c r="C21" s="41"/>
      <c r="D21" s="146" t="s">
        <v>30</v>
      </c>
      <c r="E21" s="41"/>
      <c r="F21" s="41"/>
      <c r="G21" s="41"/>
      <c r="H21" s="41"/>
      <c r="I21" s="146" t="s">
        <v>27</v>
      </c>
      <c r="J21" s="36" t="str">
        <f>'Rekapitulace stavby'!AN13</f>
        <v>Vyplň údaj</v>
      </c>
      <c r="K21" s="41"/>
      <c r="L21" s="148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8" customHeight="1">
      <c r="A22" s="41"/>
      <c r="B22" s="47"/>
      <c r="C22" s="41"/>
      <c r="D22" s="41"/>
      <c r="E22" s="36" t="str">
        <f>'Rekapitulace stavby'!E14</f>
        <v>Vyplň údaj</v>
      </c>
      <c r="F22" s="136"/>
      <c r="G22" s="136"/>
      <c r="H22" s="136"/>
      <c r="I22" s="146" t="s">
        <v>29</v>
      </c>
      <c r="J22" s="36" t="str">
        <f>'Rekapitulace stavby'!AN14</f>
        <v>Vyplň údaj</v>
      </c>
      <c r="K22" s="41"/>
      <c r="L22" s="148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6.96" customHeight="1">
      <c r="A23" s="41"/>
      <c r="B23" s="47"/>
      <c r="C23" s="41"/>
      <c r="D23" s="41"/>
      <c r="E23" s="41"/>
      <c r="F23" s="41"/>
      <c r="G23" s="41"/>
      <c r="H23" s="41"/>
      <c r="I23" s="41"/>
      <c r="J23" s="41"/>
      <c r="K23" s="41"/>
      <c r="L23" s="148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2" customHeight="1">
      <c r="A24" s="41"/>
      <c r="B24" s="47"/>
      <c r="C24" s="41"/>
      <c r="D24" s="146" t="s">
        <v>32</v>
      </c>
      <c r="E24" s="41"/>
      <c r="F24" s="41"/>
      <c r="G24" s="41"/>
      <c r="H24" s="41"/>
      <c r="I24" s="146" t="s">
        <v>27</v>
      </c>
      <c r="J24" s="136" t="s">
        <v>21</v>
      </c>
      <c r="K24" s="41"/>
      <c r="L24" s="148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8" customHeight="1">
      <c r="A25" s="41"/>
      <c r="B25" s="47"/>
      <c r="C25" s="41"/>
      <c r="D25" s="41"/>
      <c r="E25" s="136" t="s">
        <v>33</v>
      </c>
      <c r="F25" s="41"/>
      <c r="G25" s="41"/>
      <c r="H25" s="41"/>
      <c r="I25" s="146" t="s">
        <v>29</v>
      </c>
      <c r="J25" s="136" t="s">
        <v>21</v>
      </c>
      <c r="K25" s="41"/>
      <c r="L25" s="148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6.96" customHeight="1">
      <c r="A26" s="41"/>
      <c r="B26" s="47"/>
      <c r="C26" s="41"/>
      <c r="D26" s="41"/>
      <c r="E26" s="41"/>
      <c r="F26" s="41"/>
      <c r="G26" s="41"/>
      <c r="H26" s="41"/>
      <c r="I26" s="41"/>
      <c r="J26" s="41"/>
      <c r="K26" s="41"/>
      <c r="L26" s="148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12" customHeight="1">
      <c r="A27" s="41"/>
      <c r="B27" s="47"/>
      <c r="C27" s="41"/>
      <c r="D27" s="146" t="s">
        <v>35</v>
      </c>
      <c r="E27" s="41"/>
      <c r="F27" s="41"/>
      <c r="G27" s="41"/>
      <c r="H27" s="41"/>
      <c r="I27" s="146" t="s">
        <v>27</v>
      </c>
      <c r="J27" s="136" t="s">
        <v>21</v>
      </c>
      <c r="K27" s="41"/>
      <c r="L27" s="148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8" customHeight="1">
      <c r="A28" s="41"/>
      <c r="B28" s="47"/>
      <c r="C28" s="41"/>
      <c r="D28" s="41"/>
      <c r="E28" s="136" t="s">
        <v>33</v>
      </c>
      <c r="F28" s="41"/>
      <c r="G28" s="41"/>
      <c r="H28" s="41"/>
      <c r="I28" s="146" t="s">
        <v>29</v>
      </c>
      <c r="J28" s="136" t="s">
        <v>21</v>
      </c>
      <c r="K28" s="41"/>
      <c r="L28" s="148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41"/>
      <c r="E29" s="41"/>
      <c r="F29" s="41"/>
      <c r="G29" s="41"/>
      <c r="H29" s="41"/>
      <c r="I29" s="41"/>
      <c r="J29" s="41"/>
      <c r="K29" s="41"/>
      <c r="L29" s="148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12" customHeight="1">
      <c r="A30" s="41"/>
      <c r="B30" s="47"/>
      <c r="C30" s="41"/>
      <c r="D30" s="146" t="s">
        <v>36</v>
      </c>
      <c r="E30" s="41"/>
      <c r="F30" s="41"/>
      <c r="G30" s="41"/>
      <c r="H30" s="41"/>
      <c r="I30" s="41"/>
      <c r="J30" s="41"/>
      <c r="K30" s="41"/>
      <c r="L30" s="148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8" customFormat="1" ht="16.5" customHeight="1">
      <c r="A31" s="151"/>
      <c r="B31" s="152"/>
      <c r="C31" s="151"/>
      <c r="D31" s="151"/>
      <c r="E31" s="153" t="s">
        <v>21</v>
      </c>
      <c r="F31" s="153"/>
      <c r="G31" s="153"/>
      <c r="H31" s="153"/>
      <c r="I31" s="151"/>
      <c r="J31" s="151"/>
      <c r="K31" s="151"/>
      <c r="L31" s="154"/>
      <c r="S31" s="151"/>
      <c r="T31" s="151"/>
      <c r="U31" s="151"/>
      <c r="V31" s="151"/>
      <c r="W31" s="151"/>
      <c r="X31" s="151"/>
      <c r="Y31" s="151"/>
      <c r="Z31" s="151"/>
      <c r="AA31" s="151"/>
      <c r="AB31" s="151"/>
      <c r="AC31" s="151"/>
      <c r="AD31" s="151"/>
      <c r="AE31" s="151"/>
    </row>
    <row r="32" s="2" customFormat="1" ht="6.96" customHeight="1">
      <c r="A32" s="41"/>
      <c r="B32" s="47"/>
      <c r="C32" s="41"/>
      <c r="D32" s="41"/>
      <c r="E32" s="41"/>
      <c r="F32" s="41"/>
      <c r="G32" s="41"/>
      <c r="H32" s="41"/>
      <c r="I32" s="41"/>
      <c r="J32" s="41"/>
      <c r="K32" s="41"/>
      <c r="L32" s="148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5"/>
      <c r="E33" s="155"/>
      <c r="F33" s="155"/>
      <c r="G33" s="155"/>
      <c r="H33" s="155"/>
      <c r="I33" s="155"/>
      <c r="J33" s="155"/>
      <c r="K33" s="155"/>
      <c r="L33" s="148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25.44" customHeight="1">
      <c r="A34" s="41"/>
      <c r="B34" s="47"/>
      <c r="C34" s="41"/>
      <c r="D34" s="156" t="s">
        <v>38</v>
      </c>
      <c r="E34" s="41"/>
      <c r="F34" s="41"/>
      <c r="G34" s="41"/>
      <c r="H34" s="41"/>
      <c r="I34" s="41"/>
      <c r="J34" s="157">
        <f>ROUND(J96, 2)</f>
        <v>0</v>
      </c>
      <c r="K34" s="41"/>
      <c r="L34" s="148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6.96" customHeight="1">
      <c r="A35" s="41"/>
      <c r="B35" s="47"/>
      <c r="C35" s="41"/>
      <c r="D35" s="155"/>
      <c r="E35" s="155"/>
      <c r="F35" s="155"/>
      <c r="G35" s="155"/>
      <c r="H35" s="155"/>
      <c r="I35" s="155"/>
      <c r="J35" s="155"/>
      <c r="K35" s="155"/>
      <c r="L35" s="148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41"/>
      <c r="F36" s="158" t="s">
        <v>40</v>
      </c>
      <c r="G36" s="41"/>
      <c r="H36" s="41"/>
      <c r="I36" s="158" t="s">
        <v>39</v>
      </c>
      <c r="J36" s="158" t="s">
        <v>41</v>
      </c>
      <c r="K36" s="41"/>
      <c r="L36" s="148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s="2" customFormat="1" ht="14.4" customHeight="1">
      <c r="A37" s="41"/>
      <c r="B37" s="47"/>
      <c r="C37" s="41"/>
      <c r="D37" s="159" t="s">
        <v>42</v>
      </c>
      <c r="E37" s="146" t="s">
        <v>43</v>
      </c>
      <c r="F37" s="160">
        <f>ROUND((SUM(BE96:BE414)),  2)</f>
        <v>0</v>
      </c>
      <c r="G37" s="41"/>
      <c r="H37" s="41"/>
      <c r="I37" s="161">
        <v>0.20999999999999999</v>
      </c>
      <c r="J37" s="160">
        <f>ROUND(((SUM(BE96:BE414))*I37),  2)</f>
        <v>0</v>
      </c>
      <c r="K37" s="41"/>
      <c r="L37" s="148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14.4" customHeight="1">
      <c r="A38" s="41"/>
      <c r="B38" s="47"/>
      <c r="C38" s="41"/>
      <c r="D38" s="41"/>
      <c r="E38" s="146" t="s">
        <v>44</v>
      </c>
      <c r="F38" s="160">
        <f>ROUND((SUM(BF96:BF414)),  2)</f>
        <v>0</v>
      </c>
      <c r="G38" s="41"/>
      <c r="H38" s="41"/>
      <c r="I38" s="161">
        <v>0.14999999999999999</v>
      </c>
      <c r="J38" s="160">
        <f>ROUND(((SUM(BF96:BF414))*I38),  2)</f>
        <v>0</v>
      </c>
      <c r="K38" s="41"/>
      <c r="L38" s="148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6" t="s">
        <v>45</v>
      </c>
      <c r="F39" s="160">
        <f>ROUND((SUM(BG96:BG414)),  2)</f>
        <v>0</v>
      </c>
      <c r="G39" s="41"/>
      <c r="H39" s="41"/>
      <c r="I39" s="161">
        <v>0.20999999999999999</v>
      </c>
      <c r="J39" s="160">
        <f>0</f>
        <v>0</v>
      </c>
      <c r="K39" s="41"/>
      <c r="L39" s="148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hidden="1" s="2" customFormat="1" ht="14.4" customHeight="1">
      <c r="A40" s="41"/>
      <c r="B40" s="47"/>
      <c r="C40" s="41"/>
      <c r="D40" s="41"/>
      <c r="E40" s="146" t="s">
        <v>46</v>
      </c>
      <c r="F40" s="160">
        <f>ROUND((SUM(BH96:BH414)),  2)</f>
        <v>0</v>
      </c>
      <c r="G40" s="41"/>
      <c r="H40" s="41"/>
      <c r="I40" s="161">
        <v>0.14999999999999999</v>
      </c>
      <c r="J40" s="160">
        <f>0</f>
        <v>0</v>
      </c>
      <c r="K40" s="41"/>
      <c r="L40" s="148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hidden="1" s="2" customFormat="1" ht="14.4" customHeight="1">
      <c r="A41" s="41"/>
      <c r="B41" s="47"/>
      <c r="C41" s="41"/>
      <c r="D41" s="41"/>
      <c r="E41" s="146" t="s">
        <v>47</v>
      </c>
      <c r="F41" s="160">
        <f>ROUND((SUM(BI96:BI414)),  2)</f>
        <v>0</v>
      </c>
      <c r="G41" s="41"/>
      <c r="H41" s="41"/>
      <c r="I41" s="161">
        <v>0</v>
      </c>
      <c r="J41" s="160">
        <f>0</f>
        <v>0</v>
      </c>
      <c r="K41" s="41"/>
      <c r="L41" s="148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6.96" customHeight="1">
      <c r="A42" s="41"/>
      <c r="B42" s="47"/>
      <c r="C42" s="41"/>
      <c r="D42" s="41"/>
      <c r="E42" s="41"/>
      <c r="F42" s="41"/>
      <c r="G42" s="41"/>
      <c r="H42" s="41"/>
      <c r="I42" s="41"/>
      <c r="J42" s="41"/>
      <c r="K42" s="41"/>
      <c r="L42" s="148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="2" customFormat="1" ht="25.44" customHeight="1">
      <c r="A43" s="41"/>
      <c r="B43" s="47"/>
      <c r="C43" s="162"/>
      <c r="D43" s="163" t="s">
        <v>48</v>
      </c>
      <c r="E43" s="164"/>
      <c r="F43" s="164"/>
      <c r="G43" s="165" t="s">
        <v>49</v>
      </c>
      <c r="H43" s="166" t="s">
        <v>50</v>
      </c>
      <c r="I43" s="164"/>
      <c r="J43" s="167">
        <f>SUM(J34:J41)</f>
        <v>0</v>
      </c>
      <c r="K43" s="168"/>
      <c r="L43" s="148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</row>
    <row r="44" s="2" customFormat="1" ht="14.4" customHeight="1">
      <c r="A44" s="41"/>
      <c r="B44" s="169"/>
      <c r="C44" s="170"/>
      <c r="D44" s="170"/>
      <c r="E44" s="170"/>
      <c r="F44" s="170"/>
      <c r="G44" s="170"/>
      <c r="H44" s="170"/>
      <c r="I44" s="170"/>
      <c r="J44" s="170"/>
      <c r="K44" s="170"/>
      <c r="L44" s="148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8" s="2" customFormat="1" ht="6.96" customHeight="1">
      <c r="A48" s="41"/>
      <c r="B48" s="171"/>
      <c r="C48" s="172"/>
      <c r="D48" s="172"/>
      <c r="E48" s="172"/>
      <c r="F48" s="172"/>
      <c r="G48" s="172"/>
      <c r="H48" s="172"/>
      <c r="I48" s="172"/>
      <c r="J48" s="172"/>
      <c r="K48" s="172"/>
      <c r="L48" s="148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24.96" customHeight="1">
      <c r="A49" s="41"/>
      <c r="B49" s="42"/>
      <c r="C49" s="26" t="s">
        <v>156</v>
      </c>
      <c r="D49" s="43"/>
      <c r="E49" s="43"/>
      <c r="F49" s="43"/>
      <c r="G49" s="43"/>
      <c r="H49" s="43"/>
      <c r="I49" s="43"/>
      <c r="J49" s="43"/>
      <c r="K49" s="43"/>
      <c r="L49" s="148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6.96" customHeight="1">
      <c r="A50" s="41"/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148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12" customHeight="1">
      <c r="A51" s="41"/>
      <c r="B51" s="42"/>
      <c r="C51" s="35" t="s">
        <v>16</v>
      </c>
      <c r="D51" s="43"/>
      <c r="E51" s="43"/>
      <c r="F51" s="43"/>
      <c r="G51" s="43"/>
      <c r="H51" s="43"/>
      <c r="I51" s="43"/>
      <c r="J51" s="43"/>
      <c r="K51" s="43"/>
      <c r="L51" s="148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26.25" customHeight="1">
      <c r="A52" s="41"/>
      <c r="B52" s="42"/>
      <c r="C52" s="43"/>
      <c r="D52" s="43"/>
      <c r="E52" s="173" t="str">
        <f>E7</f>
        <v>PŘÍSTAVBA SAUNOVÉ ZÓNY K WELLNESS CENTRU BRUNTÁL I.ETAPA</v>
      </c>
      <c r="F52" s="35"/>
      <c r="G52" s="35"/>
      <c r="H52" s="35"/>
      <c r="I52" s="43"/>
      <c r="J52" s="43"/>
      <c r="K52" s="43"/>
      <c r="L52" s="148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1" customFormat="1" ht="12" customHeight="1">
      <c r="B53" s="24"/>
      <c r="C53" s="35" t="s">
        <v>151</v>
      </c>
      <c r="D53" s="25"/>
      <c r="E53" s="25"/>
      <c r="F53" s="25"/>
      <c r="G53" s="25"/>
      <c r="H53" s="25"/>
      <c r="I53" s="25"/>
      <c r="J53" s="25"/>
      <c r="K53" s="25"/>
      <c r="L53" s="23"/>
    </row>
    <row r="54" s="1" customFormat="1" ht="16.5" customHeight="1">
      <c r="B54" s="24"/>
      <c r="C54" s="25"/>
      <c r="D54" s="25"/>
      <c r="E54" s="173" t="s">
        <v>328</v>
      </c>
      <c r="F54" s="25"/>
      <c r="G54" s="25"/>
      <c r="H54" s="25"/>
      <c r="I54" s="25"/>
      <c r="J54" s="25"/>
      <c r="K54" s="25"/>
      <c r="L54" s="23"/>
    </row>
    <row r="55" s="1" customFormat="1" ht="12" customHeight="1">
      <c r="B55" s="24"/>
      <c r="C55" s="35" t="s">
        <v>153</v>
      </c>
      <c r="D55" s="25"/>
      <c r="E55" s="25"/>
      <c r="F55" s="25"/>
      <c r="G55" s="25"/>
      <c r="H55" s="25"/>
      <c r="I55" s="25"/>
      <c r="J55" s="25"/>
      <c r="K55" s="25"/>
      <c r="L55" s="23"/>
    </row>
    <row r="56" s="2" customFormat="1" ht="16.5" customHeight="1">
      <c r="A56" s="41"/>
      <c r="B56" s="42"/>
      <c r="C56" s="43"/>
      <c r="D56" s="43"/>
      <c r="E56" s="234" t="s">
        <v>329</v>
      </c>
      <c r="F56" s="43"/>
      <c r="G56" s="43"/>
      <c r="H56" s="43"/>
      <c r="I56" s="43"/>
      <c r="J56" s="43"/>
      <c r="K56" s="43"/>
      <c r="L56" s="148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12" customHeight="1">
      <c r="A57" s="41"/>
      <c r="B57" s="42"/>
      <c r="C57" s="35" t="s">
        <v>330</v>
      </c>
      <c r="D57" s="43"/>
      <c r="E57" s="43"/>
      <c r="F57" s="43"/>
      <c r="G57" s="43"/>
      <c r="H57" s="43"/>
      <c r="I57" s="43"/>
      <c r="J57" s="43"/>
      <c r="K57" s="43"/>
      <c r="L57" s="148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6.5" customHeight="1">
      <c r="A58" s="41"/>
      <c r="B58" s="42"/>
      <c r="C58" s="43"/>
      <c r="D58" s="43"/>
      <c r="E58" s="72" t="str">
        <f>E13</f>
        <v>SO 01.2 - Konstrukční část</v>
      </c>
      <c r="F58" s="43"/>
      <c r="G58" s="43"/>
      <c r="H58" s="43"/>
      <c r="I58" s="43"/>
      <c r="J58" s="43"/>
      <c r="K58" s="43"/>
      <c r="L58" s="148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6.96" customHeight="1">
      <c r="A59" s="41"/>
      <c r="B59" s="42"/>
      <c r="C59" s="43"/>
      <c r="D59" s="43"/>
      <c r="E59" s="43"/>
      <c r="F59" s="43"/>
      <c r="G59" s="43"/>
      <c r="H59" s="43"/>
      <c r="I59" s="43"/>
      <c r="J59" s="43"/>
      <c r="K59" s="43"/>
      <c r="L59" s="148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2" customHeight="1">
      <c r="A60" s="41"/>
      <c r="B60" s="42"/>
      <c r="C60" s="35" t="s">
        <v>22</v>
      </c>
      <c r="D60" s="43"/>
      <c r="E60" s="43"/>
      <c r="F60" s="30" t="str">
        <f>F16</f>
        <v>Bruntál</v>
      </c>
      <c r="G60" s="43"/>
      <c r="H60" s="43"/>
      <c r="I60" s="35" t="s">
        <v>24</v>
      </c>
      <c r="J60" s="75" t="str">
        <f>IF(J16="","",J16)</f>
        <v>13. 7. 2026</v>
      </c>
      <c r="K60" s="43"/>
      <c r="L60" s="148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6.96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148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5.15" customHeight="1">
      <c r="A62" s="41"/>
      <c r="B62" s="42"/>
      <c r="C62" s="35" t="s">
        <v>26</v>
      </c>
      <c r="D62" s="43"/>
      <c r="E62" s="43"/>
      <c r="F62" s="30" t="str">
        <f>E19</f>
        <v>Město Bruntál, Nádražní 944/20, 79201</v>
      </c>
      <c r="G62" s="43"/>
      <c r="H62" s="43"/>
      <c r="I62" s="35" t="s">
        <v>32</v>
      </c>
      <c r="J62" s="39" t="str">
        <f>E25</f>
        <v>Ateliér EMMET s.r.o.</v>
      </c>
      <c r="K62" s="43"/>
      <c r="L62" s="148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15.15" customHeight="1">
      <c r="A63" s="41"/>
      <c r="B63" s="42"/>
      <c r="C63" s="35" t="s">
        <v>30</v>
      </c>
      <c r="D63" s="43"/>
      <c r="E63" s="43"/>
      <c r="F63" s="30" t="str">
        <f>IF(E22="","",E22)</f>
        <v>Vyplň údaj</v>
      </c>
      <c r="G63" s="43"/>
      <c r="H63" s="43"/>
      <c r="I63" s="35" t="s">
        <v>35</v>
      </c>
      <c r="J63" s="39" t="str">
        <f>E28</f>
        <v>Ateliér EMMET s.r.o.</v>
      </c>
      <c r="K63" s="43"/>
      <c r="L63" s="148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</row>
    <row r="64" s="2" customFormat="1" ht="10.32" customHeight="1">
      <c r="A64" s="41"/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148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</row>
    <row r="65" s="2" customFormat="1" ht="29.28" customHeight="1">
      <c r="A65" s="41"/>
      <c r="B65" s="42"/>
      <c r="C65" s="174" t="s">
        <v>157</v>
      </c>
      <c r="D65" s="175"/>
      <c r="E65" s="175"/>
      <c r="F65" s="175"/>
      <c r="G65" s="175"/>
      <c r="H65" s="175"/>
      <c r="I65" s="175"/>
      <c r="J65" s="176" t="s">
        <v>158</v>
      </c>
      <c r="K65" s="175"/>
      <c r="L65" s="148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 s="2" customFormat="1" ht="10.32" customHeight="1">
      <c r="A66" s="41"/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148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22.8" customHeight="1">
      <c r="A67" s="41"/>
      <c r="B67" s="42"/>
      <c r="C67" s="177" t="s">
        <v>70</v>
      </c>
      <c r="D67" s="43"/>
      <c r="E67" s="43"/>
      <c r="F67" s="43"/>
      <c r="G67" s="43"/>
      <c r="H67" s="43"/>
      <c r="I67" s="43"/>
      <c r="J67" s="105">
        <f>J96</f>
        <v>0</v>
      </c>
      <c r="K67" s="43"/>
      <c r="L67" s="148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U67" s="20" t="s">
        <v>159</v>
      </c>
    </row>
    <row r="68" s="9" customFormat="1" ht="24.96" customHeight="1">
      <c r="A68" s="9"/>
      <c r="B68" s="178"/>
      <c r="C68" s="179"/>
      <c r="D68" s="180" t="s">
        <v>333</v>
      </c>
      <c r="E68" s="181"/>
      <c r="F68" s="181"/>
      <c r="G68" s="181"/>
      <c r="H68" s="181"/>
      <c r="I68" s="181"/>
      <c r="J68" s="182">
        <f>J97</f>
        <v>0</v>
      </c>
      <c r="K68" s="179"/>
      <c r="L68" s="183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10" customFormat="1" ht="19.92" customHeight="1">
      <c r="A69" s="10"/>
      <c r="B69" s="184"/>
      <c r="C69" s="128"/>
      <c r="D69" s="185" t="s">
        <v>335</v>
      </c>
      <c r="E69" s="186"/>
      <c r="F69" s="186"/>
      <c r="G69" s="186"/>
      <c r="H69" s="186"/>
      <c r="I69" s="186"/>
      <c r="J69" s="187">
        <f>J98</f>
        <v>0</v>
      </c>
      <c r="K69" s="128"/>
      <c r="L69" s="188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4"/>
      <c r="C70" s="128"/>
      <c r="D70" s="185" t="s">
        <v>336</v>
      </c>
      <c r="E70" s="186"/>
      <c r="F70" s="186"/>
      <c r="G70" s="186"/>
      <c r="H70" s="186"/>
      <c r="I70" s="186"/>
      <c r="J70" s="187">
        <f>J279</f>
        <v>0</v>
      </c>
      <c r="K70" s="128"/>
      <c r="L70" s="188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84"/>
      <c r="C71" s="128"/>
      <c r="D71" s="185" t="s">
        <v>4671</v>
      </c>
      <c r="E71" s="186"/>
      <c r="F71" s="186"/>
      <c r="G71" s="186"/>
      <c r="H71" s="186"/>
      <c r="I71" s="186"/>
      <c r="J71" s="187">
        <f>J303</f>
        <v>0</v>
      </c>
      <c r="K71" s="128"/>
      <c r="L71" s="188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84"/>
      <c r="C72" s="128"/>
      <c r="D72" s="185" t="s">
        <v>346</v>
      </c>
      <c r="E72" s="186"/>
      <c r="F72" s="186"/>
      <c r="G72" s="186"/>
      <c r="H72" s="186"/>
      <c r="I72" s="186"/>
      <c r="J72" s="187">
        <f>J408</f>
        <v>0</v>
      </c>
      <c r="K72" s="128"/>
      <c r="L72" s="188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2" customFormat="1" ht="21.84" customHeight="1">
      <c r="A73" s="41"/>
      <c r="B73" s="42"/>
      <c r="C73" s="43"/>
      <c r="D73" s="43"/>
      <c r="E73" s="43"/>
      <c r="F73" s="43"/>
      <c r="G73" s="43"/>
      <c r="H73" s="43"/>
      <c r="I73" s="43"/>
      <c r="J73" s="43"/>
      <c r="K73" s="43"/>
      <c r="L73" s="148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6.96" customHeight="1">
      <c r="A74" s="41"/>
      <c r="B74" s="62"/>
      <c r="C74" s="63"/>
      <c r="D74" s="63"/>
      <c r="E74" s="63"/>
      <c r="F74" s="63"/>
      <c r="G74" s="63"/>
      <c r="H74" s="63"/>
      <c r="I74" s="63"/>
      <c r="J74" s="63"/>
      <c r="K74" s="63"/>
      <c r="L74" s="148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8" s="2" customFormat="1" ht="6.96" customHeight="1">
      <c r="A78" s="41"/>
      <c r="B78" s="64"/>
      <c r="C78" s="65"/>
      <c r="D78" s="65"/>
      <c r="E78" s="65"/>
      <c r="F78" s="65"/>
      <c r="G78" s="65"/>
      <c r="H78" s="65"/>
      <c r="I78" s="65"/>
      <c r="J78" s="65"/>
      <c r="K78" s="65"/>
      <c r="L78" s="148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24.96" customHeight="1">
      <c r="A79" s="41"/>
      <c r="B79" s="42"/>
      <c r="C79" s="26" t="s">
        <v>163</v>
      </c>
      <c r="D79" s="43"/>
      <c r="E79" s="43"/>
      <c r="F79" s="43"/>
      <c r="G79" s="43"/>
      <c r="H79" s="43"/>
      <c r="I79" s="43"/>
      <c r="J79" s="43"/>
      <c r="K79" s="43"/>
      <c r="L79" s="148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6.96" customHeight="1">
      <c r="A80" s="41"/>
      <c r="B80" s="42"/>
      <c r="C80" s="43"/>
      <c r="D80" s="43"/>
      <c r="E80" s="43"/>
      <c r="F80" s="43"/>
      <c r="G80" s="43"/>
      <c r="H80" s="43"/>
      <c r="I80" s="43"/>
      <c r="J80" s="43"/>
      <c r="K80" s="43"/>
      <c r="L80" s="148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2" customHeight="1">
      <c r="A81" s="41"/>
      <c r="B81" s="42"/>
      <c r="C81" s="35" t="s">
        <v>16</v>
      </c>
      <c r="D81" s="43"/>
      <c r="E81" s="43"/>
      <c r="F81" s="43"/>
      <c r="G81" s="43"/>
      <c r="H81" s="43"/>
      <c r="I81" s="43"/>
      <c r="J81" s="43"/>
      <c r="K81" s="43"/>
      <c r="L81" s="148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26.25" customHeight="1">
      <c r="A82" s="41"/>
      <c r="B82" s="42"/>
      <c r="C82" s="43"/>
      <c r="D82" s="43"/>
      <c r="E82" s="173" t="str">
        <f>E7</f>
        <v>PŘÍSTAVBA SAUNOVÉ ZÓNY K WELLNESS CENTRU BRUNTÁL I.ETAPA</v>
      </c>
      <c r="F82" s="35"/>
      <c r="G82" s="35"/>
      <c r="H82" s="35"/>
      <c r="I82" s="43"/>
      <c r="J82" s="43"/>
      <c r="K82" s="43"/>
      <c r="L82" s="148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1" customFormat="1" ht="12" customHeight="1">
      <c r="B83" s="24"/>
      <c r="C83" s="35" t="s">
        <v>151</v>
      </c>
      <c r="D83" s="25"/>
      <c r="E83" s="25"/>
      <c r="F83" s="25"/>
      <c r="G83" s="25"/>
      <c r="H83" s="25"/>
      <c r="I83" s="25"/>
      <c r="J83" s="25"/>
      <c r="K83" s="25"/>
      <c r="L83" s="23"/>
    </row>
    <row r="84" s="1" customFormat="1" ht="16.5" customHeight="1">
      <c r="B84" s="24"/>
      <c r="C84" s="25"/>
      <c r="D84" s="25"/>
      <c r="E84" s="173" t="s">
        <v>328</v>
      </c>
      <c r="F84" s="25"/>
      <c r="G84" s="25"/>
      <c r="H84" s="25"/>
      <c r="I84" s="25"/>
      <c r="J84" s="25"/>
      <c r="K84" s="25"/>
      <c r="L84" s="23"/>
    </row>
    <row r="85" s="1" customFormat="1" ht="12" customHeight="1">
      <c r="B85" s="24"/>
      <c r="C85" s="35" t="s">
        <v>153</v>
      </c>
      <c r="D85" s="25"/>
      <c r="E85" s="25"/>
      <c r="F85" s="25"/>
      <c r="G85" s="25"/>
      <c r="H85" s="25"/>
      <c r="I85" s="25"/>
      <c r="J85" s="25"/>
      <c r="K85" s="25"/>
      <c r="L85" s="23"/>
    </row>
    <row r="86" s="2" customFormat="1" ht="16.5" customHeight="1">
      <c r="A86" s="41"/>
      <c r="B86" s="42"/>
      <c r="C86" s="43"/>
      <c r="D86" s="43"/>
      <c r="E86" s="234" t="s">
        <v>329</v>
      </c>
      <c r="F86" s="43"/>
      <c r="G86" s="43"/>
      <c r="H86" s="43"/>
      <c r="I86" s="43"/>
      <c r="J86" s="43"/>
      <c r="K86" s="43"/>
      <c r="L86" s="148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2" customHeight="1">
      <c r="A87" s="41"/>
      <c r="B87" s="42"/>
      <c r="C87" s="35" t="s">
        <v>330</v>
      </c>
      <c r="D87" s="43"/>
      <c r="E87" s="43"/>
      <c r="F87" s="43"/>
      <c r="G87" s="43"/>
      <c r="H87" s="43"/>
      <c r="I87" s="43"/>
      <c r="J87" s="43"/>
      <c r="K87" s="43"/>
      <c r="L87" s="148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16.5" customHeight="1">
      <c r="A88" s="41"/>
      <c r="B88" s="42"/>
      <c r="C88" s="43"/>
      <c r="D88" s="43"/>
      <c r="E88" s="72" t="str">
        <f>E13</f>
        <v>SO 01.2 - Konstrukční část</v>
      </c>
      <c r="F88" s="43"/>
      <c r="G88" s="43"/>
      <c r="H88" s="43"/>
      <c r="I88" s="43"/>
      <c r="J88" s="43"/>
      <c r="K88" s="43"/>
      <c r="L88" s="148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6.96" customHeight="1">
      <c r="A89" s="41"/>
      <c r="B89" s="42"/>
      <c r="C89" s="43"/>
      <c r="D89" s="43"/>
      <c r="E89" s="43"/>
      <c r="F89" s="43"/>
      <c r="G89" s="43"/>
      <c r="H89" s="43"/>
      <c r="I89" s="43"/>
      <c r="J89" s="43"/>
      <c r="K89" s="43"/>
      <c r="L89" s="148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2" customHeight="1">
      <c r="A90" s="41"/>
      <c r="B90" s="42"/>
      <c r="C90" s="35" t="s">
        <v>22</v>
      </c>
      <c r="D90" s="43"/>
      <c r="E90" s="43"/>
      <c r="F90" s="30" t="str">
        <f>F16</f>
        <v>Bruntál</v>
      </c>
      <c r="G90" s="43"/>
      <c r="H90" s="43"/>
      <c r="I90" s="35" t="s">
        <v>24</v>
      </c>
      <c r="J90" s="75" t="str">
        <f>IF(J16="","",J16)</f>
        <v>13. 7. 2026</v>
      </c>
      <c r="K90" s="43"/>
      <c r="L90" s="148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6.96" customHeight="1">
      <c r="A91" s="41"/>
      <c r="B91" s="42"/>
      <c r="C91" s="43"/>
      <c r="D91" s="43"/>
      <c r="E91" s="43"/>
      <c r="F91" s="43"/>
      <c r="G91" s="43"/>
      <c r="H91" s="43"/>
      <c r="I91" s="43"/>
      <c r="J91" s="43"/>
      <c r="K91" s="43"/>
      <c r="L91" s="148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15.15" customHeight="1">
      <c r="A92" s="41"/>
      <c r="B92" s="42"/>
      <c r="C92" s="35" t="s">
        <v>26</v>
      </c>
      <c r="D92" s="43"/>
      <c r="E92" s="43"/>
      <c r="F92" s="30" t="str">
        <f>E19</f>
        <v>Město Bruntál, Nádražní 944/20, 79201</v>
      </c>
      <c r="G92" s="43"/>
      <c r="H92" s="43"/>
      <c r="I92" s="35" t="s">
        <v>32</v>
      </c>
      <c r="J92" s="39" t="str">
        <f>E25</f>
        <v>Ateliér EMMET s.r.o.</v>
      </c>
      <c r="K92" s="43"/>
      <c r="L92" s="148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15.15" customHeight="1">
      <c r="A93" s="41"/>
      <c r="B93" s="42"/>
      <c r="C93" s="35" t="s">
        <v>30</v>
      </c>
      <c r="D93" s="43"/>
      <c r="E93" s="43"/>
      <c r="F93" s="30" t="str">
        <f>IF(E22="","",E22)</f>
        <v>Vyplň údaj</v>
      </c>
      <c r="G93" s="43"/>
      <c r="H93" s="43"/>
      <c r="I93" s="35" t="s">
        <v>35</v>
      </c>
      <c r="J93" s="39" t="str">
        <f>E28</f>
        <v>Ateliér EMMET s.r.o.</v>
      </c>
      <c r="K93" s="43"/>
      <c r="L93" s="148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2" customFormat="1" ht="10.32" customHeight="1">
      <c r="A94" s="41"/>
      <c r="B94" s="42"/>
      <c r="C94" s="43"/>
      <c r="D94" s="43"/>
      <c r="E94" s="43"/>
      <c r="F94" s="43"/>
      <c r="G94" s="43"/>
      <c r="H94" s="43"/>
      <c r="I94" s="43"/>
      <c r="J94" s="43"/>
      <c r="K94" s="43"/>
      <c r="L94" s="148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</row>
    <row r="95" s="11" customFormat="1" ht="29.28" customHeight="1">
      <c r="A95" s="189"/>
      <c r="B95" s="190"/>
      <c r="C95" s="191" t="s">
        <v>164</v>
      </c>
      <c r="D95" s="192" t="s">
        <v>57</v>
      </c>
      <c r="E95" s="192" t="s">
        <v>53</v>
      </c>
      <c r="F95" s="192" t="s">
        <v>54</v>
      </c>
      <c r="G95" s="192" t="s">
        <v>165</v>
      </c>
      <c r="H95" s="192" t="s">
        <v>166</v>
      </c>
      <c r="I95" s="192" t="s">
        <v>167</v>
      </c>
      <c r="J95" s="192" t="s">
        <v>158</v>
      </c>
      <c r="K95" s="193" t="s">
        <v>168</v>
      </c>
      <c r="L95" s="194"/>
      <c r="M95" s="95" t="s">
        <v>21</v>
      </c>
      <c r="N95" s="96" t="s">
        <v>42</v>
      </c>
      <c r="O95" s="96" t="s">
        <v>169</v>
      </c>
      <c r="P95" s="96" t="s">
        <v>170</v>
      </c>
      <c r="Q95" s="96" t="s">
        <v>171</v>
      </c>
      <c r="R95" s="96" t="s">
        <v>172</v>
      </c>
      <c r="S95" s="96" t="s">
        <v>173</v>
      </c>
      <c r="T95" s="97" t="s">
        <v>174</v>
      </c>
      <c r="U95" s="189"/>
      <c r="V95" s="189"/>
      <c r="W95" s="189"/>
      <c r="X95" s="189"/>
      <c r="Y95" s="189"/>
      <c r="Z95" s="189"/>
      <c r="AA95" s="189"/>
      <c r="AB95" s="189"/>
      <c r="AC95" s="189"/>
      <c r="AD95" s="189"/>
      <c r="AE95" s="189"/>
    </row>
    <row r="96" s="2" customFormat="1" ht="22.8" customHeight="1">
      <c r="A96" s="41"/>
      <c r="B96" s="42"/>
      <c r="C96" s="102" t="s">
        <v>175</v>
      </c>
      <c r="D96" s="43"/>
      <c r="E96" s="43"/>
      <c r="F96" s="43"/>
      <c r="G96" s="43"/>
      <c r="H96" s="43"/>
      <c r="I96" s="43"/>
      <c r="J96" s="195">
        <f>BK96</f>
        <v>0</v>
      </c>
      <c r="K96" s="43"/>
      <c r="L96" s="47"/>
      <c r="M96" s="98"/>
      <c r="N96" s="196"/>
      <c r="O96" s="99"/>
      <c r="P96" s="197">
        <f>P97</f>
        <v>0</v>
      </c>
      <c r="Q96" s="99"/>
      <c r="R96" s="197">
        <f>R97</f>
        <v>1277.48717268</v>
      </c>
      <c r="S96" s="99"/>
      <c r="T96" s="198">
        <f>T97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20" t="s">
        <v>71</v>
      </c>
      <c r="AU96" s="20" t="s">
        <v>159</v>
      </c>
      <c r="BK96" s="199">
        <f>BK97</f>
        <v>0</v>
      </c>
    </row>
    <row r="97" s="12" customFormat="1" ht="25.92" customHeight="1">
      <c r="A97" s="12"/>
      <c r="B97" s="200"/>
      <c r="C97" s="201"/>
      <c r="D97" s="202" t="s">
        <v>71</v>
      </c>
      <c r="E97" s="203" t="s">
        <v>363</v>
      </c>
      <c r="F97" s="203" t="s">
        <v>364</v>
      </c>
      <c r="G97" s="201"/>
      <c r="H97" s="201"/>
      <c r="I97" s="204"/>
      <c r="J97" s="205">
        <f>BK97</f>
        <v>0</v>
      </c>
      <c r="K97" s="201"/>
      <c r="L97" s="206"/>
      <c r="M97" s="207"/>
      <c r="N97" s="208"/>
      <c r="O97" s="208"/>
      <c r="P97" s="209">
        <f>P98+P279+P303+P408</f>
        <v>0</v>
      </c>
      <c r="Q97" s="208"/>
      <c r="R97" s="209">
        <f>R98+R279+R303+R408</f>
        <v>1277.48717268</v>
      </c>
      <c r="S97" s="208"/>
      <c r="T97" s="210">
        <f>T98+T279+T303+T408</f>
        <v>0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R97" s="211" t="s">
        <v>79</v>
      </c>
      <c r="AT97" s="212" t="s">
        <v>71</v>
      </c>
      <c r="AU97" s="212" t="s">
        <v>72</v>
      </c>
      <c r="AY97" s="211" t="s">
        <v>178</v>
      </c>
      <c r="BK97" s="213">
        <f>BK98+BK279+BK303+BK408</f>
        <v>0</v>
      </c>
    </row>
    <row r="98" s="12" customFormat="1" ht="22.8" customHeight="1">
      <c r="A98" s="12"/>
      <c r="B98" s="200"/>
      <c r="C98" s="201"/>
      <c r="D98" s="202" t="s">
        <v>71</v>
      </c>
      <c r="E98" s="227" t="s">
        <v>81</v>
      </c>
      <c r="F98" s="227" t="s">
        <v>521</v>
      </c>
      <c r="G98" s="201"/>
      <c r="H98" s="201"/>
      <c r="I98" s="204"/>
      <c r="J98" s="228">
        <f>BK98</f>
        <v>0</v>
      </c>
      <c r="K98" s="201"/>
      <c r="L98" s="206"/>
      <c r="M98" s="207"/>
      <c r="N98" s="208"/>
      <c r="O98" s="208"/>
      <c r="P98" s="209">
        <f>SUM(P99:P278)</f>
        <v>0</v>
      </c>
      <c r="Q98" s="208"/>
      <c r="R98" s="209">
        <f>SUM(R99:R278)</f>
        <v>944.4560118899999</v>
      </c>
      <c r="S98" s="208"/>
      <c r="T98" s="210">
        <f>SUM(T99:T278)</f>
        <v>0</v>
      </c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R98" s="211" t="s">
        <v>79</v>
      </c>
      <c r="AT98" s="212" t="s">
        <v>71</v>
      </c>
      <c r="AU98" s="212" t="s">
        <v>79</v>
      </c>
      <c r="AY98" s="211" t="s">
        <v>178</v>
      </c>
      <c r="BK98" s="213">
        <f>SUM(BK99:BK278)</f>
        <v>0</v>
      </c>
    </row>
    <row r="99" s="2" customFormat="1" ht="49.05" customHeight="1">
      <c r="A99" s="41"/>
      <c r="B99" s="42"/>
      <c r="C99" s="214" t="s">
        <v>79</v>
      </c>
      <c r="D99" s="214" t="s">
        <v>179</v>
      </c>
      <c r="E99" s="215" t="s">
        <v>4672</v>
      </c>
      <c r="F99" s="216" t="s">
        <v>4673</v>
      </c>
      <c r="G99" s="217" t="s">
        <v>546</v>
      </c>
      <c r="H99" s="218">
        <v>10</v>
      </c>
      <c r="I99" s="219"/>
      <c r="J99" s="220">
        <f>ROUND(I99*H99,2)</f>
        <v>0</v>
      </c>
      <c r="K99" s="216" t="s">
        <v>368</v>
      </c>
      <c r="L99" s="47"/>
      <c r="M99" s="221" t="s">
        <v>21</v>
      </c>
      <c r="N99" s="222" t="s">
        <v>43</v>
      </c>
      <c r="O99" s="87"/>
      <c r="P99" s="223">
        <f>O99*H99</f>
        <v>0</v>
      </c>
      <c r="Q99" s="223">
        <v>6.9999999999999994E-05</v>
      </c>
      <c r="R99" s="223">
        <f>Q99*H99</f>
        <v>0.00069999999999999988</v>
      </c>
      <c r="S99" s="223">
        <v>0</v>
      </c>
      <c r="T99" s="224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5" t="s">
        <v>97</v>
      </c>
      <c r="AT99" s="225" t="s">
        <v>179</v>
      </c>
      <c r="AU99" s="225" t="s">
        <v>81</v>
      </c>
      <c r="AY99" s="20" t="s">
        <v>178</v>
      </c>
      <c r="BE99" s="226">
        <f>IF(N99="základní",J99,0)</f>
        <v>0</v>
      </c>
      <c r="BF99" s="226">
        <f>IF(N99="snížená",J99,0)</f>
        <v>0</v>
      </c>
      <c r="BG99" s="226">
        <f>IF(N99="zákl. přenesená",J99,0)</f>
        <v>0</v>
      </c>
      <c r="BH99" s="226">
        <f>IF(N99="sníž. přenesená",J99,0)</f>
        <v>0</v>
      </c>
      <c r="BI99" s="226">
        <f>IF(N99="nulová",J99,0)</f>
        <v>0</v>
      </c>
      <c r="BJ99" s="20" t="s">
        <v>79</v>
      </c>
      <c r="BK99" s="226">
        <f>ROUND(I99*H99,2)</f>
        <v>0</v>
      </c>
      <c r="BL99" s="20" t="s">
        <v>97</v>
      </c>
      <c r="BM99" s="225" t="s">
        <v>4674</v>
      </c>
    </row>
    <row r="100" s="2" customFormat="1">
      <c r="A100" s="41"/>
      <c r="B100" s="42"/>
      <c r="C100" s="43"/>
      <c r="D100" s="235" t="s">
        <v>370</v>
      </c>
      <c r="E100" s="43"/>
      <c r="F100" s="236" t="s">
        <v>4675</v>
      </c>
      <c r="G100" s="43"/>
      <c r="H100" s="43"/>
      <c r="I100" s="237"/>
      <c r="J100" s="43"/>
      <c r="K100" s="43"/>
      <c r="L100" s="47"/>
      <c r="M100" s="238"/>
      <c r="N100" s="239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370</v>
      </c>
      <c r="AU100" s="20" t="s">
        <v>81</v>
      </c>
    </row>
    <row r="101" s="14" customFormat="1">
      <c r="A101" s="14"/>
      <c r="B101" s="251"/>
      <c r="C101" s="252"/>
      <c r="D101" s="242" t="s">
        <v>372</v>
      </c>
      <c r="E101" s="253" t="s">
        <v>21</v>
      </c>
      <c r="F101" s="254" t="s">
        <v>4676</v>
      </c>
      <c r="G101" s="252"/>
      <c r="H101" s="255">
        <v>10</v>
      </c>
      <c r="I101" s="256"/>
      <c r="J101" s="252"/>
      <c r="K101" s="252"/>
      <c r="L101" s="257"/>
      <c r="M101" s="258"/>
      <c r="N101" s="259"/>
      <c r="O101" s="259"/>
      <c r="P101" s="259"/>
      <c r="Q101" s="259"/>
      <c r="R101" s="259"/>
      <c r="S101" s="259"/>
      <c r="T101" s="260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61" t="s">
        <v>372</v>
      </c>
      <c r="AU101" s="261" t="s">
        <v>81</v>
      </c>
      <c r="AV101" s="14" t="s">
        <v>81</v>
      </c>
      <c r="AW101" s="14" t="s">
        <v>34</v>
      </c>
      <c r="AX101" s="14" t="s">
        <v>79</v>
      </c>
      <c r="AY101" s="261" t="s">
        <v>178</v>
      </c>
    </row>
    <row r="102" s="2" customFormat="1" ht="24.15" customHeight="1">
      <c r="A102" s="41"/>
      <c r="B102" s="42"/>
      <c r="C102" s="284" t="s">
        <v>81</v>
      </c>
      <c r="D102" s="284" t="s">
        <v>543</v>
      </c>
      <c r="E102" s="285" t="s">
        <v>4677</v>
      </c>
      <c r="F102" s="286" t="s">
        <v>4678</v>
      </c>
      <c r="G102" s="287" t="s">
        <v>209</v>
      </c>
      <c r="H102" s="288">
        <v>15</v>
      </c>
      <c r="I102" s="289"/>
      <c r="J102" s="290">
        <f>ROUND(I102*H102,2)</f>
        <v>0</v>
      </c>
      <c r="K102" s="286" t="s">
        <v>368</v>
      </c>
      <c r="L102" s="291"/>
      <c r="M102" s="292" t="s">
        <v>21</v>
      </c>
      <c r="N102" s="293" t="s">
        <v>43</v>
      </c>
      <c r="O102" s="87"/>
      <c r="P102" s="223">
        <f>O102*H102</f>
        <v>0</v>
      </c>
      <c r="Q102" s="223">
        <v>0.0067299999999999999</v>
      </c>
      <c r="R102" s="223">
        <f>Q102*H102</f>
        <v>0.10095</v>
      </c>
      <c r="S102" s="223">
        <v>0</v>
      </c>
      <c r="T102" s="224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25" t="s">
        <v>219</v>
      </c>
      <c r="AT102" s="225" t="s">
        <v>543</v>
      </c>
      <c r="AU102" s="225" t="s">
        <v>81</v>
      </c>
      <c r="AY102" s="20" t="s">
        <v>178</v>
      </c>
      <c r="BE102" s="226">
        <f>IF(N102="základní",J102,0)</f>
        <v>0</v>
      </c>
      <c r="BF102" s="226">
        <f>IF(N102="snížená",J102,0)</f>
        <v>0</v>
      </c>
      <c r="BG102" s="226">
        <f>IF(N102="zákl. přenesená",J102,0)</f>
        <v>0</v>
      </c>
      <c r="BH102" s="226">
        <f>IF(N102="sníž. přenesená",J102,0)</f>
        <v>0</v>
      </c>
      <c r="BI102" s="226">
        <f>IF(N102="nulová",J102,0)</f>
        <v>0</v>
      </c>
      <c r="BJ102" s="20" t="s">
        <v>79</v>
      </c>
      <c r="BK102" s="226">
        <f>ROUND(I102*H102,2)</f>
        <v>0</v>
      </c>
      <c r="BL102" s="20" t="s">
        <v>97</v>
      </c>
      <c r="BM102" s="225" t="s">
        <v>4679</v>
      </c>
    </row>
    <row r="103" s="14" customFormat="1">
      <c r="A103" s="14"/>
      <c r="B103" s="251"/>
      <c r="C103" s="252"/>
      <c r="D103" s="242" t="s">
        <v>372</v>
      </c>
      <c r="E103" s="253" t="s">
        <v>21</v>
      </c>
      <c r="F103" s="254" t="s">
        <v>4680</v>
      </c>
      <c r="G103" s="252"/>
      <c r="H103" s="255">
        <v>15</v>
      </c>
      <c r="I103" s="256"/>
      <c r="J103" s="252"/>
      <c r="K103" s="252"/>
      <c r="L103" s="257"/>
      <c r="M103" s="258"/>
      <c r="N103" s="259"/>
      <c r="O103" s="259"/>
      <c r="P103" s="259"/>
      <c r="Q103" s="259"/>
      <c r="R103" s="259"/>
      <c r="S103" s="259"/>
      <c r="T103" s="260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T103" s="261" t="s">
        <v>372</v>
      </c>
      <c r="AU103" s="261" t="s">
        <v>81</v>
      </c>
      <c r="AV103" s="14" t="s">
        <v>81</v>
      </c>
      <c r="AW103" s="14" t="s">
        <v>34</v>
      </c>
      <c r="AX103" s="14" t="s">
        <v>79</v>
      </c>
      <c r="AY103" s="261" t="s">
        <v>178</v>
      </c>
    </row>
    <row r="104" s="2" customFormat="1" ht="55.5" customHeight="1">
      <c r="A104" s="41"/>
      <c r="B104" s="42"/>
      <c r="C104" s="214" t="s">
        <v>95</v>
      </c>
      <c r="D104" s="214" t="s">
        <v>179</v>
      </c>
      <c r="E104" s="215" t="s">
        <v>4681</v>
      </c>
      <c r="F104" s="216" t="s">
        <v>4682</v>
      </c>
      <c r="G104" s="217" t="s">
        <v>546</v>
      </c>
      <c r="H104" s="218">
        <v>4</v>
      </c>
      <c r="I104" s="219"/>
      <c r="J104" s="220">
        <f>ROUND(I104*H104,2)</f>
        <v>0</v>
      </c>
      <c r="K104" s="216" t="s">
        <v>393</v>
      </c>
      <c r="L104" s="47"/>
      <c r="M104" s="221" t="s">
        <v>21</v>
      </c>
      <c r="N104" s="222" t="s">
        <v>43</v>
      </c>
      <c r="O104" s="87"/>
      <c r="P104" s="223">
        <f>O104*H104</f>
        <v>0</v>
      </c>
      <c r="Q104" s="223">
        <v>6.9999999999999994E-05</v>
      </c>
      <c r="R104" s="223">
        <f>Q104*H104</f>
        <v>0.00027999999999999998</v>
      </c>
      <c r="S104" s="223">
        <v>0</v>
      </c>
      <c r="T104" s="224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25" t="s">
        <v>97</v>
      </c>
      <c r="AT104" s="225" t="s">
        <v>179</v>
      </c>
      <c r="AU104" s="225" t="s">
        <v>81</v>
      </c>
      <c r="AY104" s="20" t="s">
        <v>178</v>
      </c>
      <c r="BE104" s="226">
        <f>IF(N104="základní",J104,0)</f>
        <v>0</v>
      </c>
      <c r="BF104" s="226">
        <f>IF(N104="snížená",J104,0)</f>
        <v>0</v>
      </c>
      <c r="BG104" s="226">
        <f>IF(N104="zákl. přenesená",J104,0)</f>
        <v>0</v>
      </c>
      <c r="BH104" s="226">
        <f>IF(N104="sníž. přenesená",J104,0)</f>
        <v>0</v>
      </c>
      <c r="BI104" s="226">
        <f>IF(N104="nulová",J104,0)</f>
        <v>0</v>
      </c>
      <c r="BJ104" s="20" t="s">
        <v>79</v>
      </c>
      <c r="BK104" s="226">
        <f>ROUND(I104*H104,2)</f>
        <v>0</v>
      </c>
      <c r="BL104" s="20" t="s">
        <v>97</v>
      </c>
      <c r="BM104" s="225" t="s">
        <v>4683</v>
      </c>
    </row>
    <row r="105" s="13" customFormat="1">
      <c r="A105" s="13"/>
      <c r="B105" s="240"/>
      <c r="C105" s="241"/>
      <c r="D105" s="242" t="s">
        <v>372</v>
      </c>
      <c r="E105" s="243" t="s">
        <v>21</v>
      </c>
      <c r="F105" s="244" t="s">
        <v>4684</v>
      </c>
      <c r="G105" s="241"/>
      <c r="H105" s="243" t="s">
        <v>21</v>
      </c>
      <c r="I105" s="245"/>
      <c r="J105" s="241"/>
      <c r="K105" s="241"/>
      <c r="L105" s="246"/>
      <c r="M105" s="247"/>
      <c r="N105" s="248"/>
      <c r="O105" s="248"/>
      <c r="P105" s="248"/>
      <c r="Q105" s="248"/>
      <c r="R105" s="248"/>
      <c r="S105" s="248"/>
      <c r="T105" s="249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50" t="s">
        <v>372</v>
      </c>
      <c r="AU105" s="250" t="s">
        <v>81</v>
      </c>
      <c r="AV105" s="13" t="s">
        <v>79</v>
      </c>
      <c r="AW105" s="13" t="s">
        <v>34</v>
      </c>
      <c r="AX105" s="13" t="s">
        <v>72</v>
      </c>
      <c r="AY105" s="250" t="s">
        <v>178</v>
      </c>
    </row>
    <row r="106" s="14" customFormat="1">
      <c r="A106" s="14"/>
      <c r="B106" s="251"/>
      <c r="C106" s="252"/>
      <c r="D106" s="242" t="s">
        <v>372</v>
      </c>
      <c r="E106" s="253" t="s">
        <v>21</v>
      </c>
      <c r="F106" s="254" t="s">
        <v>4685</v>
      </c>
      <c r="G106" s="252"/>
      <c r="H106" s="255">
        <v>4</v>
      </c>
      <c r="I106" s="256"/>
      <c r="J106" s="252"/>
      <c r="K106" s="252"/>
      <c r="L106" s="257"/>
      <c r="M106" s="258"/>
      <c r="N106" s="259"/>
      <c r="O106" s="259"/>
      <c r="P106" s="259"/>
      <c r="Q106" s="259"/>
      <c r="R106" s="259"/>
      <c r="S106" s="259"/>
      <c r="T106" s="260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T106" s="261" t="s">
        <v>372</v>
      </c>
      <c r="AU106" s="261" t="s">
        <v>81</v>
      </c>
      <c r="AV106" s="14" t="s">
        <v>81</v>
      </c>
      <c r="AW106" s="14" t="s">
        <v>34</v>
      </c>
      <c r="AX106" s="14" t="s">
        <v>79</v>
      </c>
      <c r="AY106" s="261" t="s">
        <v>178</v>
      </c>
    </row>
    <row r="107" s="2" customFormat="1" ht="44.25" customHeight="1">
      <c r="A107" s="41"/>
      <c r="B107" s="42"/>
      <c r="C107" s="214" t="s">
        <v>97</v>
      </c>
      <c r="D107" s="214" t="s">
        <v>179</v>
      </c>
      <c r="E107" s="215" t="s">
        <v>4686</v>
      </c>
      <c r="F107" s="216" t="s">
        <v>4687</v>
      </c>
      <c r="G107" s="217" t="s">
        <v>384</v>
      </c>
      <c r="H107" s="218">
        <v>21.163</v>
      </c>
      <c r="I107" s="219"/>
      <c r="J107" s="220">
        <f>ROUND(I107*H107,2)</f>
        <v>0</v>
      </c>
      <c r="K107" s="216" t="s">
        <v>368</v>
      </c>
      <c r="L107" s="47"/>
      <c r="M107" s="221" t="s">
        <v>21</v>
      </c>
      <c r="N107" s="222" t="s">
        <v>43</v>
      </c>
      <c r="O107" s="87"/>
      <c r="P107" s="223">
        <f>O107*H107</f>
        <v>0</v>
      </c>
      <c r="Q107" s="223">
        <v>0.73558000000000001</v>
      </c>
      <c r="R107" s="223">
        <f>Q107*H107</f>
        <v>15.56707954</v>
      </c>
      <c r="S107" s="223">
        <v>0</v>
      </c>
      <c r="T107" s="224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5" t="s">
        <v>97</v>
      </c>
      <c r="AT107" s="225" t="s">
        <v>179</v>
      </c>
      <c r="AU107" s="225" t="s">
        <v>81</v>
      </c>
      <c r="AY107" s="20" t="s">
        <v>178</v>
      </c>
      <c r="BE107" s="226">
        <f>IF(N107="základní",J107,0)</f>
        <v>0</v>
      </c>
      <c r="BF107" s="226">
        <f>IF(N107="snížená",J107,0)</f>
        <v>0</v>
      </c>
      <c r="BG107" s="226">
        <f>IF(N107="zákl. přenesená",J107,0)</f>
        <v>0</v>
      </c>
      <c r="BH107" s="226">
        <f>IF(N107="sníž. přenesená",J107,0)</f>
        <v>0</v>
      </c>
      <c r="BI107" s="226">
        <f>IF(N107="nulová",J107,0)</f>
        <v>0</v>
      </c>
      <c r="BJ107" s="20" t="s">
        <v>79</v>
      </c>
      <c r="BK107" s="226">
        <f>ROUND(I107*H107,2)</f>
        <v>0</v>
      </c>
      <c r="BL107" s="20" t="s">
        <v>97</v>
      </c>
      <c r="BM107" s="225" t="s">
        <v>4688</v>
      </c>
    </row>
    <row r="108" s="2" customFormat="1">
      <c r="A108" s="41"/>
      <c r="B108" s="42"/>
      <c r="C108" s="43"/>
      <c r="D108" s="235" t="s">
        <v>370</v>
      </c>
      <c r="E108" s="43"/>
      <c r="F108" s="236" t="s">
        <v>4689</v>
      </c>
      <c r="G108" s="43"/>
      <c r="H108" s="43"/>
      <c r="I108" s="237"/>
      <c r="J108" s="43"/>
      <c r="K108" s="43"/>
      <c r="L108" s="47"/>
      <c r="M108" s="238"/>
      <c r="N108" s="239"/>
      <c r="O108" s="87"/>
      <c r="P108" s="87"/>
      <c r="Q108" s="87"/>
      <c r="R108" s="87"/>
      <c r="S108" s="87"/>
      <c r="T108" s="88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T108" s="20" t="s">
        <v>370</v>
      </c>
      <c r="AU108" s="20" t="s">
        <v>81</v>
      </c>
    </row>
    <row r="109" s="13" customFormat="1">
      <c r="A109" s="13"/>
      <c r="B109" s="240"/>
      <c r="C109" s="241"/>
      <c r="D109" s="242" t="s">
        <v>372</v>
      </c>
      <c r="E109" s="243" t="s">
        <v>21</v>
      </c>
      <c r="F109" s="244" t="s">
        <v>428</v>
      </c>
      <c r="G109" s="241"/>
      <c r="H109" s="243" t="s">
        <v>21</v>
      </c>
      <c r="I109" s="245"/>
      <c r="J109" s="241"/>
      <c r="K109" s="241"/>
      <c r="L109" s="246"/>
      <c r="M109" s="247"/>
      <c r="N109" s="248"/>
      <c r="O109" s="248"/>
      <c r="P109" s="248"/>
      <c r="Q109" s="248"/>
      <c r="R109" s="248"/>
      <c r="S109" s="248"/>
      <c r="T109" s="249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50" t="s">
        <v>372</v>
      </c>
      <c r="AU109" s="250" t="s">
        <v>81</v>
      </c>
      <c r="AV109" s="13" t="s">
        <v>79</v>
      </c>
      <c r="AW109" s="13" t="s">
        <v>34</v>
      </c>
      <c r="AX109" s="13" t="s">
        <v>72</v>
      </c>
      <c r="AY109" s="250" t="s">
        <v>178</v>
      </c>
    </row>
    <row r="110" s="13" customFormat="1">
      <c r="A110" s="13"/>
      <c r="B110" s="240"/>
      <c r="C110" s="241"/>
      <c r="D110" s="242" t="s">
        <v>372</v>
      </c>
      <c r="E110" s="243" t="s">
        <v>21</v>
      </c>
      <c r="F110" s="244" t="s">
        <v>4690</v>
      </c>
      <c r="G110" s="241"/>
      <c r="H110" s="243" t="s">
        <v>21</v>
      </c>
      <c r="I110" s="245"/>
      <c r="J110" s="241"/>
      <c r="K110" s="241"/>
      <c r="L110" s="246"/>
      <c r="M110" s="247"/>
      <c r="N110" s="248"/>
      <c r="O110" s="248"/>
      <c r="P110" s="248"/>
      <c r="Q110" s="248"/>
      <c r="R110" s="248"/>
      <c r="S110" s="248"/>
      <c r="T110" s="249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50" t="s">
        <v>372</v>
      </c>
      <c r="AU110" s="250" t="s">
        <v>81</v>
      </c>
      <c r="AV110" s="13" t="s">
        <v>79</v>
      </c>
      <c r="AW110" s="13" t="s">
        <v>34</v>
      </c>
      <c r="AX110" s="13" t="s">
        <v>72</v>
      </c>
      <c r="AY110" s="250" t="s">
        <v>178</v>
      </c>
    </row>
    <row r="111" s="14" customFormat="1">
      <c r="A111" s="14"/>
      <c r="B111" s="251"/>
      <c r="C111" s="252"/>
      <c r="D111" s="242" t="s">
        <v>372</v>
      </c>
      <c r="E111" s="253" t="s">
        <v>21</v>
      </c>
      <c r="F111" s="254" t="s">
        <v>4691</v>
      </c>
      <c r="G111" s="252"/>
      <c r="H111" s="255">
        <v>21.163</v>
      </c>
      <c r="I111" s="256"/>
      <c r="J111" s="252"/>
      <c r="K111" s="252"/>
      <c r="L111" s="257"/>
      <c r="M111" s="258"/>
      <c r="N111" s="259"/>
      <c r="O111" s="259"/>
      <c r="P111" s="259"/>
      <c r="Q111" s="259"/>
      <c r="R111" s="259"/>
      <c r="S111" s="259"/>
      <c r="T111" s="260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61" t="s">
        <v>372</v>
      </c>
      <c r="AU111" s="261" t="s">
        <v>81</v>
      </c>
      <c r="AV111" s="14" t="s">
        <v>81</v>
      </c>
      <c r="AW111" s="14" t="s">
        <v>34</v>
      </c>
      <c r="AX111" s="14" t="s">
        <v>79</v>
      </c>
      <c r="AY111" s="261" t="s">
        <v>178</v>
      </c>
    </row>
    <row r="112" s="2" customFormat="1" ht="44.25" customHeight="1">
      <c r="A112" s="41"/>
      <c r="B112" s="42"/>
      <c r="C112" s="214" t="s">
        <v>206</v>
      </c>
      <c r="D112" s="214" t="s">
        <v>179</v>
      </c>
      <c r="E112" s="215" t="s">
        <v>4692</v>
      </c>
      <c r="F112" s="216" t="s">
        <v>4693</v>
      </c>
      <c r="G112" s="217" t="s">
        <v>384</v>
      </c>
      <c r="H112" s="218">
        <v>31.835000000000001</v>
      </c>
      <c r="I112" s="219"/>
      <c r="J112" s="220">
        <f>ROUND(I112*H112,2)</f>
        <v>0</v>
      </c>
      <c r="K112" s="216" t="s">
        <v>368</v>
      </c>
      <c r="L112" s="47"/>
      <c r="M112" s="221" t="s">
        <v>21</v>
      </c>
      <c r="N112" s="222" t="s">
        <v>43</v>
      </c>
      <c r="O112" s="87"/>
      <c r="P112" s="223">
        <f>O112*H112</f>
        <v>0</v>
      </c>
      <c r="Q112" s="223">
        <v>1.2381500000000001</v>
      </c>
      <c r="R112" s="223">
        <f>Q112*H112</f>
        <v>39.416505250000007</v>
      </c>
      <c r="S112" s="223">
        <v>0</v>
      </c>
      <c r="T112" s="224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25" t="s">
        <v>97</v>
      </c>
      <c r="AT112" s="225" t="s">
        <v>179</v>
      </c>
      <c r="AU112" s="225" t="s">
        <v>81</v>
      </c>
      <c r="AY112" s="20" t="s">
        <v>178</v>
      </c>
      <c r="BE112" s="226">
        <f>IF(N112="základní",J112,0)</f>
        <v>0</v>
      </c>
      <c r="BF112" s="226">
        <f>IF(N112="snížená",J112,0)</f>
        <v>0</v>
      </c>
      <c r="BG112" s="226">
        <f>IF(N112="zákl. přenesená",J112,0)</f>
        <v>0</v>
      </c>
      <c r="BH112" s="226">
        <f>IF(N112="sníž. přenesená",J112,0)</f>
        <v>0</v>
      </c>
      <c r="BI112" s="226">
        <f>IF(N112="nulová",J112,0)</f>
        <v>0</v>
      </c>
      <c r="BJ112" s="20" t="s">
        <v>79</v>
      </c>
      <c r="BK112" s="226">
        <f>ROUND(I112*H112,2)</f>
        <v>0</v>
      </c>
      <c r="BL112" s="20" t="s">
        <v>97</v>
      </c>
      <c r="BM112" s="225" t="s">
        <v>4694</v>
      </c>
    </row>
    <row r="113" s="2" customFormat="1">
      <c r="A113" s="41"/>
      <c r="B113" s="42"/>
      <c r="C113" s="43"/>
      <c r="D113" s="235" t="s">
        <v>370</v>
      </c>
      <c r="E113" s="43"/>
      <c r="F113" s="236" t="s">
        <v>4695</v>
      </c>
      <c r="G113" s="43"/>
      <c r="H113" s="43"/>
      <c r="I113" s="237"/>
      <c r="J113" s="43"/>
      <c r="K113" s="43"/>
      <c r="L113" s="47"/>
      <c r="M113" s="238"/>
      <c r="N113" s="239"/>
      <c r="O113" s="87"/>
      <c r="P113" s="87"/>
      <c r="Q113" s="87"/>
      <c r="R113" s="87"/>
      <c r="S113" s="87"/>
      <c r="T113" s="88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T113" s="20" t="s">
        <v>370</v>
      </c>
      <c r="AU113" s="20" t="s">
        <v>81</v>
      </c>
    </row>
    <row r="114" s="13" customFormat="1">
      <c r="A114" s="13"/>
      <c r="B114" s="240"/>
      <c r="C114" s="241"/>
      <c r="D114" s="242" t="s">
        <v>372</v>
      </c>
      <c r="E114" s="243" t="s">
        <v>21</v>
      </c>
      <c r="F114" s="244" t="s">
        <v>4696</v>
      </c>
      <c r="G114" s="241"/>
      <c r="H114" s="243" t="s">
        <v>21</v>
      </c>
      <c r="I114" s="245"/>
      <c r="J114" s="241"/>
      <c r="K114" s="241"/>
      <c r="L114" s="246"/>
      <c r="M114" s="247"/>
      <c r="N114" s="248"/>
      <c r="O114" s="248"/>
      <c r="P114" s="248"/>
      <c r="Q114" s="248"/>
      <c r="R114" s="248"/>
      <c r="S114" s="248"/>
      <c r="T114" s="249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50" t="s">
        <v>372</v>
      </c>
      <c r="AU114" s="250" t="s">
        <v>81</v>
      </c>
      <c r="AV114" s="13" t="s">
        <v>79</v>
      </c>
      <c r="AW114" s="13" t="s">
        <v>34</v>
      </c>
      <c r="AX114" s="13" t="s">
        <v>72</v>
      </c>
      <c r="AY114" s="250" t="s">
        <v>178</v>
      </c>
    </row>
    <row r="115" s="14" customFormat="1">
      <c r="A115" s="14"/>
      <c r="B115" s="251"/>
      <c r="C115" s="252"/>
      <c r="D115" s="242" t="s">
        <v>372</v>
      </c>
      <c r="E115" s="253" t="s">
        <v>21</v>
      </c>
      <c r="F115" s="254" t="s">
        <v>4697</v>
      </c>
      <c r="G115" s="252"/>
      <c r="H115" s="255">
        <v>27.067</v>
      </c>
      <c r="I115" s="256"/>
      <c r="J115" s="252"/>
      <c r="K115" s="252"/>
      <c r="L115" s="257"/>
      <c r="M115" s="258"/>
      <c r="N115" s="259"/>
      <c r="O115" s="259"/>
      <c r="P115" s="259"/>
      <c r="Q115" s="259"/>
      <c r="R115" s="259"/>
      <c r="S115" s="259"/>
      <c r="T115" s="260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61" t="s">
        <v>372</v>
      </c>
      <c r="AU115" s="261" t="s">
        <v>81</v>
      </c>
      <c r="AV115" s="14" t="s">
        <v>81</v>
      </c>
      <c r="AW115" s="14" t="s">
        <v>34</v>
      </c>
      <c r="AX115" s="14" t="s">
        <v>72</v>
      </c>
      <c r="AY115" s="261" t="s">
        <v>178</v>
      </c>
    </row>
    <row r="116" s="14" customFormat="1">
      <c r="A116" s="14"/>
      <c r="B116" s="251"/>
      <c r="C116" s="252"/>
      <c r="D116" s="242" t="s">
        <v>372</v>
      </c>
      <c r="E116" s="253" t="s">
        <v>21</v>
      </c>
      <c r="F116" s="254" t="s">
        <v>4698</v>
      </c>
      <c r="G116" s="252"/>
      <c r="H116" s="255">
        <v>4.7679999999999998</v>
      </c>
      <c r="I116" s="256"/>
      <c r="J116" s="252"/>
      <c r="K116" s="252"/>
      <c r="L116" s="257"/>
      <c r="M116" s="258"/>
      <c r="N116" s="259"/>
      <c r="O116" s="259"/>
      <c r="P116" s="259"/>
      <c r="Q116" s="259"/>
      <c r="R116" s="259"/>
      <c r="S116" s="259"/>
      <c r="T116" s="260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61" t="s">
        <v>372</v>
      </c>
      <c r="AU116" s="261" t="s">
        <v>81</v>
      </c>
      <c r="AV116" s="14" t="s">
        <v>81</v>
      </c>
      <c r="AW116" s="14" t="s">
        <v>34</v>
      </c>
      <c r="AX116" s="14" t="s">
        <v>72</v>
      </c>
      <c r="AY116" s="261" t="s">
        <v>178</v>
      </c>
    </row>
    <row r="117" s="15" customFormat="1">
      <c r="A117" s="15"/>
      <c r="B117" s="262"/>
      <c r="C117" s="263"/>
      <c r="D117" s="242" t="s">
        <v>372</v>
      </c>
      <c r="E117" s="264" t="s">
        <v>21</v>
      </c>
      <c r="F117" s="265" t="s">
        <v>399</v>
      </c>
      <c r="G117" s="263"/>
      <c r="H117" s="266">
        <v>31.835000000000001</v>
      </c>
      <c r="I117" s="267"/>
      <c r="J117" s="263"/>
      <c r="K117" s="263"/>
      <c r="L117" s="268"/>
      <c r="M117" s="269"/>
      <c r="N117" s="270"/>
      <c r="O117" s="270"/>
      <c r="P117" s="270"/>
      <c r="Q117" s="270"/>
      <c r="R117" s="270"/>
      <c r="S117" s="270"/>
      <c r="T117" s="271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T117" s="272" t="s">
        <v>372</v>
      </c>
      <c r="AU117" s="272" t="s">
        <v>81</v>
      </c>
      <c r="AV117" s="15" t="s">
        <v>97</v>
      </c>
      <c r="AW117" s="15" t="s">
        <v>34</v>
      </c>
      <c r="AX117" s="15" t="s">
        <v>79</v>
      </c>
      <c r="AY117" s="272" t="s">
        <v>178</v>
      </c>
    </row>
    <row r="118" s="2" customFormat="1" ht="33" customHeight="1">
      <c r="A118" s="41"/>
      <c r="B118" s="42"/>
      <c r="C118" s="214" t="s">
        <v>211</v>
      </c>
      <c r="D118" s="214" t="s">
        <v>179</v>
      </c>
      <c r="E118" s="215" t="s">
        <v>4699</v>
      </c>
      <c r="F118" s="216" t="s">
        <v>4700</v>
      </c>
      <c r="G118" s="217" t="s">
        <v>392</v>
      </c>
      <c r="H118" s="218">
        <v>127.809</v>
      </c>
      <c r="I118" s="219"/>
      <c r="J118" s="220">
        <f>ROUND(I118*H118,2)</f>
        <v>0</v>
      </c>
      <c r="K118" s="216" t="s">
        <v>368</v>
      </c>
      <c r="L118" s="47"/>
      <c r="M118" s="221" t="s">
        <v>21</v>
      </c>
      <c r="N118" s="222" t="s">
        <v>43</v>
      </c>
      <c r="O118" s="87"/>
      <c r="P118" s="223">
        <f>O118*H118</f>
        <v>0</v>
      </c>
      <c r="Q118" s="223">
        <v>2.5018699999999998</v>
      </c>
      <c r="R118" s="223">
        <f>Q118*H118</f>
        <v>319.76150282999998</v>
      </c>
      <c r="S118" s="223">
        <v>0</v>
      </c>
      <c r="T118" s="224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25" t="s">
        <v>97</v>
      </c>
      <c r="AT118" s="225" t="s">
        <v>179</v>
      </c>
      <c r="AU118" s="225" t="s">
        <v>81</v>
      </c>
      <c r="AY118" s="20" t="s">
        <v>178</v>
      </c>
      <c r="BE118" s="226">
        <f>IF(N118="základní",J118,0)</f>
        <v>0</v>
      </c>
      <c r="BF118" s="226">
        <f>IF(N118="snížená",J118,0)</f>
        <v>0</v>
      </c>
      <c r="BG118" s="226">
        <f>IF(N118="zákl. přenesená",J118,0)</f>
        <v>0</v>
      </c>
      <c r="BH118" s="226">
        <f>IF(N118="sníž. přenesená",J118,0)</f>
        <v>0</v>
      </c>
      <c r="BI118" s="226">
        <f>IF(N118="nulová",J118,0)</f>
        <v>0</v>
      </c>
      <c r="BJ118" s="20" t="s">
        <v>79</v>
      </c>
      <c r="BK118" s="226">
        <f>ROUND(I118*H118,2)</f>
        <v>0</v>
      </c>
      <c r="BL118" s="20" t="s">
        <v>97</v>
      </c>
      <c r="BM118" s="225" t="s">
        <v>4701</v>
      </c>
    </row>
    <row r="119" s="2" customFormat="1">
      <c r="A119" s="41"/>
      <c r="B119" s="42"/>
      <c r="C119" s="43"/>
      <c r="D119" s="235" t="s">
        <v>370</v>
      </c>
      <c r="E119" s="43"/>
      <c r="F119" s="236" t="s">
        <v>4702</v>
      </c>
      <c r="G119" s="43"/>
      <c r="H119" s="43"/>
      <c r="I119" s="237"/>
      <c r="J119" s="43"/>
      <c r="K119" s="43"/>
      <c r="L119" s="47"/>
      <c r="M119" s="238"/>
      <c r="N119" s="239"/>
      <c r="O119" s="87"/>
      <c r="P119" s="87"/>
      <c r="Q119" s="87"/>
      <c r="R119" s="87"/>
      <c r="S119" s="87"/>
      <c r="T119" s="88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T119" s="20" t="s">
        <v>370</v>
      </c>
      <c r="AU119" s="20" t="s">
        <v>81</v>
      </c>
    </row>
    <row r="120" s="13" customFormat="1">
      <c r="A120" s="13"/>
      <c r="B120" s="240"/>
      <c r="C120" s="241"/>
      <c r="D120" s="242" t="s">
        <v>372</v>
      </c>
      <c r="E120" s="243" t="s">
        <v>21</v>
      </c>
      <c r="F120" s="244" t="s">
        <v>4703</v>
      </c>
      <c r="G120" s="241"/>
      <c r="H120" s="243" t="s">
        <v>21</v>
      </c>
      <c r="I120" s="245"/>
      <c r="J120" s="241"/>
      <c r="K120" s="241"/>
      <c r="L120" s="246"/>
      <c r="M120" s="247"/>
      <c r="N120" s="248"/>
      <c r="O120" s="248"/>
      <c r="P120" s="248"/>
      <c r="Q120" s="248"/>
      <c r="R120" s="248"/>
      <c r="S120" s="248"/>
      <c r="T120" s="249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50" t="s">
        <v>372</v>
      </c>
      <c r="AU120" s="250" t="s">
        <v>81</v>
      </c>
      <c r="AV120" s="13" t="s">
        <v>79</v>
      </c>
      <c r="AW120" s="13" t="s">
        <v>34</v>
      </c>
      <c r="AX120" s="13" t="s">
        <v>72</v>
      </c>
      <c r="AY120" s="250" t="s">
        <v>178</v>
      </c>
    </row>
    <row r="121" s="14" customFormat="1">
      <c r="A121" s="14"/>
      <c r="B121" s="251"/>
      <c r="C121" s="252"/>
      <c r="D121" s="242" t="s">
        <v>372</v>
      </c>
      <c r="E121" s="253" t="s">
        <v>21</v>
      </c>
      <c r="F121" s="254" t="s">
        <v>4704</v>
      </c>
      <c r="G121" s="252"/>
      <c r="H121" s="255">
        <v>100.107</v>
      </c>
      <c r="I121" s="256"/>
      <c r="J121" s="252"/>
      <c r="K121" s="252"/>
      <c r="L121" s="257"/>
      <c r="M121" s="258"/>
      <c r="N121" s="259"/>
      <c r="O121" s="259"/>
      <c r="P121" s="259"/>
      <c r="Q121" s="259"/>
      <c r="R121" s="259"/>
      <c r="S121" s="259"/>
      <c r="T121" s="260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61" t="s">
        <v>372</v>
      </c>
      <c r="AU121" s="261" t="s">
        <v>81</v>
      </c>
      <c r="AV121" s="14" t="s">
        <v>81</v>
      </c>
      <c r="AW121" s="14" t="s">
        <v>34</v>
      </c>
      <c r="AX121" s="14" t="s">
        <v>72</v>
      </c>
      <c r="AY121" s="261" t="s">
        <v>178</v>
      </c>
    </row>
    <row r="122" s="14" customFormat="1">
      <c r="A122" s="14"/>
      <c r="B122" s="251"/>
      <c r="C122" s="252"/>
      <c r="D122" s="242" t="s">
        <v>372</v>
      </c>
      <c r="E122" s="253" t="s">
        <v>21</v>
      </c>
      <c r="F122" s="254" t="s">
        <v>4705</v>
      </c>
      <c r="G122" s="252"/>
      <c r="H122" s="255">
        <v>241.76300000000001</v>
      </c>
      <c r="I122" s="256"/>
      <c r="J122" s="252"/>
      <c r="K122" s="252"/>
      <c r="L122" s="257"/>
      <c r="M122" s="258"/>
      <c r="N122" s="259"/>
      <c r="O122" s="259"/>
      <c r="P122" s="259"/>
      <c r="Q122" s="259"/>
      <c r="R122" s="259"/>
      <c r="S122" s="259"/>
      <c r="T122" s="260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61" t="s">
        <v>372</v>
      </c>
      <c r="AU122" s="261" t="s">
        <v>81</v>
      </c>
      <c r="AV122" s="14" t="s">
        <v>81</v>
      </c>
      <c r="AW122" s="14" t="s">
        <v>34</v>
      </c>
      <c r="AX122" s="14" t="s">
        <v>72</v>
      </c>
      <c r="AY122" s="261" t="s">
        <v>178</v>
      </c>
    </row>
    <row r="123" s="14" customFormat="1">
      <c r="A123" s="14"/>
      <c r="B123" s="251"/>
      <c r="C123" s="252"/>
      <c r="D123" s="242" t="s">
        <v>372</v>
      </c>
      <c r="E123" s="253" t="s">
        <v>21</v>
      </c>
      <c r="F123" s="254" t="s">
        <v>4706</v>
      </c>
      <c r="G123" s="252"/>
      <c r="H123" s="255">
        <v>22.68</v>
      </c>
      <c r="I123" s="256"/>
      <c r="J123" s="252"/>
      <c r="K123" s="252"/>
      <c r="L123" s="257"/>
      <c r="M123" s="258"/>
      <c r="N123" s="259"/>
      <c r="O123" s="259"/>
      <c r="P123" s="259"/>
      <c r="Q123" s="259"/>
      <c r="R123" s="259"/>
      <c r="S123" s="259"/>
      <c r="T123" s="260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61" t="s">
        <v>372</v>
      </c>
      <c r="AU123" s="261" t="s">
        <v>81</v>
      </c>
      <c r="AV123" s="14" t="s">
        <v>81</v>
      </c>
      <c r="AW123" s="14" t="s">
        <v>34</v>
      </c>
      <c r="AX123" s="14" t="s">
        <v>72</v>
      </c>
      <c r="AY123" s="261" t="s">
        <v>178</v>
      </c>
    </row>
    <row r="124" s="16" customFormat="1">
      <c r="A124" s="16"/>
      <c r="B124" s="273"/>
      <c r="C124" s="274"/>
      <c r="D124" s="242" t="s">
        <v>372</v>
      </c>
      <c r="E124" s="275" t="s">
        <v>21</v>
      </c>
      <c r="F124" s="276" t="s">
        <v>407</v>
      </c>
      <c r="G124" s="274"/>
      <c r="H124" s="277">
        <v>364.55000000000001</v>
      </c>
      <c r="I124" s="278"/>
      <c r="J124" s="274"/>
      <c r="K124" s="274"/>
      <c r="L124" s="279"/>
      <c r="M124" s="280"/>
      <c r="N124" s="281"/>
      <c r="O124" s="281"/>
      <c r="P124" s="281"/>
      <c r="Q124" s="281"/>
      <c r="R124" s="281"/>
      <c r="S124" s="281"/>
      <c r="T124" s="282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T124" s="283" t="s">
        <v>372</v>
      </c>
      <c r="AU124" s="283" t="s">
        <v>81</v>
      </c>
      <c r="AV124" s="16" t="s">
        <v>95</v>
      </c>
      <c r="AW124" s="16" t="s">
        <v>34</v>
      </c>
      <c r="AX124" s="16" t="s">
        <v>72</v>
      </c>
      <c r="AY124" s="283" t="s">
        <v>178</v>
      </c>
    </row>
    <row r="125" s="14" customFormat="1">
      <c r="A125" s="14"/>
      <c r="B125" s="251"/>
      <c r="C125" s="252"/>
      <c r="D125" s="242" t="s">
        <v>372</v>
      </c>
      <c r="E125" s="253" t="s">
        <v>21</v>
      </c>
      <c r="F125" s="254" t="s">
        <v>4707</v>
      </c>
      <c r="G125" s="252"/>
      <c r="H125" s="255">
        <v>7.2999999999999998</v>
      </c>
      <c r="I125" s="256"/>
      <c r="J125" s="252"/>
      <c r="K125" s="252"/>
      <c r="L125" s="257"/>
      <c r="M125" s="258"/>
      <c r="N125" s="259"/>
      <c r="O125" s="259"/>
      <c r="P125" s="259"/>
      <c r="Q125" s="259"/>
      <c r="R125" s="259"/>
      <c r="S125" s="259"/>
      <c r="T125" s="260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61" t="s">
        <v>372</v>
      </c>
      <c r="AU125" s="261" t="s">
        <v>81</v>
      </c>
      <c r="AV125" s="14" t="s">
        <v>81</v>
      </c>
      <c r="AW125" s="14" t="s">
        <v>34</v>
      </c>
      <c r="AX125" s="14" t="s">
        <v>72</v>
      </c>
      <c r="AY125" s="261" t="s">
        <v>178</v>
      </c>
    </row>
    <row r="126" s="14" customFormat="1">
      <c r="A126" s="14"/>
      <c r="B126" s="251"/>
      <c r="C126" s="252"/>
      <c r="D126" s="242" t="s">
        <v>372</v>
      </c>
      <c r="E126" s="253" t="s">
        <v>21</v>
      </c>
      <c r="F126" s="254" t="s">
        <v>4708</v>
      </c>
      <c r="G126" s="252"/>
      <c r="H126" s="255">
        <v>1.21</v>
      </c>
      <c r="I126" s="256"/>
      <c r="J126" s="252"/>
      <c r="K126" s="252"/>
      <c r="L126" s="257"/>
      <c r="M126" s="258"/>
      <c r="N126" s="259"/>
      <c r="O126" s="259"/>
      <c r="P126" s="259"/>
      <c r="Q126" s="259"/>
      <c r="R126" s="259"/>
      <c r="S126" s="259"/>
      <c r="T126" s="260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61" t="s">
        <v>372</v>
      </c>
      <c r="AU126" s="261" t="s">
        <v>81</v>
      </c>
      <c r="AV126" s="14" t="s">
        <v>81</v>
      </c>
      <c r="AW126" s="14" t="s">
        <v>34</v>
      </c>
      <c r="AX126" s="14" t="s">
        <v>72</v>
      </c>
      <c r="AY126" s="261" t="s">
        <v>178</v>
      </c>
    </row>
    <row r="127" s="14" customFormat="1">
      <c r="A127" s="14"/>
      <c r="B127" s="251"/>
      <c r="C127" s="252"/>
      <c r="D127" s="242" t="s">
        <v>372</v>
      </c>
      <c r="E127" s="253" t="s">
        <v>21</v>
      </c>
      <c r="F127" s="254" t="s">
        <v>4709</v>
      </c>
      <c r="G127" s="252"/>
      <c r="H127" s="255">
        <v>25.285</v>
      </c>
      <c r="I127" s="256"/>
      <c r="J127" s="252"/>
      <c r="K127" s="252"/>
      <c r="L127" s="257"/>
      <c r="M127" s="258"/>
      <c r="N127" s="259"/>
      <c r="O127" s="259"/>
      <c r="P127" s="259"/>
      <c r="Q127" s="259"/>
      <c r="R127" s="259"/>
      <c r="S127" s="259"/>
      <c r="T127" s="260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61" t="s">
        <v>372</v>
      </c>
      <c r="AU127" s="261" t="s">
        <v>81</v>
      </c>
      <c r="AV127" s="14" t="s">
        <v>81</v>
      </c>
      <c r="AW127" s="14" t="s">
        <v>34</v>
      </c>
      <c r="AX127" s="14" t="s">
        <v>72</v>
      </c>
      <c r="AY127" s="261" t="s">
        <v>178</v>
      </c>
    </row>
    <row r="128" s="16" customFormat="1">
      <c r="A128" s="16"/>
      <c r="B128" s="273"/>
      <c r="C128" s="274"/>
      <c r="D128" s="242" t="s">
        <v>372</v>
      </c>
      <c r="E128" s="275" t="s">
        <v>21</v>
      </c>
      <c r="F128" s="276" t="s">
        <v>407</v>
      </c>
      <c r="G128" s="274"/>
      <c r="H128" s="277">
        <v>33.795000000000002</v>
      </c>
      <c r="I128" s="278"/>
      <c r="J128" s="274"/>
      <c r="K128" s="274"/>
      <c r="L128" s="279"/>
      <c r="M128" s="280"/>
      <c r="N128" s="281"/>
      <c r="O128" s="281"/>
      <c r="P128" s="281"/>
      <c r="Q128" s="281"/>
      <c r="R128" s="281"/>
      <c r="S128" s="281"/>
      <c r="T128" s="282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T128" s="283" t="s">
        <v>372</v>
      </c>
      <c r="AU128" s="283" t="s">
        <v>81</v>
      </c>
      <c r="AV128" s="16" t="s">
        <v>95</v>
      </c>
      <c r="AW128" s="16" t="s">
        <v>34</v>
      </c>
      <c r="AX128" s="16" t="s">
        <v>72</v>
      </c>
      <c r="AY128" s="283" t="s">
        <v>178</v>
      </c>
    </row>
    <row r="129" s="14" customFormat="1">
      <c r="A129" s="14"/>
      <c r="B129" s="251"/>
      <c r="C129" s="252"/>
      <c r="D129" s="242" t="s">
        <v>372</v>
      </c>
      <c r="E129" s="253" t="s">
        <v>21</v>
      </c>
      <c r="F129" s="254" t="s">
        <v>4710</v>
      </c>
      <c r="G129" s="252"/>
      <c r="H129" s="255">
        <v>116.892</v>
      </c>
      <c r="I129" s="256"/>
      <c r="J129" s="252"/>
      <c r="K129" s="252"/>
      <c r="L129" s="257"/>
      <c r="M129" s="258"/>
      <c r="N129" s="259"/>
      <c r="O129" s="259"/>
      <c r="P129" s="259"/>
      <c r="Q129" s="259"/>
      <c r="R129" s="259"/>
      <c r="S129" s="259"/>
      <c r="T129" s="260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61" t="s">
        <v>372</v>
      </c>
      <c r="AU129" s="261" t="s">
        <v>81</v>
      </c>
      <c r="AV129" s="14" t="s">
        <v>81</v>
      </c>
      <c r="AW129" s="14" t="s">
        <v>34</v>
      </c>
      <c r="AX129" s="14" t="s">
        <v>72</v>
      </c>
      <c r="AY129" s="261" t="s">
        <v>178</v>
      </c>
    </row>
    <row r="130" s="14" customFormat="1">
      <c r="A130" s="14"/>
      <c r="B130" s="251"/>
      <c r="C130" s="252"/>
      <c r="D130" s="242" t="s">
        <v>372</v>
      </c>
      <c r="E130" s="253" t="s">
        <v>21</v>
      </c>
      <c r="F130" s="254" t="s">
        <v>4711</v>
      </c>
      <c r="G130" s="252"/>
      <c r="H130" s="255">
        <v>10.917</v>
      </c>
      <c r="I130" s="256"/>
      <c r="J130" s="252"/>
      <c r="K130" s="252"/>
      <c r="L130" s="257"/>
      <c r="M130" s="258"/>
      <c r="N130" s="259"/>
      <c r="O130" s="259"/>
      <c r="P130" s="259"/>
      <c r="Q130" s="259"/>
      <c r="R130" s="259"/>
      <c r="S130" s="259"/>
      <c r="T130" s="260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61" t="s">
        <v>372</v>
      </c>
      <c r="AU130" s="261" t="s">
        <v>81</v>
      </c>
      <c r="AV130" s="14" t="s">
        <v>81</v>
      </c>
      <c r="AW130" s="14" t="s">
        <v>34</v>
      </c>
      <c r="AX130" s="14" t="s">
        <v>72</v>
      </c>
      <c r="AY130" s="261" t="s">
        <v>178</v>
      </c>
    </row>
    <row r="131" s="16" customFormat="1">
      <c r="A131" s="16"/>
      <c r="B131" s="273"/>
      <c r="C131" s="274"/>
      <c r="D131" s="242" t="s">
        <v>372</v>
      </c>
      <c r="E131" s="275" t="s">
        <v>21</v>
      </c>
      <c r="F131" s="276" t="s">
        <v>407</v>
      </c>
      <c r="G131" s="274"/>
      <c r="H131" s="277">
        <v>127.809</v>
      </c>
      <c r="I131" s="278"/>
      <c r="J131" s="274"/>
      <c r="K131" s="274"/>
      <c r="L131" s="279"/>
      <c r="M131" s="280"/>
      <c r="N131" s="281"/>
      <c r="O131" s="281"/>
      <c r="P131" s="281"/>
      <c r="Q131" s="281"/>
      <c r="R131" s="281"/>
      <c r="S131" s="281"/>
      <c r="T131" s="282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T131" s="283" t="s">
        <v>372</v>
      </c>
      <c r="AU131" s="283" t="s">
        <v>81</v>
      </c>
      <c r="AV131" s="16" t="s">
        <v>95</v>
      </c>
      <c r="AW131" s="16" t="s">
        <v>34</v>
      </c>
      <c r="AX131" s="16" t="s">
        <v>79</v>
      </c>
      <c r="AY131" s="283" t="s">
        <v>178</v>
      </c>
    </row>
    <row r="132" s="2" customFormat="1" ht="16.5" customHeight="1">
      <c r="A132" s="41"/>
      <c r="B132" s="42"/>
      <c r="C132" s="214" t="s">
        <v>215</v>
      </c>
      <c r="D132" s="214" t="s">
        <v>179</v>
      </c>
      <c r="E132" s="215" t="s">
        <v>4712</v>
      </c>
      <c r="F132" s="216" t="s">
        <v>4713</v>
      </c>
      <c r="G132" s="217" t="s">
        <v>384</v>
      </c>
      <c r="H132" s="218">
        <v>86.379000000000005</v>
      </c>
      <c r="I132" s="219"/>
      <c r="J132" s="220">
        <f>ROUND(I132*H132,2)</f>
        <v>0</v>
      </c>
      <c r="K132" s="216" t="s">
        <v>368</v>
      </c>
      <c r="L132" s="47"/>
      <c r="M132" s="221" t="s">
        <v>21</v>
      </c>
      <c r="N132" s="222" t="s">
        <v>43</v>
      </c>
      <c r="O132" s="87"/>
      <c r="P132" s="223">
        <f>O132*H132</f>
        <v>0</v>
      </c>
      <c r="Q132" s="223">
        <v>0.0029399999999999999</v>
      </c>
      <c r="R132" s="223">
        <f>Q132*H132</f>
        <v>0.25395425999999999</v>
      </c>
      <c r="S132" s="223">
        <v>0</v>
      </c>
      <c r="T132" s="224">
        <f>S132*H132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R132" s="225" t="s">
        <v>97</v>
      </c>
      <c r="AT132" s="225" t="s">
        <v>179</v>
      </c>
      <c r="AU132" s="225" t="s">
        <v>81</v>
      </c>
      <c r="AY132" s="20" t="s">
        <v>178</v>
      </c>
      <c r="BE132" s="226">
        <f>IF(N132="základní",J132,0)</f>
        <v>0</v>
      </c>
      <c r="BF132" s="226">
        <f>IF(N132="snížená",J132,0)</f>
        <v>0</v>
      </c>
      <c r="BG132" s="226">
        <f>IF(N132="zákl. přenesená",J132,0)</f>
        <v>0</v>
      </c>
      <c r="BH132" s="226">
        <f>IF(N132="sníž. přenesená",J132,0)</f>
        <v>0</v>
      </c>
      <c r="BI132" s="226">
        <f>IF(N132="nulová",J132,0)</f>
        <v>0</v>
      </c>
      <c r="BJ132" s="20" t="s">
        <v>79</v>
      </c>
      <c r="BK132" s="226">
        <f>ROUND(I132*H132,2)</f>
        <v>0</v>
      </c>
      <c r="BL132" s="20" t="s">
        <v>97</v>
      </c>
      <c r="BM132" s="225" t="s">
        <v>4714</v>
      </c>
    </row>
    <row r="133" s="2" customFormat="1">
      <c r="A133" s="41"/>
      <c r="B133" s="42"/>
      <c r="C133" s="43"/>
      <c r="D133" s="235" t="s">
        <v>370</v>
      </c>
      <c r="E133" s="43"/>
      <c r="F133" s="236" t="s">
        <v>4715</v>
      </c>
      <c r="G133" s="43"/>
      <c r="H133" s="43"/>
      <c r="I133" s="237"/>
      <c r="J133" s="43"/>
      <c r="K133" s="43"/>
      <c r="L133" s="47"/>
      <c r="M133" s="238"/>
      <c r="N133" s="239"/>
      <c r="O133" s="87"/>
      <c r="P133" s="87"/>
      <c r="Q133" s="87"/>
      <c r="R133" s="87"/>
      <c r="S133" s="87"/>
      <c r="T133" s="88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T133" s="20" t="s">
        <v>370</v>
      </c>
      <c r="AU133" s="20" t="s">
        <v>81</v>
      </c>
    </row>
    <row r="134" s="13" customFormat="1">
      <c r="A134" s="13"/>
      <c r="B134" s="240"/>
      <c r="C134" s="241"/>
      <c r="D134" s="242" t="s">
        <v>372</v>
      </c>
      <c r="E134" s="243" t="s">
        <v>21</v>
      </c>
      <c r="F134" s="244" t="s">
        <v>4703</v>
      </c>
      <c r="G134" s="241"/>
      <c r="H134" s="243" t="s">
        <v>21</v>
      </c>
      <c r="I134" s="245"/>
      <c r="J134" s="241"/>
      <c r="K134" s="241"/>
      <c r="L134" s="246"/>
      <c r="M134" s="247"/>
      <c r="N134" s="248"/>
      <c r="O134" s="248"/>
      <c r="P134" s="248"/>
      <c r="Q134" s="248"/>
      <c r="R134" s="248"/>
      <c r="S134" s="248"/>
      <c r="T134" s="249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50" t="s">
        <v>372</v>
      </c>
      <c r="AU134" s="250" t="s">
        <v>81</v>
      </c>
      <c r="AV134" s="13" t="s">
        <v>79</v>
      </c>
      <c r="AW134" s="13" t="s">
        <v>34</v>
      </c>
      <c r="AX134" s="13" t="s">
        <v>72</v>
      </c>
      <c r="AY134" s="250" t="s">
        <v>178</v>
      </c>
    </row>
    <row r="135" s="13" customFormat="1">
      <c r="A135" s="13"/>
      <c r="B135" s="240"/>
      <c r="C135" s="241"/>
      <c r="D135" s="242" t="s">
        <v>372</v>
      </c>
      <c r="E135" s="243" t="s">
        <v>21</v>
      </c>
      <c r="F135" s="244" t="s">
        <v>4716</v>
      </c>
      <c r="G135" s="241"/>
      <c r="H135" s="243" t="s">
        <v>21</v>
      </c>
      <c r="I135" s="245"/>
      <c r="J135" s="241"/>
      <c r="K135" s="241"/>
      <c r="L135" s="246"/>
      <c r="M135" s="247"/>
      <c r="N135" s="248"/>
      <c r="O135" s="248"/>
      <c r="P135" s="248"/>
      <c r="Q135" s="248"/>
      <c r="R135" s="248"/>
      <c r="S135" s="248"/>
      <c r="T135" s="249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50" t="s">
        <v>372</v>
      </c>
      <c r="AU135" s="250" t="s">
        <v>81</v>
      </c>
      <c r="AV135" s="13" t="s">
        <v>79</v>
      </c>
      <c r="AW135" s="13" t="s">
        <v>34</v>
      </c>
      <c r="AX135" s="13" t="s">
        <v>72</v>
      </c>
      <c r="AY135" s="250" t="s">
        <v>178</v>
      </c>
    </row>
    <row r="136" s="14" customFormat="1">
      <c r="A136" s="14"/>
      <c r="B136" s="251"/>
      <c r="C136" s="252"/>
      <c r="D136" s="242" t="s">
        <v>372</v>
      </c>
      <c r="E136" s="253" t="s">
        <v>21</v>
      </c>
      <c r="F136" s="254" t="s">
        <v>4717</v>
      </c>
      <c r="G136" s="252"/>
      <c r="H136" s="255">
        <v>66.944999999999993</v>
      </c>
      <c r="I136" s="256"/>
      <c r="J136" s="252"/>
      <c r="K136" s="252"/>
      <c r="L136" s="257"/>
      <c r="M136" s="258"/>
      <c r="N136" s="259"/>
      <c r="O136" s="259"/>
      <c r="P136" s="259"/>
      <c r="Q136" s="259"/>
      <c r="R136" s="259"/>
      <c r="S136" s="259"/>
      <c r="T136" s="260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61" t="s">
        <v>372</v>
      </c>
      <c r="AU136" s="261" t="s">
        <v>81</v>
      </c>
      <c r="AV136" s="14" t="s">
        <v>81</v>
      </c>
      <c r="AW136" s="14" t="s">
        <v>34</v>
      </c>
      <c r="AX136" s="14" t="s">
        <v>72</v>
      </c>
      <c r="AY136" s="261" t="s">
        <v>178</v>
      </c>
    </row>
    <row r="137" s="14" customFormat="1">
      <c r="A137" s="14"/>
      <c r="B137" s="251"/>
      <c r="C137" s="252"/>
      <c r="D137" s="242" t="s">
        <v>372</v>
      </c>
      <c r="E137" s="253" t="s">
        <v>21</v>
      </c>
      <c r="F137" s="254" t="s">
        <v>4718</v>
      </c>
      <c r="G137" s="252"/>
      <c r="H137" s="255">
        <v>5.6500000000000004</v>
      </c>
      <c r="I137" s="256"/>
      <c r="J137" s="252"/>
      <c r="K137" s="252"/>
      <c r="L137" s="257"/>
      <c r="M137" s="258"/>
      <c r="N137" s="259"/>
      <c r="O137" s="259"/>
      <c r="P137" s="259"/>
      <c r="Q137" s="259"/>
      <c r="R137" s="259"/>
      <c r="S137" s="259"/>
      <c r="T137" s="260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61" t="s">
        <v>372</v>
      </c>
      <c r="AU137" s="261" t="s">
        <v>81</v>
      </c>
      <c r="AV137" s="14" t="s">
        <v>81</v>
      </c>
      <c r="AW137" s="14" t="s">
        <v>34</v>
      </c>
      <c r="AX137" s="14" t="s">
        <v>72</v>
      </c>
      <c r="AY137" s="261" t="s">
        <v>178</v>
      </c>
    </row>
    <row r="138" s="14" customFormat="1">
      <c r="A138" s="14"/>
      <c r="B138" s="251"/>
      <c r="C138" s="252"/>
      <c r="D138" s="242" t="s">
        <v>372</v>
      </c>
      <c r="E138" s="253" t="s">
        <v>21</v>
      </c>
      <c r="F138" s="254" t="s">
        <v>4719</v>
      </c>
      <c r="G138" s="252"/>
      <c r="H138" s="255">
        <v>13.784000000000001</v>
      </c>
      <c r="I138" s="256"/>
      <c r="J138" s="252"/>
      <c r="K138" s="252"/>
      <c r="L138" s="257"/>
      <c r="M138" s="258"/>
      <c r="N138" s="259"/>
      <c r="O138" s="259"/>
      <c r="P138" s="259"/>
      <c r="Q138" s="259"/>
      <c r="R138" s="259"/>
      <c r="S138" s="259"/>
      <c r="T138" s="260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61" t="s">
        <v>372</v>
      </c>
      <c r="AU138" s="261" t="s">
        <v>81</v>
      </c>
      <c r="AV138" s="14" t="s">
        <v>81</v>
      </c>
      <c r="AW138" s="14" t="s">
        <v>34</v>
      </c>
      <c r="AX138" s="14" t="s">
        <v>72</v>
      </c>
      <c r="AY138" s="261" t="s">
        <v>178</v>
      </c>
    </row>
    <row r="139" s="15" customFormat="1">
      <c r="A139" s="15"/>
      <c r="B139" s="262"/>
      <c r="C139" s="263"/>
      <c r="D139" s="242" t="s">
        <v>372</v>
      </c>
      <c r="E139" s="264" t="s">
        <v>21</v>
      </c>
      <c r="F139" s="265" t="s">
        <v>399</v>
      </c>
      <c r="G139" s="263"/>
      <c r="H139" s="266">
        <v>86.379000000000005</v>
      </c>
      <c r="I139" s="267"/>
      <c r="J139" s="263"/>
      <c r="K139" s="263"/>
      <c r="L139" s="268"/>
      <c r="M139" s="269"/>
      <c r="N139" s="270"/>
      <c r="O139" s="270"/>
      <c r="P139" s="270"/>
      <c r="Q139" s="270"/>
      <c r="R139" s="270"/>
      <c r="S139" s="270"/>
      <c r="T139" s="271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T139" s="272" t="s">
        <v>372</v>
      </c>
      <c r="AU139" s="272" t="s">
        <v>81</v>
      </c>
      <c r="AV139" s="15" t="s">
        <v>97</v>
      </c>
      <c r="AW139" s="15" t="s">
        <v>34</v>
      </c>
      <c r="AX139" s="15" t="s">
        <v>79</v>
      </c>
      <c r="AY139" s="272" t="s">
        <v>178</v>
      </c>
    </row>
    <row r="140" s="2" customFormat="1" ht="16.5" customHeight="1">
      <c r="A140" s="41"/>
      <c r="B140" s="42"/>
      <c r="C140" s="214" t="s">
        <v>219</v>
      </c>
      <c r="D140" s="214" t="s">
        <v>179</v>
      </c>
      <c r="E140" s="215" t="s">
        <v>4720</v>
      </c>
      <c r="F140" s="216" t="s">
        <v>4721</v>
      </c>
      <c r="G140" s="217" t="s">
        <v>384</v>
      </c>
      <c r="H140" s="218">
        <v>86.379000000000005</v>
      </c>
      <c r="I140" s="219"/>
      <c r="J140" s="220">
        <f>ROUND(I140*H140,2)</f>
        <v>0</v>
      </c>
      <c r="K140" s="216" t="s">
        <v>368</v>
      </c>
      <c r="L140" s="47"/>
      <c r="M140" s="221" t="s">
        <v>21</v>
      </c>
      <c r="N140" s="222" t="s">
        <v>43</v>
      </c>
      <c r="O140" s="87"/>
      <c r="P140" s="223">
        <f>O140*H140</f>
        <v>0</v>
      </c>
      <c r="Q140" s="223">
        <v>0</v>
      </c>
      <c r="R140" s="223">
        <f>Q140*H140</f>
        <v>0</v>
      </c>
      <c r="S140" s="223">
        <v>0</v>
      </c>
      <c r="T140" s="224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25" t="s">
        <v>97</v>
      </c>
      <c r="AT140" s="225" t="s">
        <v>179</v>
      </c>
      <c r="AU140" s="225" t="s">
        <v>81</v>
      </c>
      <c r="AY140" s="20" t="s">
        <v>178</v>
      </c>
      <c r="BE140" s="226">
        <f>IF(N140="základní",J140,0)</f>
        <v>0</v>
      </c>
      <c r="BF140" s="226">
        <f>IF(N140="snížená",J140,0)</f>
        <v>0</v>
      </c>
      <c r="BG140" s="226">
        <f>IF(N140="zákl. přenesená",J140,0)</f>
        <v>0</v>
      </c>
      <c r="BH140" s="226">
        <f>IF(N140="sníž. přenesená",J140,0)</f>
        <v>0</v>
      </c>
      <c r="BI140" s="226">
        <f>IF(N140="nulová",J140,0)</f>
        <v>0</v>
      </c>
      <c r="BJ140" s="20" t="s">
        <v>79</v>
      </c>
      <c r="BK140" s="226">
        <f>ROUND(I140*H140,2)</f>
        <v>0</v>
      </c>
      <c r="BL140" s="20" t="s">
        <v>97</v>
      </c>
      <c r="BM140" s="225" t="s">
        <v>4722</v>
      </c>
    </row>
    <row r="141" s="2" customFormat="1">
      <c r="A141" s="41"/>
      <c r="B141" s="42"/>
      <c r="C141" s="43"/>
      <c r="D141" s="235" t="s">
        <v>370</v>
      </c>
      <c r="E141" s="43"/>
      <c r="F141" s="236" t="s">
        <v>4723</v>
      </c>
      <c r="G141" s="43"/>
      <c r="H141" s="43"/>
      <c r="I141" s="237"/>
      <c r="J141" s="43"/>
      <c r="K141" s="43"/>
      <c r="L141" s="47"/>
      <c r="M141" s="238"/>
      <c r="N141" s="239"/>
      <c r="O141" s="87"/>
      <c r="P141" s="87"/>
      <c r="Q141" s="87"/>
      <c r="R141" s="87"/>
      <c r="S141" s="87"/>
      <c r="T141" s="88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T141" s="20" t="s">
        <v>370</v>
      </c>
      <c r="AU141" s="20" t="s">
        <v>81</v>
      </c>
    </row>
    <row r="142" s="14" customFormat="1">
      <c r="A142" s="14"/>
      <c r="B142" s="251"/>
      <c r="C142" s="252"/>
      <c r="D142" s="242" t="s">
        <v>372</v>
      </c>
      <c r="E142" s="253" t="s">
        <v>21</v>
      </c>
      <c r="F142" s="254" t="s">
        <v>4724</v>
      </c>
      <c r="G142" s="252"/>
      <c r="H142" s="255">
        <v>86.379000000000005</v>
      </c>
      <c r="I142" s="256"/>
      <c r="J142" s="252"/>
      <c r="K142" s="252"/>
      <c r="L142" s="257"/>
      <c r="M142" s="258"/>
      <c r="N142" s="259"/>
      <c r="O142" s="259"/>
      <c r="P142" s="259"/>
      <c r="Q142" s="259"/>
      <c r="R142" s="259"/>
      <c r="S142" s="259"/>
      <c r="T142" s="260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61" t="s">
        <v>372</v>
      </c>
      <c r="AU142" s="261" t="s">
        <v>81</v>
      </c>
      <c r="AV142" s="14" t="s">
        <v>81</v>
      </c>
      <c r="AW142" s="14" t="s">
        <v>34</v>
      </c>
      <c r="AX142" s="14" t="s">
        <v>79</v>
      </c>
      <c r="AY142" s="261" t="s">
        <v>178</v>
      </c>
    </row>
    <row r="143" s="2" customFormat="1" ht="24.15" customHeight="1">
      <c r="A143" s="41"/>
      <c r="B143" s="42"/>
      <c r="C143" s="214" t="s">
        <v>223</v>
      </c>
      <c r="D143" s="214" t="s">
        <v>179</v>
      </c>
      <c r="E143" s="215" t="s">
        <v>4725</v>
      </c>
      <c r="F143" s="216" t="s">
        <v>4726</v>
      </c>
      <c r="G143" s="217" t="s">
        <v>692</v>
      </c>
      <c r="H143" s="218">
        <v>4.915</v>
      </c>
      <c r="I143" s="219"/>
      <c r="J143" s="220">
        <f>ROUND(I143*H143,2)</f>
        <v>0</v>
      </c>
      <c r="K143" s="216" t="s">
        <v>368</v>
      </c>
      <c r="L143" s="47"/>
      <c r="M143" s="221" t="s">
        <v>21</v>
      </c>
      <c r="N143" s="222" t="s">
        <v>43</v>
      </c>
      <c r="O143" s="87"/>
      <c r="P143" s="223">
        <f>O143*H143</f>
        <v>0</v>
      </c>
      <c r="Q143" s="223">
        <v>1.0606199999999999</v>
      </c>
      <c r="R143" s="223">
        <f>Q143*H143</f>
        <v>5.2129472999999997</v>
      </c>
      <c r="S143" s="223">
        <v>0</v>
      </c>
      <c r="T143" s="224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25" t="s">
        <v>97</v>
      </c>
      <c r="AT143" s="225" t="s">
        <v>179</v>
      </c>
      <c r="AU143" s="225" t="s">
        <v>81</v>
      </c>
      <c r="AY143" s="20" t="s">
        <v>178</v>
      </c>
      <c r="BE143" s="226">
        <f>IF(N143="základní",J143,0)</f>
        <v>0</v>
      </c>
      <c r="BF143" s="226">
        <f>IF(N143="snížená",J143,0)</f>
        <v>0</v>
      </c>
      <c r="BG143" s="226">
        <f>IF(N143="zákl. přenesená",J143,0)</f>
        <v>0</v>
      </c>
      <c r="BH143" s="226">
        <f>IF(N143="sníž. přenesená",J143,0)</f>
        <v>0</v>
      </c>
      <c r="BI143" s="226">
        <f>IF(N143="nulová",J143,0)</f>
        <v>0</v>
      </c>
      <c r="BJ143" s="20" t="s">
        <v>79</v>
      </c>
      <c r="BK143" s="226">
        <f>ROUND(I143*H143,2)</f>
        <v>0</v>
      </c>
      <c r="BL143" s="20" t="s">
        <v>97</v>
      </c>
      <c r="BM143" s="225" t="s">
        <v>4727</v>
      </c>
    </row>
    <row r="144" s="2" customFormat="1">
      <c r="A144" s="41"/>
      <c r="B144" s="42"/>
      <c r="C144" s="43"/>
      <c r="D144" s="235" t="s">
        <v>370</v>
      </c>
      <c r="E144" s="43"/>
      <c r="F144" s="236" t="s">
        <v>4728</v>
      </c>
      <c r="G144" s="43"/>
      <c r="H144" s="43"/>
      <c r="I144" s="237"/>
      <c r="J144" s="43"/>
      <c r="K144" s="43"/>
      <c r="L144" s="47"/>
      <c r="M144" s="238"/>
      <c r="N144" s="239"/>
      <c r="O144" s="87"/>
      <c r="P144" s="87"/>
      <c r="Q144" s="87"/>
      <c r="R144" s="87"/>
      <c r="S144" s="87"/>
      <c r="T144" s="88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T144" s="20" t="s">
        <v>370</v>
      </c>
      <c r="AU144" s="20" t="s">
        <v>81</v>
      </c>
    </row>
    <row r="145" s="13" customFormat="1">
      <c r="A145" s="13"/>
      <c r="B145" s="240"/>
      <c r="C145" s="241"/>
      <c r="D145" s="242" t="s">
        <v>372</v>
      </c>
      <c r="E145" s="243" t="s">
        <v>21</v>
      </c>
      <c r="F145" s="244" t="s">
        <v>4729</v>
      </c>
      <c r="G145" s="241"/>
      <c r="H145" s="243" t="s">
        <v>21</v>
      </c>
      <c r="I145" s="245"/>
      <c r="J145" s="241"/>
      <c r="K145" s="241"/>
      <c r="L145" s="246"/>
      <c r="M145" s="247"/>
      <c r="N145" s="248"/>
      <c r="O145" s="248"/>
      <c r="P145" s="248"/>
      <c r="Q145" s="248"/>
      <c r="R145" s="248"/>
      <c r="S145" s="248"/>
      <c r="T145" s="249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50" t="s">
        <v>372</v>
      </c>
      <c r="AU145" s="250" t="s">
        <v>81</v>
      </c>
      <c r="AV145" s="13" t="s">
        <v>79</v>
      </c>
      <c r="AW145" s="13" t="s">
        <v>34</v>
      </c>
      <c r="AX145" s="13" t="s">
        <v>72</v>
      </c>
      <c r="AY145" s="250" t="s">
        <v>178</v>
      </c>
    </row>
    <row r="146" s="14" customFormat="1">
      <c r="A146" s="14"/>
      <c r="B146" s="251"/>
      <c r="C146" s="252"/>
      <c r="D146" s="242" t="s">
        <v>372</v>
      </c>
      <c r="E146" s="253" t="s">
        <v>21</v>
      </c>
      <c r="F146" s="254" t="s">
        <v>4730</v>
      </c>
      <c r="G146" s="252"/>
      <c r="H146" s="255">
        <v>3.5459999999999998</v>
      </c>
      <c r="I146" s="256"/>
      <c r="J146" s="252"/>
      <c r="K146" s="252"/>
      <c r="L146" s="257"/>
      <c r="M146" s="258"/>
      <c r="N146" s="259"/>
      <c r="O146" s="259"/>
      <c r="P146" s="259"/>
      <c r="Q146" s="259"/>
      <c r="R146" s="259"/>
      <c r="S146" s="259"/>
      <c r="T146" s="260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61" t="s">
        <v>372</v>
      </c>
      <c r="AU146" s="261" t="s">
        <v>81</v>
      </c>
      <c r="AV146" s="14" t="s">
        <v>81</v>
      </c>
      <c r="AW146" s="14" t="s">
        <v>34</v>
      </c>
      <c r="AX146" s="14" t="s">
        <v>72</v>
      </c>
      <c r="AY146" s="261" t="s">
        <v>178</v>
      </c>
    </row>
    <row r="147" s="14" customFormat="1">
      <c r="A147" s="14"/>
      <c r="B147" s="251"/>
      <c r="C147" s="252"/>
      <c r="D147" s="242" t="s">
        <v>372</v>
      </c>
      <c r="E147" s="253" t="s">
        <v>21</v>
      </c>
      <c r="F147" s="254" t="s">
        <v>4731</v>
      </c>
      <c r="G147" s="252"/>
      <c r="H147" s="255">
        <v>0.79800000000000004</v>
      </c>
      <c r="I147" s="256"/>
      <c r="J147" s="252"/>
      <c r="K147" s="252"/>
      <c r="L147" s="257"/>
      <c r="M147" s="258"/>
      <c r="N147" s="259"/>
      <c r="O147" s="259"/>
      <c r="P147" s="259"/>
      <c r="Q147" s="259"/>
      <c r="R147" s="259"/>
      <c r="S147" s="259"/>
      <c r="T147" s="260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1" t="s">
        <v>372</v>
      </c>
      <c r="AU147" s="261" t="s">
        <v>81</v>
      </c>
      <c r="AV147" s="14" t="s">
        <v>81</v>
      </c>
      <c r="AW147" s="14" t="s">
        <v>34</v>
      </c>
      <c r="AX147" s="14" t="s">
        <v>72</v>
      </c>
      <c r="AY147" s="261" t="s">
        <v>178</v>
      </c>
    </row>
    <row r="148" s="14" customFormat="1">
      <c r="A148" s="14"/>
      <c r="B148" s="251"/>
      <c r="C148" s="252"/>
      <c r="D148" s="242" t="s">
        <v>372</v>
      </c>
      <c r="E148" s="253" t="s">
        <v>21</v>
      </c>
      <c r="F148" s="254" t="s">
        <v>4732</v>
      </c>
      <c r="G148" s="252"/>
      <c r="H148" s="255">
        <v>0.34000000000000002</v>
      </c>
      <c r="I148" s="256"/>
      <c r="J148" s="252"/>
      <c r="K148" s="252"/>
      <c r="L148" s="257"/>
      <c r="M148" s="258"/>
      <c r="N148" s="259"/>
      <c r="O148" s="259"/>
      <c r="P148" s="259"/>
      <c r="Q148" s="259"/>
      <c r="R148" s="259"/>
      <c r="S148" s="259"/>
      <c r="T148" s="260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61" t="s">
        <v>372</v>
      </c>
      <c r="AU148" s="261" t="s">
        <v>81</v>
      </c>
      <c r="AV148" s="14" t="s">
        <v>81</v>
      </c>
      <c r="AW148" s="14" t="s">
        <v>34</v>
      </c>
      <c r="AX148" s="14" t="s">
        <v>72</v>
      </c>
      <c r="AY148" s="261" t="s">
        <v>178</v>
      </c>
    </row>
    <row r="149" s="13" customFormat="1">
      <c r="A149" s="13"/>
      <c r="B149" s="240"/>
      <c r="C149" s="241"/>
      <c r="D149" s="242" t="s">
        <v>372</v>
      </c>
      <c r="E149" s="243" t="s">
        <v>21</v>
      </c>
      <c r="F149" s="244" t="s">
        <v>4733</v>
      </c>
      <c r="G149" s="241"/>
      <c r="H149" s="243" t="s">
        <v>21</v>
      </c>
      <c r="I149" s="245"/>
      <c r="J149" s="241"/>
      <c r="K149" s="241"/>
      <c r="L149" s="246"/>
      <c r="M149" s="247"/>
      <c r="N149" s="248"/>
      <c r="O149" s="248"/>
      <c r="P149" s="248"/>
      <c r="Q149" s="248"/>
      <c r="R149" s="248"/>
      <c r="S149" s="248"/>
      <c r="T149" s="249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50" t="s">
        <v>372</v>
      </c>
      <c r="AU149" s="250" t="s">
        <v>81</v>
      </c>
      <c r="AV149" s="13" t="s">
        <v>79</v>
      </c>
      <c r="AW149" s="13" t="s">
        <v>34</v>
      </c>
      <c r="AX149" s="13" t="s">
        <v>72</v>
      </c>
      <c r="AY149" s="250" t="s">
        <v>178</v>
      </c>
    </row>
    <row r="150" s="14" customFormat="1">
      <c r="A150" s="14"/>
      <c r="B150" s="251"/>
      <c r="C150" s="252"/>
      <c r="D150" s="242" t="s">
        <v>372</v>
      </c>
      <c r="E150" s="253" t="s">
        <v>21</v>
      </c>
      <c r="F150" s="254" t="s">
        <v>4734</v>
      </c>
      <c r="G150" s="252"/>
      <c r="H150" s="255">
        <v>0.032000000000000001</v>
      </c>
      <c r="I150" s="256"/>
      <c r="J150" s="252"/>
      <c r="K150" s="252"/>
      <c r="L150" s="257"/>
      <c r="M150" s="258"/>
      <c r="N150" s="259"/>
      <c r="O150" s="259"/>
      <c r="P150" s="259"/>
      <c r="Q150" s="259"/>
      <c r="R150" s="259"/>
      <c r="S150" s="259"/>
      <c r="T150" s="260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61" t="s">
        <v>372</v>
      </c>
      <c r="AU150" s="261" t="s">
        <v>81</v>
      </c>
      <c r="AV150" s="14" t="s">
        <v>81</v>
      </c>
      <c r="AW150" s="14" t="s">
        <v>34</v>
      </c>
      <c r="AX150" s="14" t="s">
        <v>72</v>
      </c>
      <c r="AY150" s="261" t="s">
        <v>178</v>
      </c>
    </row>
    <row r="151" s="13" customFormat="1">
      <c r="A151" s="13"/>
      <c r="B151" s="240"/>
      <c r="C151" s="241"/>
      <c r="D151" s="242" t="s">
        <v>372</v>
      </c>
      <c r="E151" s="243" t="s">
        <v>21</v>
      </c>
      <c r="F151" s="244" t="s">
        <v>4735</v>
      </c>
      <c r="G151" s="241"/>
      <c r="H151" s="243" t="s">
        <v>21</v>
      </c>
      <c r="I151" s="245"/>
      <c r="J151" s="241"/>
      <c r="K151" s="241"/>
      <c r="L151" s="246"/>
      <c r="M151" s="247"/>
      <c r="N151" s="248"/>
      <c r="O151" s="248"/>
      <c r="P151" s="248"/>
      <c r="Q151" s="248"/>
      <c r="R151" s="248"/>
      <c r="S151" s="248"/>
      <c r="T151" s="249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50" t="s">
        <v>372</v>
      </c>
      <c r="AU151" s="250" t="s">
        <v>81</v>
      </c>
      <c r="AV151" s="13" t="s">
        <v>79</v>
      </c>
      <c r="AW151" s="13" t="s">
        <v>34</v>
      </c>
      <c r="AX151" s="13" t="s">
        <v>72</v>
      </c>
      <c r="AY151" s="250" t="s">
        <v>178</v>
      </c>
    </row>
    <row r="152" s="14" customFormat="1">
      <c r="A152" s="14"/>
      <c r="B152" s="251"/>
      <c r="C152" s="252"/>
      <c r="D152" s="242" t="s">
        <v>372</v>
      </c>
      <c r="E152" s="253" t="s">
        <v>21</v>
      </c>
      <c r="F152" s="254" t="s">
        <v>4736</v>
      </c>
      <c r="G152" s="252"/>
      <c r="H152" s="255">
        <v>0.084000000000000005</v>
      </c>
      <c r="I152" s="256"/>
      <c r="J152" s="252"/>
      <c r="K152" s="252"/>
      <c r="L152" s="257"/>
      <c r="M152" s="258"/>
      <c r="N152" s="259"/>
      <c r="O152" s="259"/>
      <c r="P152" s="259"/>
      <c r="Q152" s="259"/>
      <c r="R152" s="259"/>
      <c r="S152" s="259"/>
      <c r="T152" s="260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1" t="s">
        <v>372</v>
      </c>
      <c r="AU152" s="261" t="s">
        <v>81</v>
      </c>
      <c r="AV152" s="14" t="s">
        <v>81</v>
      </c>
      <c r="AW152" s="14" t="s">
        <v>34</v>
      </c>
      <c r="AX152" s="14" t="s">
        <v>72</v>
      </c>
      <c r="AY152" s="261" t="s">
        <v>178</v>
      </c>
    </row>
    <row r="153" s="14" customFormat="1">
      <c r="A153" s="14"/>
      <c r="B153" s="251"/>
      <c r="C153" s="252"/>
      <c r="D153" s="242" t="s">
        <v>372</v>
      </c>
      <c r="E153" s="253" t="s">
        <v>21</v>
      </c>
      <c r="F153" s="254" t="s">
        <v>4737</v>
      </c>
      <c r="G153" s="252"/>
      <c r="H153" s="255">
        <v>0.021000000000000001</v>
      </c>
      <c r="I153" s="256"/>
      <c r="J153" s="252"/>
      <c r="K153" s="252"/>
      <c r="L153" s="257"/>
      <c r="M153" s="258"/>
      <c r="N153" s="259"/>
      <c r="O153" s="259"/>
      <c r="P153" s="259"/>
      <c r="Q153" s="259"/>
      <c r="R153" s="259"/>
      <c r="S153" s="259"/>
      <c r="T153" s="260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61" t="s">
        <v>372</v>
      </c>
      <c r="AU153" s="261" t="s">
        <v>81</v>
      </c>
      <c r="AV153" s="14" t="s">
        <v>81</v>
      </c>
      <c r="AW153" s="14" t="s">
        <v>34</v>
      </c>
      <c r="AX153" s="14" t="s">
        <v>72</v>
      </c>
      <c r="AY153" s="261" t="s">
        <v>178</v>
      </c>
    </row>
    <row r="154" s="14" customFormat="1">
      <c r="A154" s="14"/>
      <c r="B154" s="251"/>
      <c r="C154" s="252"/>
      <c r="D154" s="242" t="s">
        <v>372</v>
      </c>
      <c r="E154" s="253" t="s">
        <v>21</v>
      </c>
      <c r="F154" s="254" t="s">
        <v>4738</v>
      </c>
      <c r="G154" s="252"/>
      <c r="H154" s="255">
        <v>0.042999999999999997</v>
      </c>
      <c r="I154" s="256"/>
      <c r="J154" s="252"/>
      <c r="K154" s="252"/>
      <c r="L154" s="257"/>
      <c r="M154" s="258"/>
      <c r="N154" s="259"/>
      <c r="O154" s="259"/>
      <c r="P154" s="259"/>
      <c r="Q154" s="259"/>
      <c r="R154" s="259"/>
      <c r="S154" s="259"/>
      <c r="T154" s="260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61" t="s">
        <v>372</v>
      </c>
      <c r="AU154" s="261" t="s">
        <v>81</v>
      </c>
      <c r="AV154" s="14" t="s">
        <v>81</v>
      </c>
      <c r="AW154" s="14" t="s">
        <v>34</v>
      </c>
      <c r="AX154" s="14" t="s">
        <v>72</v>
      </c>
      <c r="AY154" s="261" t="s">
        <v>178</v>
      </c>
    </row>
    <row r="155" s="14" customFormat="1">
      <c r="A155" s="14"/>
      <c r="B155" s="251"/>
      <c r="C155" s="252"/>
      <c r="D155" s="242" t="s">
        <v>372</v>
      </c>
      <c r="E155" s="253" t="s">
        <v>21</v>
      </c>
      <c r="F155" s="254" t="s">
        <v>4739</v>
      </c>
      <c r="G155" s="252"/>
      <c r="H155" s="255">
        <v>0.050999999999999997</v>
      </c>
      <c r="I155" s="256"/>
      <c r="J155" s="252"/>
      <c r="K155" s="252"/>
      <c r="L155" s="257"/>
      <c r="M155" s="258"/>
      <c r="N155" s="259"/>
      <c r="O155" s="259"/>
      <c r="P155" s="259"/>
      <c r="Q155" s="259"/>
      <c r="R155" s="259"/>
      <c r="S155" s="259"/>
      <c r="T155" s="260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61" t="s">
        <v>372</v>
      </c>
      <c r="AU155" s="261" t="s">
        <v>81</v>
      </c>
      <c r="AV155" s="14" t="s">
        <v>81</v>
      </c>
      <c r="AW155" s="14" t="s">
        <v>34</v>
      </c>
      <c r="AX155" s="14" t="s">
        <v>72</v>
      </c>
      <c r="AY155" s="261" t="s">
        <v>178</v>
      </c>
    </row>
    <row r="156" s="15" customFormat="1">
      <c r="A156" s="15"/>
      <c r="B156" s="262"/>
      <c r="C156" s="263"/>
      <c r="D156" s="242" t="s">
        <v>372</v>
      </c>
      <c r="E156" s="264" t="s">
        <v>21</v>
      </c>
      <c r="F156" s="265" t="s">
        <v>399</v>
      </c>
      <c r="G156" s="263"/>
      <c r="H156" s="266">
        <v>4.9149999999999991</v>
      </c>
      <c r="I156" s="267"/>
      <c r="J156" s="263"/>
      <c r="K156" s="263"/>
      <c r="L156" s="268"/>
      <c r="M156" s="269"/>
      <c r="N156" s="270"/>
      <c r="O156" s="270"/>
      <c r="P156" s="270"/>
      <c r="Q156" s="270"/>
      <c r="R156" s="270"/>
      <c r="S156" s="270"/>
      <c r="T156" s="271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T156" s="272" t="s">
        <v>372</v>
      </c>
      <c r="AU156" s="272" t="s">
        <v>81</v>
      </c>
      <c r="AV156" s="15" t="s">
        <v>97</v>
      </c>
      <c r="AW156" s="15" t="s">
        <v>34</v>
      </c>
      <c r="AX156" s="15" t="s">
        <v>79</v>
      </c>
      <c r="AY156" s="272" t="s">
        <v>178</v>
      </c>
    </row>
    <row r="157" s="2" customFormat="1" ht="24.15" customHeight="1">
      <c r="A157" s="41"/>
      <c r="B157" s="42"/>
      <c r="C157" s="214" t="s">
        <v>185</v>
      </c>
      <c r="D157" s="214" t="s">
        <v>179</v>
      </c>
      <c r="E157" s="215" t="s">
        <v>4740</v>
      </c>
      <c r="F157" s="216" t="s">
        <v>4741</v>
      </c>
      <c r="G157" s="217" t="s">
        <v>692</v>
      </c>
      <c r="H157" s="218">
        <v>2.887</v>
      </c>
      <c r="I157" s="219"/>
      <c r="J157" s="220">
        <f>ROUND(I157*H157,2)</f>
        <v>0</v>
      </c>
      <c r="K157" s="216" t="s">
        <v>368</v>
      </c>
      <c r="L157" s="47"/>
      <c r="M157" s="221" t="s">
        <v>21</v>
      </c>
      <c r="N157" s="222" t="s">
        <v>43</v>
      </c>
      <c r="O157" s="87"/>
      <c r="P157" s="223">
        <f>O157*H157</f>
        <v>0</v>
      </c>
      <c r="Q157" s="223">
        <v>1.06277</v>
      </c>
      <c r="R157" s="223">
        <f>Q157*H157</f>
        <v>3.0682169899999998</v>
      </c>
      <c r="S157" s="223">
        <v>0</v>
      </c>
      <c r="T157" s="224">
        <f>S157*H157</f>
        <v>0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25" t="s">
        <v>97</v>
      </c>
      <c r="AT157" s="225" t="s">
        <v>179</v>
      </c>
      <c r="AU157" s="225" t="s">
        <v>81</v>
      </c>
      <c r="AY157" s="20" t="s">
        <v>178</v>
      </c>
      <c r="BE157" s="226">
        <f>IF(N157="základní",J157,0)</f>
        <v>0</v>
      </c>
      <c r="BF157" s="226">
        <f>IF(N157="snížená",J157,0)</f>
        <v>0</v>
      </c>
      <c r="BG157" s="226">
        <f>IF(N157="zákl. přenesená",J157,0)</f>
        <v>0</v>
      </c>
      <c r="BH157" s="226">
        <f>IF(N157="sníž. přenesená",J157,0)</f>
        <v>0</v>
      </c>
      <c r="BI157" s="226">
        <f>IF(N157="nulová",J157,0)</f>
        <v>0</v>
      </c>
      <c r="BJ157" s="20" t="s">
        <v>79</v>
      </c>
      <c r="BK157" s="226">
        <f>ROUND(I157*H157,2)</f>
        <v>0</v>
      </c>
      <c r="BL157" s="20" t="s">
        <v>97</v>
      </c>
      <c r="BM157" s="225" t="s">
        <v>4742</v>
      </c>
    </row>
    <row r="158" s="2" customFormat="1">
      <c r="A158" s="41"/>
      <c r="B158" s="42"/>
      <c r="C158" s="43"/>
      <c r="D158" s="235" t="s">
        <v>370</v>
      </c>
      <c r="E158" s="43"/>
      <c r="F158" s="236" t="s">
        <v>4743</v>
      </c>
      <c r="G158" s="43"/>
      <c r="H158" s="43"/>
      <c r="I158" s="237"/>
      <c r="J158" s="43"/>
      <c r="K158" s="43"/>
      <c r="L158" s="47"/>
      <c r="M158" s="238"/>
      <c r="N158" s="239"/>
      <c r="O158" s="87"/>
      <c r="P158" s="87"/>
      <c r="Q158" s="87"/>
      <c r="R158" s="87"/>
      <c r="S158" s="87"/>
      <c r="T158" s="88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T158" s="20" t="s">
        <v>370</v>
      </c>
      <c r="AU158" s="20" t="s">
        <v>81</v>
      </c>
    </row>
    <row r="159" s="14" customFormat="1">
      <c r="A159" s="14"/>
      <c r="B159" s="251"/>
      <c r="C159" s="252"/>
      <c r="D159" s="242" t="s">
        <v>372</v>
      </c>
      <c r="E159" s="253" t="s">
        <v>21</v>
      </c>
      <c r="F159" s="254" t="s">
        <v>4744</v>
      </c>
      <c r="G159" s="252"/>
      <c r="H159" s="255">
        <v>0.074999999999999997</v>
      </c>
      <c r="I159" s="256"/>
      <c r="J159" s="252"/>
      <c r="K159" s="252"/>
      <c r="L159" s="257"/>
      <c r="M159" s="258"/>
      <c r="N159" s="259"/>
      <c r="O159" s="259"/>
      <c r="P159" s="259"/>
      <c r="Q159" s="259"/>
      <c r="R159" s="259"/>
      <c r="S159" s="259"/>
      <c r="T159" s="260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61" t="s">
        <v>372</v>
      </c>
      <c r="AU159" s="261" t="s">
        <v>81</v>
      </c>
      <c r="AV159" s="14" t="s">
        <v>81</v>
      </c>
      <c r="AW159" s="14" t="s">
        <v>34</v>
      </c>
      <c r="AX159" s="14" t="s">
        <v>72</v>
      </c>
      <c r="AY159" s="261" t="s">
        <v>178</v>
      </c>
    </row>
    <row r="160" s="13" customFormat="1">
      <c r="A160" s="13"/>
      <c r="B160" s="240"/>
      <c r="C160" s="241"/>
      <c r="D160" s="242" t="s">
        <v>372</v>
      </c>
      <c r="E160" s="243" t="s">
        <v>21</v>
      </c>
      <c r="F160" s="244" t="s">
        <v>4729</v>
      </c>
      <c r="G160" s="241"/>
      <c r="H160" s="243" t="s">
        <v>21</v>
      </c>
      <c r="I160" s="245"/>
      <c r="J160" s="241"/>
      <c r="K160" s="241"/>
      <c r="L160" s="246"/>
      <c r="M160" s="247"/>
      <c r="N160" s="248"/>
      <c r="O160" s="248"/>
      <c r="P160" s="248"/>
      <c r="Q160" s="248"/>
      <c r="R160" s="248"/>
      <c r="S160" s="248"/>
      <c r="T160" s="249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50" t="s">
        <v>372</v>
      </c>
      <c r="AU160" s="250" t="s">
        <v>81</v>
      </c>
      <c r="AV160" s="13" t="s">
        <v>79</v>
      </c>
      <c r="AW160" s="13" t="s">
        <v>34</v>
      </c>
      <c r="AX160" s="13" t="s">
        <v>72</v>
      </c>
      <c r="AY160" s="250" t="s">
        <v>178</v>
      </c>
    </row>
    <row r="161" s="14" customFormat="1">
      <c r="A161" s="14"/>
      <c r="B161" s="251"/>
      <c r="C161" s="252"/>
      <c r="D161" s="242" t="s">
        <v>372</v>
      </c>
      <c r="E161" s="253" t="s">
        <v>21</v>
      </c>
      <c r="F161" s="254" t="s">
        <v>4745</v>
      </c>
      <c r="G161" s="252"/>
      <c r="H161" s="255">
        <v>2.4830000000000001</v>
      </c>
      <c r="I161" s="256"/>
      <c r="J161" s="252"/>
      <c r="K161" s="252"/>
      <c r="L161" s="257"/>
      <c r="M161" s="258"/>
      <c r="N161" s="259"/>
      <c r="O161" s="259"/>
      <c r="P161" s="259"/>
      <c r="Q161" s="259"/>
      <c r="R161" s="259"/>
      <c r="S161" s="259"/>
      <c r="T161" s="260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61" t="s">
        <v>372</v>
      </c>
      <c r="AU161" s="261" t="s">
        <v>81</v>
      </c>
      <c r="AV161" s="14" t="s">
        <v>81</v>
      </c>
      <c r="AW161" s="14" t="s">
        <v>34</v>
      </c>
      <c r="AX161" s="14" t="s">
        <v>72</v>
      </c>
      <c r="AY161" s="261" t="s">
        <v>178</v>
      </c>
    </row>
    <row r="162" s="14" customFormat="1">
      <c r="A162" s="14"/>
      <c r="B162" s="251"/>
      <c r="C162" s="252"/>
      <c r="D162" s="242" t="s">
        <v>372</v>
      </c>
      <c r="E162" s="253" t="s">
        <v>21</v>
      </c>
      <c r="F162" s="254" t="s">
        <v>4746</v>
      </c>
      <c r="G162" s="252"/>
      <c r="H162" s="255">
        <v>0.32900000000000001</v>
      </c>
      <c r="I162" s="256"/>
      <c r="J162" s="252"/>
      <c r="K162" s="252"/>
      <c r="L162" s="257"/>
      <c r="M162" s="258"/>
      <c r="N162" s="259"/>
      <c r="O162" s="259"/>
      <c r="P162" s="259"/>
      <c r="Q162" s="259"/>
      <c r="R162" s="259"/>
      <c r="S162" s="259"/>
      <c r="T162" s="260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61" t="s">
        <v>372</v>
      </c>
      <c r="AU162" s="261" t="s">
        <v>81</v>
      </c>
      <c r="AV162" s="14" t="s">
        <v>81</v>
      </c>
      <c r="AW162" s="14" t="s">
        <v>34</v>
      </c>
      <c r="AX162" s="14" t="s">
        <v>72</v>
      </c>
      <c r="AY162" s="261" t="s">
        <v>178</v>
      </c>
    </row>
    <row r="163" s="15" customFormat="1">
      <c r="A163" s="15"/>
      <c r="B163" s="262"/>
      <c r="C163" s="263"/>
      <c r="D163" s="242" t="s">
        <v>372</v>
      </c>
      <c r="E163" s="264" t="s">
        <v>21</v>
      </c>
      <c r="F163" s="265" t="s">
        <v>399</v>
      </c>
      <c r="G163" s="263"/>
      <c r="H163" s="266">
        <v>2.8870000000000005</v>
      </c>
      <c r="I163" s="267"/>
      <c r="J163" s="263"/>
      <c r="K163" s="263"/>
      <c r="L163" s="268"/>
      <c r="M163" s="269"/>
      <c r="N163" s="270"/>
      <c r="O163" s="270"/>
      <c r="P163" s="270"/>
      <c r="Q163" s="270"/>
      <c r="R163" s="270"/>
      <c r="S163" s="270"/>
      <c r="T163" s="271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T163" s="272" t="s">
        <v>372</v>
      </c>
      <c r="AU163" s="272" t="s">
        <v>81</v>
      </c>
      <c r="AV163" s="15" t="s">
        <v>97</v>
      </c>
      <c r="AW163" s="15" t="s">
        <v>34</v>
      </c>
      <c r="AX163" s="15" t="s">
        <v>79</v>
      </c>
      <c r="AY163" s="272" t="s">
        <v>178</v>
      </c>
    </row>
    <row r="164" s="2" customFormat="1" ht="24.15" customHeight="1">
      <c r="A164" s="41"/>
      <c r="B164" s="42"/>
      <c r="C164" s="214" t="s">
        <v>189</v>
      </c>
      <c r="D164" s="214" t="s">
        <v>179</v>
      </c>
      <c r="E164" s="215" t="s">
        <v>4747</v>
      </c>
      <c r="F164" s="216" t="s">
        <v>4748</v>
      </c>
      <c r="G164" s="217" t="s">
        <v>392</v>
      </c>
      <c r="H164" s="218">
        <v>60.825000000000003</v>
      </c>
      <c r="I164" s="219"/>
      <c r="J164" s="220">
        <f>ROUND(I164*H164,2)</f>
        <v>0</v>
      </c>
      <c r="K164" s="216" t="s">
        <v>368</v>
      </c>
      <c r="L164" s="47"/>
      <c r="M164" s="221" t="s">
        <v>21</v>
      </c>
      <c r="N164" s="222" t="s">
        <v>43</v>
      </c>
      <c r="O164" s="87"/>
      <c r="P164" s="223">
        <f>O164*H164</f>
        <v>0</v>
      </c>
      <c r="Q164" s="223">
        <v>2.3010199999999998</v>
      </c>
      <c r="R164" s="223">
        <f>Q164*H164</f>
        <v>139.9595415</v>
      </c>
      <c r="S164" s="223">
        <v>0</v>
      </c>
      <c r="T164" s="224">
        <f>S164*H164</f>
        <v>0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R164" s="225" t="s">
        <v>97</v>
      </c>
      <c r="AT164" s="225" t="s">
        <v>179</v>
      </c>
      <c r="AU164" s="225" t="s">
        <v>81</v>
      </c>
      <c r="AY164" s="20" t="s">
        <v>178</v>
      </c>
      <c r="BE164" s="226">
        <f>IF(N164="základní",J164,0)</f>
        <v>0</v>
      </c>
      <c r="BF164" s="226">
        <f>IF(N164="snížená",J164,0)</f>
        <v>0</v>
      </c>
      <c r="BG164" s="226">
        <f>IF(N164="zákl. přenesená",J164,0)</f>
        <v>0</v>
      </c>
      <c r="BH164" s="226">
        <f>IF(N164="sníž. přenesená",J164,0)</f>
        <v>0</v>
      </c>
      <c r="BI164" s="226">
        <f>IF(N164="nulová",J164,0)</f>
        <v>0</v>
      </c>
      <c r="BJ164" s="20" t="s">
        <v>79</v>
      </c>
      <c r="BK164" s="226">
        <f>ROUND(I164*H164,2)</f>
        <v>0</v>
      </c>
      <c r="BL164" s="20" t="s">
        <v>97</v>
      </c>
      <c r="BM164" s="225" t="s">
        <v>4749</v>
      </c>
    </row>
    <row r="165" s="2" customFormat="1">
      <c r="A165" s="41"/>
      <c r="B165" s="42"/>
      <c r="C165" s="43"/>
      <c r="D165" s="235" t="s">
        <v>370</v>
      </c>
      <c r="E165" s="43"/>
      <c r="F165" s="236" t="s">
        <v>4750</v>
      </c>
      <c r="G165" s="43"/>
      <c r="H165" s="43"/>
      <c r="I165" s="237"/>
      <c r="J165" s="43"/>
      <c r="K165" s="43"/>
      <c r="L165" s="47"/>
      <c r="M165" s="238"/>
      <c r="N165" s="239"/>
      <c r="O165" s="87"/>
      <c r="P165" s="87"/>
      <c r="Q165" s="87"/>
      <c r="R165" s="87"/>
      <c r="S165" s="87"/>
      <c r="T165" s="88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T165" s="20" t="s">
        <v>370</v>
      </c>
      <c r="AU165" s="20" t="s">
        <v>81</v>
      </c>
    </row>
    <row r="166" s="13" customFormat="1">
      <c r="A166" s="13"/>
      <c r="B166" s="240"/>
      <c r="C166" s="241"/>
      <c r="D166" s="242" t="s">
        <v>372</v>
      </c>
      <c r="E166" s="243" t="s">
        <v>21</v>
      </c>
      <c r="F166" s="244" t="s">
        <v>948</v>
      </c>
      <c r="G166" s="241"/>
      <c r="H166" s="243" t="s">
        <v>21</v>
      </c>
      <c r="I166" s="245"/>
      <c r="J166" s="241"/>
      <c r="K166" s="241"/>
      <c r="L166" s="246"/>
      <c r="M166" s="247"/>
      <c r="N166" s="248"/>
      <c r="O166" s="248"/>
      <c r="P166" s="248"/>
      <c r="Q166" s="248"/>
      <c r="R166" s="248"/>
      <c r="S166" s="248"/>
      <c r="T166" s="249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50" t="s">
        <v>372</v>
      </c>
      <c r="AU166" s="250" t="s">
        <v>81</v>
      </c>
      <c r="AV166" s="13" t="s">
        <v>79</v>
      </c>
      <c r="AW166" s="13" t="s">
        <v>34</v>
      </c>
      <c r="AX166" s="13" t="s">
        <v>72</v>
      </c>
      <c r="AY166" s="250" t="s">
        <v>178</v>
      </c>
    </row>
    <row r="167" s="13" customFormat="1">
      <c r="A167" s="13"/>
      <c r="B167" s="240"/>
      <c r="C167" s="241"/>
      <c r="D167" s="242" t="s">
        <v>372</v>
      </c>
      <c r="E167" s="243" t="s">
        <v>21</v>
      </c>
      <c r="F167" s="244" t="s">
        <v>1310</v>
      </c>
      <c r="G167" s="241"/>
      <c r="H167" s="243" t="s">
        <v>21</v>
      </c>
      <c r="I167" s="245"/>
      <c r="J167" s="241"/>
      <c r="K167" s="241"/>
      <c r="L167" s="246"/>
      <c r="M167" s="247"/>
      <c r="N167" s="248"/>
      <c r="O167" s="248"/>
      <c r="P167" s="248"/>
      <c r="Q167" s="248"/>
      <c r="R167" s="248"/>
      <c r="S167" s="248"/>
      <c r="T167" s="249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50" t="s">
        <v>372</v>
      </c>
      <c r="AU167" s="250" t="s">
        <v>81</v>
      </c>
      <c r="AV167" s="13" t="s">
        <v>79</v>
      </c>
      <c r="AW167" s="13" t="s">
        <v>34</v>
      </c>
      <c r="AX167" s="13" t="s">
        <v>72</v>
      </c>
      <c r="AY167" s="250" t="s">
        <v>178</v>
      </c>
    </row>
    <row r="168" s="14" customFormat="1">
      <c r="A168" s="14"/>
      <c r="B168" s="251"/>
      <c r="C168" s="252"/>
      <c r="D168" s="242" t="s">
        <v>372</v>
      </c>
      <c r="E168" s="253" t="s">
        <v>21</v>
      </c>
      <c r="F168" s="254" t="s">
        <v>4751</v>
      </c>
      <c r="G168" s="252"/>
      <c r="H168" s="255">
        <v>2.137</v>
      </c>
      <c r="I168" s="256"/>
      <c r="J168" s="252"/>
      <c r="K168" s="252"/>
      <c r="L168" s="257"/>
      <c r="M168" s="258"/>
      <c r="N168" s="259"/>
      <c r="O168" s="259"/>
      <c r="P168" s="259"/>
      <c r="Q168" s="259"/>
      <c r="R168" s="259"/>
      <c r="S168" s="259"/>
      <c r="T168" s="260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61" t="s">
        <v>372</v>
      </c>
      <c r="AU168" s="261" t="s">
        <v>81</v>
      </c>
      <c r="AV168" s="14" t="s">
        <v>81</v>
      </c>
      <c r="AW168" s="14" t="s">
        <v>34</v>
      </c>
      <c r="AX168" s="14" t="s">
        <v>72</v>
      </c>
      <c r="AY168" s="261" t="s">
        <v>178</v>
      </c>
    </row>
    <row r="169" s="14" customFormat="1">
      <c r="A169" s="14"/>
      <c r="B169" s="251"/>
      <c r="C169" s="252"/>
      <c r="D169" s="242" t="s">
        <v>372</v>
      </c>
      <c r="E169" s="253" t="s">
        <v>21</v>
      </c>
      <c r="F169" s="254" t="s">
        <v>4752</v>
      </c>
      <c r="G169" s="252"/>
      <c r="H169" s="255">
        <v>3.8929999999999998</v>
      </c>
      <c r="I169" s="256"/>
      <c r="J169" s="252"/>
      <c r="K169" s="252"/>
      <c r="L169" s="257"/>
      <c r="M169" s="258"/>
      <c r="N169" s="259"/>
      <c r="O169" s="259"/>
      <c r="P169" s="259"/>
      <c r="Q169" s="259"/>
      <c r="R169" s="259"/>
      <c r="S169" s="259"/>
      <c r="T169" s="260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61" t="s">
        <v>372</v>
      </c>
      <c r="AU169" s="261" t="s">
        <v>81</v>
      </c>
      <c r="AV169" s="14" t="s">
        <v>81</v>
      </c>
      <c r="AW169" s="14" t="s">
        <v>34</v>
      </c>
      <c r="AX169" s="14" t="s">
        <v>72</v>
      </c>
      <c r="AY169" s="261" t="s">
        <v>178</v>
      </c>
    </row>
    <row r="170" s="14" customFormat="1">
      <c r="A170" s="14"/>
      <c r="B170" s="251"/>
      <c r="C170" s="252"/>
      <c r="D170" s="242" t="s">
        <v>372</v>
      </c>
      <c r="E170" s="253" t="s">
        <v>21</v>
      </c>
      <c r="F170" s="254" t="s">
        <v>4753</v>
      </c>
      <c r="G170" s="252"/>
      <c r="H170" s="255">
        <v>42.841999999999999</v>
      </c>
      <c r="I170" s="256"/>
      <c r="J170" s="252"/>
      <c r="K170" s="252"/>
      <c r="L170" s="257"/>
      <c r="M170" s="258"/>
      <c r="N170" s="259"/>
      <c r="O170" s="259"/>
      <c r="P170" s="259"/>
      <c r="Q170" s="259"/>
      <c r="R170" s="259"/>
      <c r="S170" s="259"/>
      <c r="T170" s="260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61" t="s">
        <v>372</v>
      </c>
      <c r="AU170" s="261" t="s">
        <v>81</v>
      </c>
      <c r="AV170" s="14" t="s">
        <v>81</v>
      </c>
      <c r="AW170" s="14" t="s">
        <v>34</v>
      </c>
      <c r="AX170" s="14" t="s">
        <v>72</v>
      </c>
      <c r="AY170" s="261" t="s">
        <v>178</v>
      </c>
    </row>
    <row r="171" s="14" customFormat="1">
      <c r="A171" s="14"/>
      <c r="B171" s="251"/>
      <c r="C171" s="252"/>
      <c r="D171" s="242" t="s">
        <v>372</v>
      </c>
      <c r="E171" s="253" t="s">
        <v>21</v>
      </c>
      <c r="F171" s="254" t="s">
        <v>4754</v>
      </c>
      <c r="G171" s="252"/>
      <c r="H171" s="255">
        <v>8.3819999999999997</v>
      </c>
      <c r="I171" s="256"/>
      <c r="J171" s="252"/>
      <c r="K171" s="252"/>
      <c r="L171" s="257"/>
      <c r="M171" s="258"/>
      <c r="N171" s="259"/>
      <c r="O171" s="259"/>
      <c r="P171" s="259"/>
      <c r="Q171" s="259"/>
      <c r="R171" s="259"/>
      <c r="S171" s="259"/>
      <c r="T171" s="260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61" t="s">
        <v>372</v>
      </c>
      <c r="AU171" s="261" t="s">
        <v>81</v>
      </c>
      <c r="AV171" s="14" t="s">
        <v>81</v>
      </c>
      <c r="AW171" s="14" t="s">
        <v>34</v>
      </c>
      <c r="AX171" s="14" t="s">
        <v>72</v>
      </c>
      <c r="AY171" s="261" t="s">
        <v>178</v>
      </c>
    </row>
    <row r="172" s="14" customFormat="1">
      <c r="A172" s="14"/>
      <c r="B172" s="251"/>
      <c r="C172" s="252"/>
      <c r="D172" s="242" t="s">
        <v>372</v>
      </c>
      <c r="E172" s="253" t="s">
        <v>21</v>
      </c>
      <c r="F172" s="254" t="s">
        <v>4755</v>
      </c>
      <c r="G172" s="252"/>
      <c r="H172" s="255">
        <v>3.5710000000000002</v>
      </c>
      <c r="I172" s="256"/>
      <c r="J172" s="252"/>
      <c r="K172" s="252"/>
      <c r="L172" s="257"/>
      <c r="M172" s="258"/>
      <c r="N172" s="259"/>
      <c r="O172" s="259"/>
      <c r="P172" s="259"/>
      <c r="Q172" s="259"/>
      <c r="R172" s="259"/>
      <c r="S172" s="259"/>
      <c r="T172" s="260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61" t="s">
        <v>372</v>
      </c>
      <c r="AU172" s="261" t="s">
        <v>81</v>
      </c>
      <c r="AV172" s="14" t="s">
        <v>81</v>
      </c>
      <c r="AW172" s="14" t="s">
        <v>34</v>
      </c>
      <c r="AX172" s="14" t="s">
        <v>72</v>
      </c>
      <c r="AY172" s="261" t="s">
        <v>178</v>
      </c>
    </row>
    <row r="173" s="16" customFormat="1">
      <c r="A173" s="16"/>
      <c r="B173" s="273"/>
      <c r="C173" s="274"/>
      <c r="D173" s="242" t="s">
        <v>372</v>
      </c>
      <c r="E173" s="275" t="s">
        <v>21</v>
      </c>
      <c r="F173" s="276" t="s">
        <v>407</v>
      </c>
      <c r="G173" s="274"/>
      <c r="H173" s="277">
        <v>60.824999999999996</v>
      </c>
      <c r="I173" s="278"/>
      <c r="J173" s="274"/>
      <c r="K173" s="274"/>
      <c r="L173" s="279"/>
      <c r="M173" s="280"/>
      <c r="N173" s="281"/>
      <c r="O173" s="281"/>
      <c r="P173" s="281"/>
      <c r="Q173" s="281"/>
      <c r="R173" s="281"/>
      <c r="S173" s="281"/>
      <c r="T173" s="282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T173" s="283" t="s">
        <v>372</v>
      </c>
      <c r="AU173" s="283" t="s">
        <v>81</v>
      </c>
      <c r="AV173" s="16" t="s">
        <v>95</v>
      </c>
      <c r="AW173" s="16" t="s">
        <v>34</v>
      </c>
      <c r="AX173" s="16" t="s">
        <v>79</v>
      </c>
      <c r="AY173" s="283" t="s">
        <v>178</v>
      </c>
    </row>
    <row r="174" s="2" customFormat="1" ht="33" customHeight="1">
      <c r="A174" s="41"/>
      <c r="B174" s="42"/>
      <c r="C174" s="214" t="s">
        <v>193</v>
      </c>
      <c r="D174" s="214" t="s">
        <v>179</v>
      </c>
      <c r="E174" s="215" t="s">
        <v>4756</v>
      </c>
      <c r="F174" s="216" t="s">
        <v>4757</v>
      </c>
      <c r="G174" s="217" t="s">
        <v>392</v>
      </c>
      <c r="H174" s="218">
        <v>162.15100000000001</v>
      </c>
      <c r="I174" s="219"/>
      <c r="J174" s="220">
        <f>ROUND(I174*H174,2)</f>
        <v>0</v>
      </c>
      <c r="K174" s="216" t="s">
        <v>368</v>
      </c>
      <c r="L174" s="47"/>
      <c r="M174" s="221" t="s">
        <v>21</v>
      </c>
      <c r="N174" s="222" t="s">
        <v>43</v>
      </c>
      <c r="O174" s="87"/>
      <c r="P174" s="223">
        <f>O174*H174</f>
        <v>0</v>
      </c>
      <c r="Q174" s="223">
        <v>2.5018699999999998</v>
      </c>
      <c r="R174" s="223">
        <f>Q174*H174</f>
        <v>405.68072237000001</v>
      </c>
      <c r="S174" s="223">
        <v>0</v>
      </c>
      <c r="T174" s="224">
        <f>S174*H174</f>
        <v>0</v>
      </c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R174" s="225" t="s">
        <v>97</v>
      </c>
      <c r="AT174" s="225" t="s">
        <v>179</v>
      </c>
      <c r="AU174" s="225" t="s">
        <v>81</v>
      </c>
      <c r="AY174" s="20" t="s">
        <v>178</v>
      </c>
      <c r="BE174" s="226">
        <f>IF(N174="základní",J174,0)</f>
        <v>0</v>
      </c>
      <c r="BF174" s="226">
        <f>IF(N174="snížená",J174,0)</f>
        <v>0</v>
      </c>
      <c r="BG174" s="226">
        <f>IF(N174="zákl. přenesená",J174,0)</f>
        <v>0</v>
      </c>
      <c r="BH174" s="226">
        <f>IF(N174="sníž. přenesená",J174,0)</f>
        <v>0</v>
      </c>
      <c r="BI174" s="226">
        <f>IF(N174="nulová",J174,0)</f>
        <v>0</v>
      </c>
      <c r="BJ174" s="20" t="s">
        <v>79</v>
      </c>
      <c r="BK174" s="226">
        <f>ROUND(I174*H174,2)</f>
        <v>0</v>
      </c>
      <c r="BL174" s="20" t="s">
        <v>97</v>
      </c>
      <c r="BM174" s="225" t="s">
        <v>4758</v>
      </c>
    </row>
    <row r="175" s="2" customFormat="1">
      <c r="A175" s="41"/>
      <c r="B175" s="42"/>
      <c r="C175" s="43"/>
      <c r="D175" s="235" t="s">
        <v>370</v>
      </c>
      <c r="E175" s="43"/>
      <c r="F175" s="236" t="s">
        <v>4759</v>
      </c>
      <c r="G175" s="43"/>
      <c r="H175" s="43"/>
      <c r="I175" s="237"/>
      <c r="J175" s="43"/>
      <c r="K175" s="43"/>
      <c r="L175" s="47"/>
      <c r="M175" s="238"/>
      <c r="N175" s="239"/>
      <c r="O175" s="87"/>
      <c r="P175" s="87"/>
      <c r="Q175" s="87"/>
      <c r="R175" s="87"/>
      <c r="S175" s="87"/>
      <c r="T175" s="88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T175" s="20" t="s">
        <v>370</v>
      </c>
      <c r="AU175" s="20" t="s">
        <v>81</v>
      </c>
    </row>
    <row r="176" s="13" customFormat="1">
      <c r="A176" s="13"/>
      <c r="B176" s="240"/>
      <c r="C176" s="241"/>
      <c r="D176" s="242" t="s">
        <v>372</v>
      </c>
      <c r="E176" s="243" t="s">
        <v>21</v>
      </c>
      <c r="F176" s="244" t="s">
        <v>4760</v>
      </c>
      <c r="G176" s="241"/>
      <c r="H176" s="243" t="s">
        <v>21</v>
      </c>
      <c r="I176" s="245"/>
      <c r="J176" s="241"/>
      <c r="K176" s="241"/>
      <c r="L176" s="246"/>
      <c r="M176" s="247"/>
      <c r="N176" s="248"/>
      <c r="O176" s="248"/>
      <c r="P176" s="248"/>
      <c r="Q176" s="248"/>
      <c r="R176" s="248"/>
      <c r="S176" s="248"/>
      <c r="T176" s="249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50" t="s">
        <v>372</v>
      </c>
      <c r="AU176" s="250" t="s">
        <v>81</v>
      </c>
      <c r="AV176" s="13" t="s">
        <v>79</v>
      </c>
      <c r="AW176" s="13" t="s">
        <v>34</v>
      </c>
      <c r="AX176" s="13" t="s">
        <v>72</v>
      </c>
      <c r="AY176" s="250" t="s">
        <v>178</v>
      </c>
    </row>
    <row r="177" s="14" customFormat="1">
      <c r="A177" s="14"/>
      <c r="B177" s="251"/>
      <c r="C177" s="252"/>
      <c r="D177" s="242" t="s">
        <v>372</v>
      </c>
      <c r="E177" s="253" t="s">
        <v>21</v>
      </c>
      <c r="F177" s="254" t="s">
        <v>4761</v>
      </c>
      <c r="G177" s="252"/>
      <c r="H177" s="255">
        <v>37.423999999999999</v>
      </c>
      <c r="I177" s="256"/>
      <c r="J177" s="252"/>
      <c r="K177" s="252"/>
      <c r="L177" s="257"/>
      <c r="M177" s="258"/>
      <c r="N177" s="259"/>
      <c r="O177" s="259"/>
      <c r="P177" s="259"/>
      <c r="Q177" s="259"/>
      <c r="R177" s="259"/>
      <c r="S177" s="259"/>
      <c r="T177" s="260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61" t="s">
        <v>372</v>
      </c>
      <c r="AU177" s="261" t="s">
        <v>81</v>
      </c>
      <c r="AV177" s="14" t="s">
        <v>81</v>
      </c>
      <c r="AW177" s="14" t="s">
        <v>34</v>
      </c>
      <c r="AX177" s="14" t="s">
        <v>72</v>
      </c>
      <c r="AY177" s="261" t="s">
        <v>178</v>
      </c>
    </row>
    <row r="178" s="14" customFormat="1">
      <c r="A178" s="14"/>
      <c r="B178" s="251"/>
      <c r="C178" s="252"/>
      <c r="D178" s="242" t="s">
        <v>372</v>
      </c>
      <c r="E178" s="253" t="s">
        <v>21</v>
      </c>
      <c r="F178" s="254" t="s">
        <v>4762</v>
      </c>
      <c r="G178" s="252"/>
      <c r="H178" s="255">
        <v>0.73199999999999998</v>
      </c>
      <c r="I178" s="256"/>
      <c r="J178" s="252"/>
      <c r="K178" s="252"/>
      <c r="L178" s="257"/>
      <c r="M178" s="258"/>
      <c r="N178" s="259"/>
      <c r="O178" s="259"/>
      <c r="P178" s="259"/>
      <c r="Q178" s="259"/>
      <c r="R178" s="259"/>
      <c r="S178" s="259"/>
      <c r="T178" s="260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61" t="s">
        <v>372</v>
      </c>
      <c r="AU178" s="261" t="s">
        <v>81</v>
      </c>
      <c r="AV178" s="14" t="s">
        <v>81</v>
      </c>
      <c r="AW178" s="14" t="s">
        <v>34</v>
      </c>
      <c r="AX178" s="14" t="s">
        <v>72</v>
      </c>
      <c r="AY178" s="261" t="s">
        <v>178</v>
      </c>
    </row>
    <row r="179" s="14" customFormat="1">
      <c r="A179" s="14"/>
      <c r="B179" s="251"/>
      <c r="C179" s="252"/>
      <c r="D179" s="242" t="s">
        <v>372</v>
      </c>
      <c r="E179" s="253" t="s">
        <v>21</v>
      </c>
      <c r="F179" s="254" t="s">
        <v>4763</v>
      </c>
      <c r="G179" s="252"/>
      <c r="H179" s="255">
        <v>0.81499999999999995</v>
      </c>
      <c r="I179" s="256"/>
      <c r="J179" s="252"/>
      <c r="K179" s="252"/>
      <c r="L179" s="257"/>
      <c r="M179" s="258"/>
      <c r="N179" s="259"/>
      <c r="O179" s="259"/>
      <c r="P179" s="259"/>
      <c r="Q179" s="259"/>
      <c r="R179" s="259"/>
      <c r="S179" s="259"/>
      <c r="T179" s="260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61" t="s">
        <v>372</v>
      </c>
      <c r="AU179" s="261" t="s">
        <v>81</v>
      </c>
      <c r="AV179" s="14" t="s">
        <v>81</v>
      </c>
      <c r="AW179" s="14" t="s">
        <v>34</v>
      </c>
      <c r="AX179" s="14" t="s">
        <v>72</v>
      </c>
      <c r="AY179" s="261" t="s">
        <v>178</v>
      </c>
    </row>
    <row r="180" s="14" customFormat="1">
      <c r="A180" s="14"/>
      <c r="B180" s="251"/>
      <c r="C180" s="252"/>
      <c r="D180" s="242" t="s">
        <v>372</v>
      </c>
      <c r="E180" s="253" t="s">
        <v>21</v>
      </c>
      <c r="F180" s="254" t="s">
        <v>4764</v>
      </c>
      <c r="G180" s="252"/>
      <c r="H180" s="255">
        <v>63.060000000000002</v>
      </c>
      <c r="I180" s="256"/>
      <c r="J180" s="252"/>
      <c r="K180" s="252"/>
      <c r="L180" s="257"/>
      <c r="M180" s="258"/>
      <c r="N180" s="259"/>
      <c r="O180" s="259"/>
      <c r="P180" s="259"/>
      <c r="Q180" s="259"/>
      <c r="R180" s="259"/>
      <c r="S180" s="259"/>
      <c r="T180" s="260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61" t="s">
        <v>372</v>
      </c>
      <c r="AU180" s="261" t="s">
        <v>81</v>
      </c>
      <c r="AV180" s="14" t="s">
        <v>81</v>
      </c>
      <c r="AW180" s="14" t="s">
        <v>34</v>
      </c>
      <c r="AX180" s="14" t="s">
        <v>72</v>
      </c>
      <c r="AY180" s="261" t="s">
        <v>178</v>
      </c>
    </row>
    <row r="181" s="14" customFormat="1">
      <c r="A181" s="14"/>
      <c r="B181" s="251"/>
      <c r="C181" s="252"/>
      <c r="D181" s="242" t="s">
        <v>372</v>
      </c>
      <c r="E181" s="253" t="s">
        <v>21</v>
      </c>
      <c r="F181" s="254" t="s">
        <v>4765</v>
      </c>
      <c r="G181" s="252"/>
      <c r="H181" s="255">
        <v>32.718000000000004</v>
      </c>
      <c r="I181" s="256"/>
      <c r="J181" s="252"/>
      <c r="K181" s="252"/>
      <c r="L181" s="257"/>
      <c r="M181" s="258"/>
      <c r="N181" s="259"/>
      <c r="O181" s="259"/>
      <c r="P181" s="259"/>
      <c r="Q181" s="259"/>
      <c r="R181" s="259"/>
      <c r="S181" s="259"/>
      <c r="T181" s="260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61" t="s">
        <v>372</v>
      </c>
      <c r="AU181" s="261" t="s">
        <v>81</v>
      </c>
      <c r="AV181" s="14" t="s">
        <v>81</v>
      </c>
      <c r="AW181" s="14" t="s">
        <v>34</v>
      </c>
      <c r="AX181" s="14" t="s">
        <v>72</v>
      </c>
      <c r="AY181" s="261" t="s">
        <v>178</v>
      </c>
    </row>
    <row r="182" s="14" customFormat="1">
      <c r="A182" s="14"/>
      <c r="B182" s="251"/>
      <c r="C182" s="252"/>
      <c r="D182" s="242" t="s">
        <v>372</v>
      </c>
      <c r="E182" s="253" t="s">
        <v>21</v>
      </c>
      <c r="F182" s="254" t="s">
        <v>4766</v>
      </c>
      <c r="G182" s="252"/>
      <c r="H182" s="255">
        <v>6.0430000000000001</v>
      </c>
      <c r="I182" s="256"/>
      <c r="J182" s="252"/>
      <c r="K182" s="252"/>
      <c r="L182" s="257"/>
      <c r="M182" s="258"/>
      <c r="N182" s="259"/>
      <c r="O182" s="259"/>
      <c r="P182" s="259"/>
      <c r="Q182" s="259"/>
      <c r="R182" s="259"/>
      <c r="S182" s="259"/>
      <c r="T182" s="260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61" t="s">
        <v>372</v>
      </c>
      <c r="AU182" s="261" t="s">
        <v>81</v>
      </c>
      <c r="AV182" s="14" t="s">
        <v>81</v>
      </c>
      <c r="AW182" s="14" t="s">
        <v>34</v>
      </c>
      <c r="AX182" s="14" t="s">
        <v>72</v>
      </c>
      <c r="AY182" s="261" t="s">
        <v>178</v>
      </c>
    </row>
    <row r="183" s="14" customFormat="1">
      <c r="A183" s="14"/>
      <c r="B183" s="251"/>
      <c r="C183" s="252"/>
      <c r="D183" s="242" t="s">
        <v>372</v>
      </c>
      <c r="E183" s="253" t="s">
        <v>21</v>
      </c>
      <c r="F183" s="254" t="s">
        <v>4767</v>
      </c>
      <c r="G183" s="252"/>
      <c r="H183" s="255">
        <v>5.7439999999999998</v>
      </c>
      <c r="I183" s="256"/>
      <c r="J183" s="252"/>
      <c r="K183" s="252"/>
      <c r="L183" s="257"/>
      <c r="M183" s="258"/>
      <c r="N183" s="259"/>
      <c r="O183" s="259"/>
      <c r="P183" s="259"/>
      <c r="Q183" s="259"/>
      <c r="R183" s="259"/>
      <c r="S183" s="259"/>
      <c r="T183" s="260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61" t="s">
        <v>372</v>
      </c>
      <c r="AU183" s="261" t="s">
        <v>81</v>
      </c>
      <c r="AV183" s="14" t="s">
        <v>81</v>
      </c>
      <c r="AW183" s="14" t="s">
        <v>34</v>
      </c>
      <c r="AX183" s="14" t="s">
        <v>72</v>
      </c>
      <c r="AY183" s="261" t="s">
        <v>178</v>
      </c>
    </row>
    <row r="184" s="14" customFormat="1">
      <c r="A184" s="14"/>
      <c r="B184" s="251"/>
      <c r="C184" s="252"/>
      <c r="D184" s="242" t="s">
        <v>372</v>
      </c>
      <c r="E184" s="253" t="s">
        <v>21</v>
      </c>
      <c r="F184" s="254" t="s">
        <v>4768</v>
      </c>
      <c r="G184" s="252"/>
      <c r="H184" s="255">
        <v>1.6790000000000001</v>
      </c>
      <c r="I184" s="256"/>
      <c r="J184" s="252"/>
      <c r="K184" s="252"/>
      <c r="L184" s="257"/>
      <c r="M184" s="258"/>
      <c r="N184" s="259"/>
      <c r="O184" s="259"/>
      <c r="P184" s="259"/>
      <c r="Q184" s="259"/>
      <c r="R184" s="259"/>
      <c r="S184" s="259"/>
      <c r="T184" s="260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61" t="s">
        <v>372</v>
      </c>
      <c r="AU184" s="261" t="s">
        <v>81</v>
      </c>
      <c r="AV184" s="14" t="s">
        <v>81</v>
      </c>
      <c r="AW184" s="14" t="s">
        <v>34</v>
      </c>
      <c r="AX184" s="14" t="s">
        <v>72</v>
      </c>
      <c r="AY184" s="261" t="s">
        <v>178</v>
      </c>
    </row>
    <row r="185" s="14" customFormat="1">
      <c r="A185" s="14"/>
      <c r="B185" s="251"/>
      <c r="C185" s="252"/>
      <c r="D185" s="242" t="s">
        <v>372</v>
      </c>
      <c r="E185" s="253" t="s">
        <v>21</v>
      </c>
      <c r="F185" s="254" t="s">
        <v>4769</v>
      </c>
      <c r="G185" s="252"/>
      <c r="H185" s="255">
        <v>13.936</v>
      </c>
      <c r="I185" s="256"/>
      <c r="J185" s="252"/>
      <c r="K185" s="252"/>
      <c r="L185" s="257"/>
      <c r="M185" s="258"/>
      <c r="N185" s="259"/>
      <c r="O185" s="259"/>
      <c r="P185" s="259"/>
      <c r="Q185" s="259"/>
      <c r="R185" s="259"/>
      <c r="S185" s="259"/>
      <c r="T185" s="260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61" t="s">
        <v>372</v>
      </c>
      <c r="AU185" s="261" t="s">
        <v>81</v>
      </c>
      <c r="AV185" s="14" t="s">
        <v>81</v>
      </c>
      <c r="AW185" s="14" t="s">
        <v>34</v>
      </c>
      <c r="AX185" s="14" t="s">
        <v>72</v>
      </c>
      <c r="AY185" s="261" t="s">
        <v>178</v>
      </c>
    </row>
    <row r="186" s="15" customFormat="1">
      <c r="A186" s="15"/>
      <c r="B186" s="262"/>
      <c r="C186" s="263"/>
      <c r="D186" s="242" t="s">
        <v>372</v>
      </c>
      <c r="E186" s="264" t="s">
        <v>21</v>
      </c>
      <c r="F186" s="265" t="s">
        <v>399</v>
      </c>
      <c r="G186" s="263"/>
      <c r="H186" s="266">
        <v>162.15100000000004</v>
      </c>
      <c r="I186" s="267"/>
      <c r="J186" s="263"/>
      <c r="K186" s="263"/>
      <c r="L186" s="268"/>
      <c r="M186" s="269"/>
      <c r="N186" s="270"/>
      <c r="O186" s="270"/>
      <c r="P186" s="270"/>
      <c r="Q186" s="270"/>
      <c r="R186" s="270"/>
      <c r="S186" s="270"/>
      <c r="T186" s="271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T186" s="272" t="s">
        <v>372</v>
      </c>
      <c r="AU186" s="272" t="s">
        <v>81</v>
      </c>
      <c r="AV186" s="15" t="s">
        <v>97</v>
      </c>
      <c r="AW186" s="15" t="s">
        <v>34</v>
      </c>
      <c r="AX186" s="15" t="s">
        <v>79</v>
      </c>
      <c r="AY186" s="272" t="s">
        <v>178</v>
      </c>
    </row>
    <row r="187" s="2" customFormat="1" ht="16.5" customHeight="1">
      <c r="A187" s="41"/>
      <c r="B187" s="42"/>
      <c r="C187" s="214" t="s">
        <v>230</v>
      </c>
      <c r="D187" s="214" t="s">
        <v>179</v>
      </c>
      <c r="E187" s="215" t="s">
        <v>4770</v>
      </c>
      <c r="F187" s="216" t="s">
        <v>4771</v>
      </c>
      <c r="G187" s="217" t="s">
        <v>384</v>
      </c>
      <c r="H187" s="218">
        <v>499.459</v>
      </c>
      <c r="I187" s="219"/>
      <c r="J187" s="220">
        <f>ROUND(I187*H187,2)</f>
        <v>0</v>
      </c>
      <c r="K187" s="216" t="s">
        <v>368</v>
      </c>
      <c r="L187" s="47"/>
      <c r="M187" s="221" t="s">
        <v>21</v>
      </c>
      <c r="N187" s="222" t="s">
        <v>43</v>
      </c>
      <c r="O187" s="87"/>
      <c r="P187" s="223">
        <f>O187*H187</f>
        <v>0</v>
      </c>
      <c r="Q187" s="223">
        <v>0.0026900000000000001</v>
      </c>
      <c r="R187" s="223">
        <f>Q187*H187</f>
        <v>1.34354471</v>
      </c>
      <c r="S187" s="223">
        <v>0</v>
      </c>
      <c r="T187" s="224">
        <f>S187*H187</f>
        <v>0</v>
      </c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R187" s="225" t="s">
        <v>97</v>
      </c>
      <c r="AT187" s="225" t="s">
        <v>179</v>
      </c>
      <c r="AU187" s="225" t="s">
        <v>81</v>
      </c>
      <c r="AY187" s="20" t="s">
        <v>178</v>
      </c>
      <c r="BE187" s="226">
        <f>IF(N187="základní",J187,0)</f>
        <v>0</v>
      </c>
      <c r="BF187" s="226">
        <f>IF(N187="snížená",J187,0)</f>
        <v>0</v>
      </c>
      <c r="BG187" s="226">
        <f>IF(N187="zákl. přenesená",J187,0)</f>
        <v>0</v>
      </c>
      <c r="BH187" s="226">
        <f>IF(N187="sníž. přenesená",J187,0)</f>
        <v>0</v>
      </c>
      <c r="BI187" s="226">
        <f>IF(N187="nulová",J187,0)</f>
        <v>0</v>
      </c>
      <c r="BJ187" s="20" t="s">
        <v>79</v>
      </c>
      <c r="BK187" s="226">
        <f>ROUND(I187*H187,2)</f>
        <v>0</v>
      </c>
      <c r="BL187" s="20" t="s">
        <v>97</v>
      </c>
      <c r="BM187" s="225" t="s">
        <v>4772</v>
      </c>
    </row>
    <row r="188" s="2" customFormat="1">
      <c r="A188" s="41"/>
      <c r="B188" s="42"/>
      <c r="C188" s="43"/>
      <c r="D188" s="235" t="s">
        <v>370</v>
      </c>
      <c r="E188" s="43"/>
      <c r="F188" s="236" t="s">
        <v>4773</v>
      </c>
      <c r="G188" s="43"/>
      <c r="H188" s="43"/>
      <c r="I188" s="237"/>
      <c r="J188" s="43"/>
      <c r="K188" s="43"/>
      <c r="L188" s="47"/>
      <c r="M188" s="238"/>
      <c r="N188" s="239"/>
      <c r="O188" s="87"/>
      <c r="P188" s="87"/>
      <c r="Q188" s="87"/>
      <c r="R188" s="87"/>
      <c r="S188" s="87"/>
      <c r="T188" s="88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T188" s="20" t="s">
        <v>370</v>
      </c>
      <c r="AU188" s="20" t="s">
        <v>81</v>
      </c>
    </row>
    <row r="189" s="13" customFormat="1">
      <c r="A189" s="13"/>
      <c r="B189" s="240"/>
      <c r="C189" s="241"/>
      <c r="D189" s="242" t="s">
        <v>372</v>
      </c>
      <c r="E189" s="243" t="s">
        <v>21</v>
      </c>
      <c r="F189" s="244" t="s">
        <v>948</v>
      </c>
      <c r="G189" s="241"/>
      <c r="H189" s="243" t="s">
        <v>21</v>
      </c>
      <c r="I189" s="245"/>
      <c r="J189" s="241"/>
      <c r="K189" s="241"/>
      <c r="L189" s="246"/>
      <c r="M189" s="247"/>
      <c r="N189" s="248"/>
      <c r="O189" s="248"/>
      <c r="P189" s="248"/>
      <c r="Q189" s="248"/>
      <c r="R189" s="248"/>
      <c r="S189" s="248"/>
      <c r="T189" s="249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50" t="s">
        <v>372</v>
      </c>
      <c r="AU189" s="250" t="s">
        <v>81</v>
      </c>
      <c r="AV189" s="13" t="s">
        <v>79</v>
      </c>
      <c r="AW189" s="13" t="s">
        <v>34</v>
      </c>
      <c r="AX189" s="13" t="s">
        <v>72</v>
      </c>
      <c r="AY189" s="250" t="s">
        <v>178</v>
      </c>
    </row>
    <row r="190" s="13" customFormat="1">
      <c r="A190" s="13"/>
      <c r="B190" s="240"/>
      <c r="C190" s="241"/>
      <c r="D190" s="242" t="s">
        <v>372</v>
      </c>
      <c r="E190" s="243" t="s">
        <v>21</v>
      </c>
      <c r="F190" s="244" t="s">
        <v>1310</v>
      </c>
      <c r="G190" s="241"/>
      <c r="H190" s="243" t="s">
        <v>21</v>
      </c>
      <c r="I190" s="245"/>
      <c r="J190" s="241"/>
      <c r="K190" s="241"/>
      <c r="L190" s="246"/>
      <c r="M190" s="247"/>
      <c r="N190" s="248"/>
      <c r="O190" s="248"/>
      <c r="P190" s="248"/>
      <c r="Q190" s="248"/>
      <c r="R190" s="248"/>
      <c r="S190" s="248"/>
      <c r="T190" s="249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50" t="s">
        <v>372</v>
      </c>
      <c r="AU190" s="250" t="s">
        <v>81</v>
      </c>
      <c r="AV190" s="13" t="s">
        <v>79</v>
      </c>
      <c r="AW190" s="13" t="s">
        <v>34</v>
      </c>
      <c r="AX190" s="13" t="s">
        <v>72</v>
      </c>
      <c r="AY190" s="250" t="s">
        <v>178</v>
      </c>
    </row>
    <row r="191" s="14" customFormat="1">
      <c r="A191" s="14"/>
      <c r="B191" s="251"/>
      <c r="C191" s="252"/>
      <c r="D191" s="242" t="s">
        <v>372</v>
      </c>
      <c r="E191" s="253" t="s">
        <v>21</v>
      </c>
      <c r="F191" s="254" t="s">
        <v>4774</v>
      </c>
      <c r="G191" s="252"/>
      <c r="H191" s="255">
        <v>5.1440000000000001</v>
      </c>
      <c r="I191" s="256"/>
      <c r="J191" s="252"/>
      <c r="K191" s="252"/>
      <c r="L191" s="257"/>
      <c r="M191" s="258"/>
      <c r="N191" s="259"/>
      <c r="O191" s="259"/>
      <c r="P191" s="259"/>
      <c r="Q191" s="259"/>
      <c r="R191" s="259"/>
      <c r="S191" s="259"/>
      <c r="T191" s="260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61" t="s">
        <v>372</v>
      </c>
      <c r="AU191" s="261" t="s">
        <v>81</v>
      </c>
      <c r="AV191" s="14" t="s">
        <v>81</v>
      </c>
      <c r="AW191" s="14" t="s">
        <v>34</v>
      </c>
      <c r="AX191" s="14" t="s">
        <v>72</v>
      </c>
      <c r="AY191" s="261" t="s">
        <v>178</v>
      </c>
    </row>
    <row r="192" s="14" customFormat="1">
      <c r="A192" s="14"/>
      <c r="B192" s="251"/>
      <c r="C192" s="252"/>
      <c r="D192" s="242" t="s">
        <v>372</v>
      </c>
      <c r="E192" s="253" t="s">
        <v>21</v>
      </c>
      <c r="F192" s="254" t="s">
        <v>4775</v>
      </c>
      <c r="G192" s="252"/>
      <c r="H192" s="255">
        <v>1.208</v>
      </c>
      <c r="I192" s="256"/>
      <c r="J192" s="252"/>
      <c r="K192" s="252"/>
      <c r="L192" s="257"/>
      <c r="M192" s="258"/>
      <c r="N192" s="259"/>
      <c r="O192" s="259"/>
      <c r="P192" s="259"/>
      <c r="Q192" s="259"/>
      <c r="R192" s="259"/>
      <c r="S192" s="259"/>
      <c r="T192" s="260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61" t="s">
        <v>372</v>
      </c>
      <c r="AU192" s="261" t="s">
        <v>81</v>
      </c>
      <c r="AV192" s="14" t="s">
        <v>81</v>
      </c>
      <c r="AW192" s="14" t="s">
        <v>34</v>
      </c>
      <c r="AX192" s="14" t="s">
        <v>72</v>
      </c>
      <c r="AY192" s="261" t="s">
        <v>178</v>
      </c>
    </row>
    <row r="193" s="14" customFormat="1">
      <c r="A193" s="14"/>
      <c r="B193" s="251"/>
      <c r="C193" s="252"/>
      <c r="D193" s="242" t="s">
        <v>372</v>
      </c>
      <c r="E193" s="253" t="s">
        <v>21</v>
      </c>
      <c r="F193" s="254" t="s">
        <v>4776</v>
      </c>
      <c r="G193" s="252"/>
      <c r="H193" s="255">
        <v>2.9580000000000002</v>
      </c>
      <c r="I193" s="256"/>
      <c r="J193" s="252"/>
      <c r="K193" s="252"/>
      <c r="L193" s="257"/>
      <c r="M193" s="258"/>
      <c r="N193" s="259"/>
      <c r="O193" s="259"/>
      <c r="P193" s="259"/>
      <c r="Q193" s="259"/>
      <c r="R193" s="259"/>
      <c r="S193" s="259"/>
      <c r="T193" s="260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61" t="s">
        <v>372</v>
      </c>
      <c r="AU193" s="261" t="s">
        <v>81</v>
      </c>
      <c r="AV193" s="14" t="s">
        <v>81</v>
      </c>
      <c r="AW193" s="14" t="s">
        <v>34</v>
      </c>
      <c r="AX193" s="14" t="s">
        <v>72</v>
      </c>
      <c r="AY193" s="261" t="s">
        <v>178</v>
      </c>
    </row>
    <row r="194" s="14" customFormat="1">
      <c r="A194" s="14"/>
      <c r="B194" s="251"/>
      <c r="C194" s="252"/>
      <c r="D194" s="242" t="s">
        <v>372</v>
      </c>
      <c r="E194" s="253" t="s">
        <v>21</v>
      </c>
      <c r="F194" s="254" t="s">
        <v>1213</v>
      </c>
      <c r="G194" s="252"/>
      <c r="H194" s="255">
        <v>1.7789999999999999</v>
      </c>
      <c r="I194" s="256"/>
      <c r="J194" s="252"/>
      <c r="K194" s="252"/>
      <c r="L194" s="257"/>
      <c r="M194" s="258"/>
      <c r="N194" s="259"/>
      <c r="O194" s="259"/>
      <c r="P194" s="259"/>
      <c r="Q194" s="259"/>
      <c r="R194" s="259"/>
      <c r="S194" s="259"/>
      <c r="T194" s="260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61" t="s">
        <v>372</v>
      </c>
      <c r="AU194" s="261" t="s">
        <v>81</v>
      </c>
      <c r="AV194" s="14" t="s">
        <v>81</v>
      </c>
      <c r="AW194" s="14" t="s">
        <v>34</v>
      </c>
      <c r="AX194" s="14" t="s">
        <v>72</v>
      </c>
      <c r="AY194" s="261" t="s">
        <v>178</v>
      </c>
    </row>
    <row r="195" s="14" customFormat="1">
      <c r="A195" s="14"/>
      <c r="B195" s="251"/>
      <c r="C195" s="252"/>
      <c r="D195" s="242" t="s">
        <v>372</v>
      </c>
      <c r="E195" s="253" t="s">
        <v>21</v>
      </c>
      <c r="F195" s="254" t="s">
        <v>4751</v>
      </c>
      <c r="G195" s="252"/>
      <c r="H195" s="255">
        <v>2.137</v>
      </c>
      <c r="I195" s="256"/>
      <c r="J195" s="252"/>
      <c r="K195" s="252"/>
      <c r="L195" s="257"/>
      <c r="M195" s="258"/>
      <c r="N195" s="259"/>
      <c r="O195" s="259"/>
      <c r="P195" s="259"/>
      <c r="Q195" s="259"/>
      <c r="R195" s="259"/>
      <c r="S195" s="259"/>
      <c r="T195" s="260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61" t="s">
        <v>372</v>
      </c>
      <c r="AU195" s="261" t="s">
        <v>81</v>
      </c>
      <c r="AV195" s="14" t="s">
        <v>81</v>
      </c>
      <c r="AW195" s="14" t="s">
        <v>34</v>
      </c>
      <c r="AX195" s="14" t="s">
        <v>72</v>
      </c>
      <c r="AY195" s="261" t="s">
        <v>178</v>
      </c>
    </row>
    <row r="196" s="14" customFormat="1">
      <c r="A196" s="14"/>
      <c r="B196" s="251"/>
      <c r="C196" s="252"/>
      <c r="D196" s="242" t="s">
        <v>372</v>
      </c>
      <c r="E196" s="253" t="s">
        <v>21</v>
      </c>
      <c r="F196" s="254" t="s">
        <v>4752</v>
      </c>
      <c r="G196" s="252"/>
      <c r="H196" s="255">
        <v>3.8929999999999998</v>
      </c>
      <c r="I196" s="256"/>
      <c r="J196" s="252"/>
      <c r="K196" s="252"/>
      <c r="L196" s="257"/>
      <c r="M196" s="258"/>
      <c r="N196" s="259"/>
      <c r="O196" s="259"/>
      <c r="P196" s="259"/>
      <c r="Q196" s="259"/>
      <c r="R196" s="259"/>
      <c r="S196" s="259"/>
      <c r="T196" s="260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61" t="s">
        <v>372</v>
      </c>
      <c r="AU196" s="261" t="s">
        <v>81</v>
      </c>
      <c r="AV196" s="14" t="s">
        <v>81</v>
      </c>
      <c r="AW196" s="14" t="s">
        <v>34</v>
      </c>
      <c r="AX196" s="14" t="s">
        <v>72</v>
      </c>
      <c r="AY196" s="261" t="s">
        <v>178</v>
      </c>
    </row>
    <row r="197" s="14" customFormat="1">
      <c r="A197" s="14"/>
      <c r="B197" s="251"/>
      <c r="C197" s="252"/>
      <c r="D197" s="242" t="s">
        <v>372</v>
      </c>
      <c r="E197" s="253" t="s">
        <v>21</v>
      </c>
      <c r="F197" s="254" t="s">
        <v>4753</v>
      </c>
      <c r="G197" s="252"/>
      <c r="H197" s="255">
        <v>42.841999999999999</v>
      </c>
      <c r="I197" s="256"/>
      <c r="J197" s="252"/>
      <c r="K197" s="252"/>
      <c r="L197" s="257"/>
      <c r="M197" s="258"/>
      <c r="N197" s="259"/>
      <c r="O197" s="259"/>
      <c r="P197" s="259"/>
      <c r="Q197" s="259"/>
      <c r="R197" s="259"/>
      <c r="S197" s="259"/>
      <c r="T197" s="260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61" t="s">
        <v>372</v>
      </c>
      <c r="AU197" s="261" t="s">
        <v>81</v>
      </c>
      <c r="AV197" s="14" t="s">
        <v>81</v>
      </c>
      <c r="AW197" s="14" t="s">
        <v>34</v>
      </c>
      <c r="AX197" s="14" t="s">
        <v>72</v>
      </c>
      <c r="AY197" s="261" t="s">
        <v>178</v>
      </c>
    </row>
    <row r="198" s="14" customFormat="1">
      <c r="A198" s="14"/>
      <c r="B198" s="251"/>
      <c r="C198" s="252"/>
      <c r="D198" s="242" t="s">
        <v>372</v>
      </c>
      <c r="E198" s="253" t="s">
        <v>21</v>
      </c>
      <c r="F198" s="254" t="s">
        <v>4754</v>
      </c>
      <c r="G198" s="252"/>
      <c r="H198" s="255">
        <v>8.3819999999999997</v>
      </c>
      <c r="I198" s="256"/>
      <c r="J198" s="252"/>
      <c r="K198" s="252"/>
      <c r="L198" s="257"/>
      <c r="M198" s="258"/>
      <c r="N198" s="259"/>
      <c r="O198" s="259"/>
      <c r="P198" s="259"/>
      <c r="Q198" s="259"/>
      <c r="R198" s="259"/>
      <c r="S198" s="259"/>
      <c r="T198" s="260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61" t="s">
        <v>372</v>
      </c>
      <c r="AU198" s="261" t="s">
        <v>81</v>
      </c>
      <c r="AV198" s="14" t="s">
        <v>81</v>
      </c>
      <c r="AW198" s="14" t="s">
        <v>34</v>
      </c>
      <c r="AX198" s="14" t="s">
        <v>72</v>
      </c>
      <c r="AY198" s="261" t="s">
        <v>178</v>
      </c>
    </row>
    <row r="199" s="14" customFormat="1">
      <c r="A199" s="14"/>
      <c r="B199" s="251"/>
      <c r="C199" s="252"/>
      <c r="D199" s="242" t="s">
        <v>372</v>
      </c>
      <c r="E199" s="253" t="s">
        <v>21</v>
      </c>
      <c r="F199" s="254" t="s">
        <v>4755</v>
      </c>
      <c r="G199" s="252"/>
      <c r="H199" s="255">
        <v>3.5710000000000002</v>
      </c>
      <c r="I199" s="256"/>
      <c r="J199" s="252"/>
      <c r="K199" s="252"/>
      <c r="L199" s="257"/>
      <c r="M199" s="258"/>
      <c r="N199" s="259"/>
      <c r="O199" s="259"/>
      <c r="P199" s="259"/>
      <c r="Q199" s="259"/>
      <c r="R199" s="259"/>
      <c r="S199" s="259"/>
      <c r="T199" s="260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61" t="s">
        <v>372</v>
      </c>
      <c r="AU199" s="261" t="s">
        <v>81</v>
      </c>
      <c r="AV199" s="14" t="s">
        <v>81</v>
      </c>
      <c r="AW199" s="14" t="s">
        <v>34</v>
      </c>
      <c r="AX199" s="14" t="s">
        <v>72</v>
      </c>
      <c r="AY199" s="261" t="s">
        <v>178</v>
      </c>
    </row>
    <row r="200" s="16" customFormat="1">
      <c r="A200" s="16"/>
      <c r="B200" s="273"/>
      <c r="C200" s="274"/>
      <c r="D200" s="242" t="s">
        <v>372</v>
      </c>
      <c r="E200" s="275" t="s">
        <v>21</v>
      </c>
      <c r="F200" s="276" t="s">
        <v>407</v>
      </c>
      <c r="G200" s="274"/>
      <c r="H200" s="277">
        <v>71.914000000000001</v>
      </c>
      <c r="I200" s="278"/>
      <c r="J200" s="274"/>
      <c r="K200" s="274"/>
      <c r="L200" s="279"/>
      <c r="M200" s="280"/>
      <c r="N200" s="281"/>
      <c r="O200" s="281"/>
      <c r="P200" s="281"/>
      <c r="Q200" s="281"/>
      <c r="R200" s="281"/>
      <c r="S200" s="281"/>
      <c r="T200" s="282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T200" s="283" t="s">
        <v>372</v>
      </c>
      <c r="AU200" s="283" t="s">
        <v>81</v>
      </c>
      <c r="AV200" s="16" t="s">
        <v>95</v>
      </c>
      <c r="AW200" s="16" t="s">
        <v>34</v>
      </c>
      <c r="AX200" s="16" t="s">
        <v>72</v>
      </c>
      <c r="AY200" s="283" t="s">
        <v>178</v>
      </c>
    </row>
    <row r="201" s="13" customFormat="1">
      <c r="A201" s="13"/>
      <c r="B201" s="240"/>
      <c r="C201" s="241"/>
      <c r="D201" s="242" t="s">
        <v>372</v>
      </c>
      <c r="E201" s="243" t="s">
        <v>21</v>
      </c>
      <c r="F201" s="244" t="s">
        <v>4777</v>
      </c>
      <c r="G201" s="241"/>
      <c r="H201" s="243" t="s">
        <v>21</v>
      </c>
      <c r="I201" s="245"/>
      <c r="J201" s="241"/>
      <c r="K201" s="241"/>
      <c r="L201" s="246"/>
      <c r="M201" s="247"/>
      <c r="N201" s="248"/>
      <c r="O201" s="248"/>
      <c r="P201" s="248"/>
      <c r="Q201" s="248"/>
      <c r="R201" s="248"/>
      <c r="S201" s="248"/>
      <c r="T201" s="249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50" t="s">
        <v>372</v>
      </c>
      <c r="AU201" s="250" t="s">
        <v>81</v>
      </c>
      <c r="AV201" s="13" t="s">
        <v>79</v>
      </c>
      <c r="AW201" s="13" t="s">
        <v>34</v>
      </c>
      <c r="AX201" s="13" t="s">
        <v>72</v>
      </c>
      <c r="AY201" s="250" t="s">
        <v>178</v>
      </c>
    </row>
    <row r="202" s="14" customFormat="1">
      <c r="A202" s="14"/>
      <c r="B202" s="251"/>
      <c r="C202" s="252"/>
      <c r="D202" s="242" t="s">
        <v>372</v>
      </c>
      <c r="E202" s="253" t="s">
        <v>21</v>
      </c>
      <c r="F202" s="254" t="s">
        <v>4778</v>
      </c>
      <c r="G202" s="252"/>
      <c r="H202" s="255">
        <v>113.95999999999999</v>
      </c>
      <c r="I202" s="256"/>
      <c r="J202" s="252"/>
      <c r="K202" s="252"/>
      <c r="L202" s="257"/>
      <c r="M202" s="258"/>
      <c r="N202" s="259"/>
      <c r="O202" s="259"/>
      <c r="P202" s="259"/>
      <c r="Q202" s="259"/>
      <c r="R202" s="259"/>
      <c r="S202" s="259"/>
      <c r="T202" s="260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61" t="s">
        <v>372</v>
      </c>
      <c r="AU202" s="261" t="s">
        <v>81</v>
      </c>
      <c r="AV202" s="14" t="s">
        <v>81</v>
      </c>
      <c r="AW202" s="14" t="s">
        <v>34</v>
      </c>
      <c r="AX202" s="14" t="s">
        <v>72</v>
      </c>
      <c r="AY202" s="261" t="s">
        <v>178</v>
      </c>
    </row>
    <row r="203" s="14" customFormat="1">
      <c r="A203" s="14"/>
      <c r="B203" s="251"/>
      <c r="C203" s="252"/>
      <c r="D203" s="242" t="s">
        <v>372</v>
      </c>
      <c r="E203" s="253" t="s">
        <v>21</v>
      </c>
      <c r="F203" s="254" t="s">
        <v>4779</v>
      </c>
      <c r="G203" s="252"/>
      <c r="H203" s="255">
        <v>67.599999999999994</v>
      </c>
      <c r="I203" s="256"/>
      <c r="J203" s="252"/>
      <c r="K203" s="252"/>
      <c r="L203" s="257"/>
      <c r="M203" s="258"/>
      <c r="N203" s="259"/>
      <c r="O203" s="259"/>
      <c r="P203" s="259"/>
      <c r="Q203" s="259"/>
      <c r="R203" s="259"/>
      <c r="S203" s="259"/>
      <c r="T203" s="260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61" t="s">
        <v>372</v>
      </c>
      <c r="AU203" s="261" t="s">
        <v>81</v>
      </c>
      <c r="AV203" s="14" t="s">
        <v>81</v>
      </c>
      <c r="AW203" s="14" t="s">
        <v>34</v>
      </c>
      <c r="AX203" s="14" t="s">
        <v>72</v>
      </c>
      <c r="AY203" s="261" t="s">
        <v>178</v>
      </c>
    </row>
    <row r="204" s="14" customFormat="1">
      <c r="A204" s="14"/>
      <c r="B204" s="251"/>
      <c r="C204" s="252"/>
      <c r="D204" s="242" t="s">
        <v>372</v>
      </c>
      <c r="E204" s="253" t="s">
        <v>21</v>
      </c>
      <c r="F204" s="254" t="s">
        <v>4780</v>
      </c>
      <c r="G204" s="252"/>
      <c r="H204" s="255">
        <v>45.799999999999997</v>
      </c>
      <c r="I204" s="256"/>
      <c r="J204" s="252"/>
      <c r="K204" s="252"/>
      <c r="L204" s="257"/>
      <c r="M204" s="258"/>
      <c r="N204" s="259"/>
      <c r="O204" s="259"/>
      <c r="P204" s="259"/>
      <c r="Q204" s="259"/>
      <c r="R204" s="259"/>
      <c r="S204" s="259"/>
      <c r="T204" s="260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61" t="s">
        <v>372</v>
      </c>
      <c r="AU204" s="261" t="s">
        <v>81</v>
      </c>
      <c r="AV204" s="14" t="s">
        <v>81</v>
      </c>
      <c r="AW204" s="14" t="s">
        <v>34</v>
      </c>
      <c r="AX204" s="14" t="s">
        <v>72</v>
      </c>
      <c r="AY204" s="261" t="s">
        <v>178</v>
      </c>
    </row>
    <row r="205" s="14" customFormat="1">
      <c r="A205" s="14"/>
      <c r="B205" s="251"/>
      <c r="C205" s="252"/>
      <c r="D205" s="242" t="s">
        <v>372</v>
      </c>
      <c r="E205" s="253" t="s">
        <v>21</v>
      </c>
      <c r="F205" s="254" t="s">
        <v>4781</v>
      </c>
      <c r="G205" s="252"/>
      <c r="H205" s="255">
        <v>36.270000000000003</v>
      </c>
      <c r="I205" s="256"/>
      <c r="J205" s="252"/>
      <c r="K205" s="252"/>
      <c r="L205" s="257"/>
      <c r="M205" s="258"/>
      <c r="N205" s="259"/>
      <c r="O205" s="259"/>
      <c r="P205" s="259"/>
      <c r="Q205" s="259"/>
      <c r="R205" s="259"/>
      <c r="S205" s="259"/>
      <c r="T205" s="260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61" t="s">
        <v>372</v>
      </c>
      <c r="AU205" s="261" t="s">
        <v>81</v>
      </c>
      <c r="AV205" s="14" t="s">
        <v>81</v>
      </c>
      <c r="AW205" s="14" t="s">
        <v>34</v>
      </c>
      <c r="AX205" s="14" t="s">
        <v>72</v>
      </c>
      <c r="AY205" s="261" t="s">
        <v>178</v>
      </c>
    </row>
    <row r="206" s="14" customFormat="1">
      <c r="A206" s="14"/>
      <c r="B206" s="251"/>
      <c r="C206" s="252"/>
      <c r="D206" s="242" t="s">
        <v>372</v>
      </c>
      <c r="E206" s="253" t="s">
        <v>21</v>
      </c>
      <c r="F206" s="254" t="s">
        <v>4782</v>
      </c>
      <c r="G206" s="252"/>
      <c r="H206" s="255">
        <v>98.234999999999999</v>
      </c>
      <c r="I206" s="256"/>
      <c r="J206" s="252"/>
      <c r="K206" s="252"/>
      <c r="L206" s="257"/>
      <c r="M206" s="258"/>
      <c r="N206" s="259"/>
      <c r="O206" s="259"/>
      <c r="P206" s="259"/>
      <c r="Q206" s="259"/>
      <c r="R206" s="259"/>
      <c r="S206" s="259"/>
      <c r="T206" s="260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61" t="s">
        <v>372</v>
      </c>
      <c r="AU206" s="261" t="s">
        <v>81</v>
      </c>
      <c r="AV206" s="14" t="s">
        <v>81</v>
      </c>
      <c r="AW206" s="14" t="s">
        <v>34</v>
      </c>
      <c r="AX206" s="14" t="s">
        <v>72</v>
      </c>
      <c r="AY206" s="261" t="s">
        <v>178</v>
      </c>
    </row>
    <row r="207" s="16" customFormat="1">
      <c r="A207" s="16"/>
      <c r="B207" s="273"/>
      <c r="C207" s="274"/>
      <c r="D207" s="242" t="s">
        <v>372</v>
      </c>
      <c r="E207" s="275" t="s">
        <v>21</v>
      </c>
      <c r="F207" s="276" t="s">
        <v>407</v>
      </c>
      <c r="G207" s="274"/>
      <c r="H207" s="277">
        <v>361.86500000000001</v>
      </c>
      <c r="I207" s="278"/>
      <c r="J207" s="274"/>
      <c r="K207" s="274"/>
      <c r="L207" s="279"/>
      <c r="M207" s="280"/>
      <c r="N207" s="281"/>
      <c r="O207" s="281"/>
      <c r="P207" s="281"/>
      <c r="Q207" s="281"/>
      <c r="R207" s="281"/>
      <c r="S207" s="281"/>
      <c r="T207" s="282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T207" s="283" t="s">
        <v>372</v>
      </c>
      <c r="AU207" s="283" t="s">
        <v>81</v>
      </c>
      <c r="AV207" s="16" t="s">
        <v>95</v>
      </c>
      <c r="AW207" s="16" t="s">
        <v>34</v>
      </c>
      <c r="AX207" s="16" t="s">
        <v>72</v>
      </c>
      <c r="AY207" s="283" t="s">
        <v>178</v>
      </c>
    </row>
    <row r="208" s="14" customFormat="1">
      <c r="A208" s="14"/>
      <c r="B208" s="251"/>
      <c r="C208" s="252"/>
      <c r="D208" s="242" t="s">
        <v>372</v>
      </c>
      <c r="E208" s="253" t="s">
        <v>21</v>
      </c>
      <c r="F208" s="254" t="s">
        <v>4783</v>
      </c>
      <c r="G208" s="252"/>
      <c r="H208" s="255">
        <v>65.680000000000007</v>
      </c>
      <c r="I208" s="256"/>
      <c r="J208" s="252"/>
      <c r="K208" s="252"/>
      <c r="L208" s="257"/>
      <c r="M208" s="258"/>
      <c r="N208" s="259"/>
      <c r="O208" s="259"/>
      <c r="P208" s="259"/>
      <c r="Q208" s="259"/>
      <c r="R208" s="259"/>
      <c r="S208" s="259"/>
      <c r="T208" s="260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61" t="s">
        <v>372</v>
      </c>
      <c r="AU208" s="261" t="s">
        <v>81</v>
      </c>
      <c r="AV208" s="14" t="s">
        <v>81</v>
      </c>
      <c r="AW208" s="14" t="s">
        <v>34</v>
      </c>
      <c r="AX208" s="14" t="s">
        <v>72</v>
      </c>
      <c r="AY208" s="261" t="s">
        <v>178</v>
      </c>
    </row>
    <row r="209" s="15" customFormat="1">
      <c r="A209" s="15"/>
      <c r="B209" s="262"/>
      <c r="C209" s="263"/>
      <c r="D209" s="242" t="s">
        <v>372</v>
      </c>
      <c r="E209" s="264" t="s">
        <v>21</v>
      </c>
      <c r="F209" s="265" t="s">
        <v>399</v>
      </c>
      <c r="G209" s="263"/>
      <c r="H209" s="266">
        <v>499.459</v>
      </c>
      <c r="I209" s="267"/>
      <c r="J209" s="263"/>
      <c r="K209" s="263"/>
      <c r="L209" s="268"/>
      <c r="M209" s="269"/>
      <c r="N209" s="270"/>
      <c r="O209" s="270"/>
      <c r="P209" s="270"/>
      <c r="Q209" s="270"/>
      <c r="R209" s="270"/>
      <c r="S209" s="270"/>
      <c r="T209" s="271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T209" s="272" t="s">
        <v>372</v>
      </c>
      <c r="AU209" s="272" t="s">
        <v>81</v>
      </c>
      <c r="AV209" s="15" t="s">
        <v>97</v>
      </c>
      <c r="AW209" s="15" t="s">
        <v>34</v>
      </c>
      <c r="AX209" s="15" t="s">
        <v>79</v>
      </c>
      <c r="AY209" s="272" t="s">
        <v>178</v>
      </c>
    </row>
    <row r="210" s="2" customFormat="1" ht="16.5" customHeight="1">
      <c r="A210" s="41"/>
      <c r="B210" s="42"/>
      <c r="C210" s="214" t="s">
        <v>235</v>
      </c>
      <c r="D210" s="214" t="s">
        <v>179</v>
      </c>
      <c r="E210" s="215" t="s">
        <v>4784</v>
      </c>
      <c r="F210" s="216" t="s">
        <v>4785</v>
      </c>
      <c r="G210" s="217" t="s">
        <v>384</v>
      </c>
      <c r="H210" s="218">
        <v>499.459</v>
      </c>
      <c r="I210" s="219"/>
      <c r="J210" s="220">
        <f>ROUND(I210*H210,2)</f>
        <v>0</v>
      </c>
      <c r="K210" s="216" t="s">
        <v>368</v>
      </c>
      <c r="L210" s="47"/>
      <c r="M210" s="221" t="s">
        <v>21</v>
      </c>
      <c r="N210" s="222" t="s">
        <v>43</v>
      </c>
      <c r="O210" s="87"/>
      <c r="P210" s="223">
        <f>O210*H210</f>
        <v>0</v>
      </c>
      <c r="Q210" s="223">
        <v>0</v>
      </c>
      <c r="R210" s="223">
        <f>Q210*H210</f>
        <v>0</v>
      </c>
      <c r="S210" s="223">
        <v>0</v>
      </c>
      <c r="T210" s="224">
        <f>S210*H210</f>
        <v>0</v>
      </c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R210" s="225" t="s">
        <v>97</v>
      </c>
      <c r="AT210" s="225" t="s">
        <v>179</v>
      </c>
      <c r="AU210" s="225" t="s">
        <v>81</v>
      </c>
      <c r="AY210" s="20" t="s">
        <v>178</v>
      </c>
      <c r="BE210" s="226">
        <f>IF(N210="základní",J210,0)</f>
        <v>0</v>
      </c>
      <c r="BF210" s="226">
        <f>IF(N210="snížená",J210,0)</f>
        <v>0</v>
      </c>
      <c r="BG210" s="226">
        <f>IF(N210="zákl. přenesená",J210,0)</f>
        <v>0</v>
      </c>
      <c r="BH210" s="226">
        <f>IF(N210="sníž. přenesená",J210,0)</f>
        <v>0</v>
      </c>
      <c r="BI210" s="226">
        <f>IF(N210="nulová",J210,0)</f>
        <v>0</v>
      </c>
      <c r="BJ210" s="20" t="s">
        <v>79</v>
      </c>
      <c r="BK210" s="226">
        <f>ROUND(I210*H210,2)</f>
        <v>0</v>
      </c>
      <c r="BL210" s="20" t="s">
        <v>97</v>
      </c>
      <c r="BM210" s="225" t="s">
        <v>4786</v>
      </c>
    </row>
    <row r="211" s="2" customFormat="1">
      <c r="A211" s="41"/>
      <c r="B211" s="42"/>
      <c r="C211" s="43"/>
      <c r="D211" s="235" t="s">
        <v>370</v>
      </c>
      <c r="E211" s="43"/>
      <c r="F211" s="236" t="s">
        <v>4787</v>
      </c>
      <c r="G211" s="43"/>
      <c r="H211" s="43"/>
      <c r="I211" s="237"/>
      <c r="J211" s="43"/>
      <c r="K211" s="43"/>
      <c r="L211" s="47"/>
      <c r="M211" s="238"/>
      <c r="N211" s="239"/>
      <c r="O211" s="87"/>
      <c r="P211" s="87"/>
      <c r="Q211" s="87"/>
      <c r="R211" s="87"/>
      <c r="S211" s="87"/>
      <c r="T211" s="88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T211" s="20" t="s">
        <v>370</v>
      </c>
      <c r="AU211" s="20" t="s">
        <v>81</v>
      </c>
    </row>
    <row r="212" s="14" customFormat="1">
      <c r="A212" s="14"/>
      <c r="B212" s="251"/>
      <c r="C212" s="252"/>
      <c r="D212" s="242" t="s">
        <v>372</v>
      </c>
      <c r="E212" s="253" t="s">
        <v>21</v>
      </c>
      <c r="F212" s="254" t="s">
        <v>4788</v>
      </c>
      <c r="G212" s="252"/>
      <c r="H212" s="255">
        <v>499.459</v>
      </c>
      <c r="I212" s="256"/>
      <c r="J212" s="252"/>
      <c r="K212" s="252"/>
      <c r="L212" s="257"/>
      <c r="M212" s="258"/>
      <c r="N212" s="259"/>
      <c r="O212" s="259"/>
      <c r="P212" s="259"/>
      <c r="Q212" s="259"/>
      <c r="R212" s="259"/>
      <c r="S212" s="259"/>
      <c r="T212" s="260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61" t="s">
        <v>372</v>
      </c>
      <c r="AU212" s="261" t="s">
        <v>81</v>
      </c>
      <c r="AV212" s="14" t="s">
        <v>81</v>
      </c>
      <c r="AW212" s="14" t="s">
        <v>34</v>
      </c>
      <c r="AX212" s="14" t="s">
        <v>79</v>
      </c>
      <c r="AY212" s="261" t="s">
        <v>178</v>
      </c>
    </row>
    <row r="213" s="2" customFormat="1" ht="24.15" customHeight="1">
      <c r="A213" s="41"/>
      <c r="B213" s="42"/>
      <c r="C213" s="214" t="s">
        <v>8</v>
      </c>
      <c r="D213" s="214" t="s">
        <v>179</v>
      </c>
      <c r="E213" s="215" t="s">
        <v>4789</v>
      </c>
      <c r="F213" s="216" t="s">
        <v>4790</v>
      </c>
      <c r="G213" s="217" t="s">
        <v>692</v>
      </c>
      <c r="H213" s="218">
        <v>4.0149999999999997</v>
      </c>
      <c r="I213" s="219"/>
      <c r="J213" s="220">
        <f>ROUND(I213*H213,2)</f>
        <v>0</v>
      </c>
      <c r="K213" s="216" t="s">
        <v>368</v>
      </c>
      <c r="L213" s="47"/>
      <c r="M213" s="221" t="s">
        <v>21</v>
      </c>
      <c r="N213" s="222" t="s">
        <v>43</v>
      </c>
      <c r="O213" s="87"/>
      <c r="P213" s="223">
        <f>O213*H213</f>
        <v>0</v>
      </c>
      <c r="Q213" s="223">
        <v>1.0606199999999999</v>
      </c>
      <c r="R213" s="223">
        <f>Q213*H213</f>
        <v>4.2583892999999993</v>
      </c>
      <c r="S213" s="223">
        <v>0</v>
      </c>
      <c r="T213" s="224">
        <f>S213*H213</f>
        <v>0</v>
      </c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R213" s="225" t="s">
        <v>97</v>
      </c>
      <c r="AT213" s="225" t="s">
        <v>179</v>
      </c>
      <c r="AU213" s="225" t="s">
        <v>81</v>
      </c>
      <c r="AY213" s="20" t="s">
        <v>178</v>
      </c>
      <c r="BE213" s="226">
        <f>IF(N213="základní",J213,0)</f>
        <v>0</v>
      </c>
      <c r="BF213" s="226">
        <f>IF(N213="snížená",J213,0)</f>
        <v>0</v>
      </c>
      <c r="BG213" s="226">
        <f>IF(N213="zákl. přenesená",J213,0)</f>
        <v>0</v>
      </c>
      <c r="BH213" s="226">
        <f>IF(N213="sníž. přenesená",J213,0)</f>
        <v>0</v>
      </c>
      <c r="BI213" s="226">
        <f>IF(N213="nulová",J213,0)</f>
        <v>0</v>
      </c>
      <c r="BJ213" s="20" t="s">
        <v>79</v>
      </c>
      <c r="BK213" s="226">
        <f>ROUND(I213*H213,2)</f>
        <v>0</v>
      </c>
      <c r="BL213" s="20" t="s">
        <v>97</v>
      </c>
      <c r="BM213" s="225" t="s">
        <v>4791</v>
      </c>
    </row>
    <row r="214" s="2" customFormat="1">
      <c r="A214" s="41"/>
      <c r="B214" s="42"/>
      <c r="C214" s="43"/>
      <c r="D214" s="235" t="s">
        <v>370</v>
      </c>
      <c r="E214" s="43"/>
      <c r="F214" s="236" t="s">
        <v>4792</v>
      </c>
      <c r="G214" s="43"/>
      <c r="H214" s="43"/>
      <c r="I214" s="237"/>
      <c r="J214" s="43"/>
      <c r="K214" s="43"/>
      <c r="L214" s="47"/>
      <c r="M214" s="238"/>
      <c r="N214" s="239"/>
      <c r="O214" s="87"/>
      <c r="P214" s="87"/>
      <c r="Q214" s="87"/>
      <c r="R214" s="87"/>
      <c r="S214" s="87"/>
      <c r="T214" s="88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T214" s="20" t="s">
        <v>370</v>
      </c>
      <c r="AU214" s="20" t="s">
        <v>81</v>
      </c>
    </row>
    <row r="215" s="13" customFormat="1">
      <c r="A215" s="13"/>
      <c r="B215" s="240"/>
      <c r="C215" s="241"/>
      <c r="D215" s="242" t="s">
        <v>372</v>
      </c>
      <c r="E215" s="243" t="s">
        <v>21</v>
      </c>
      <c r="F215" s="244" t="s">
        <v>4793</v>
      </c>
      <c r="G215" s="241"/>
      <c r="H215" s="243" t="s">
        <v>21</v>
      </c>
      <c r="I215" s="245"/>
      <c r="J215" s="241"/>
      <c r="K215" s="241"/>
      <c r="L215" s="246"/>
      <c r="M215" s="247"/>
      <c r="N215" s="248"/>
      <c r="O215" s="248"/>
      <c r="P215" s="248"/>
      <c r="Q215" s="248"/>
      <c r="R215" s="248"/>
      <c r="S215" s="248"/>
      <c r="T215" s="249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50" t="s">
        <v>372</v>
      </c>
      <c r="AU215" s="250" t="s">
        <v>81</v>
      </c>
      <c r="AV215" s="13" t="s">
        <v>79</v>
      </c>
      <c r="AW215" s="13" t="s">
        <v>34</v>
      </c>
      <c r="AX215" s="13" t="s">
        <v>72</v>
      </c>
      <c r="AY215" s="250" t="s">
        <v>178</v>
      </c>
    </row>
    <row r="216" s="13" customFormat="1">
      <c r="A216" s="13"/>
      <c r="B216" s="240"/>
      <c r="C216" s="241"/>
      <c r="D216" s="242" t="s">
        <v>372</v>
      </c>
      <c r="E216" s="243" t="s">
        <v>21</v>
      </c>
      <c r="F216" s="244" t="s">
        <v>4794</v>
      </c>
      <c r="G216" s="241"/>
      <c r="H216" s="243" t="s">
        <v>21</v>
      </c>
      <c r="I216" s="245"/>
      <c r="J216" s="241"/>
      <c r="K216" s="241"/>
      <c r="L216" s="246"/>
      <c r="M216" s="247"/>
      <c r="N216" s="248"/>
      <c r="O216" s="248"/>
      <c r="P216" s="248"/>
      <c r="Q216" s="248"/>
      <c r="R216" s="248"/>
      <c r="S216" s="248"/>
      <c r="T216" s="249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50" t="s">
        <v>372</v>
      </c>
      <c r="AU216" s="250" t="s">
        <v>81</v>
      </c>
      <c r="AV216" s="13" t="s">
        <v>79</v>
      </c>
      <c r="AW216" s="13" t="s">
        <v>34</v>
      </c>
      <c r="AX216" s="13" t="s">
        <v>72</v>
      </c>
      <c r="AY216" s="250" t="s">
        <v>178</v>
      </c>
    </row>
    <row r="217" s="14" customFormat="1">
      <c r="A217" s="14"/>
      <c r="B217" s="251"/>
      <c r="C217" s="252"/>
      <c r="D217" s="242" t="s">
        <v>372</v>
      </c>
      <c r="E217" s="253" t="s">
        <v>21</v>
      </c>
      <c r="F217" s="254" t="s">
        <v>4795</v>
      </c>
      <c r="G217" s="252"/>
      <c r="H217" s="255">
        <v>1.395</v>
      </c>
      <c r="I217" s="256"/>
      <c r="J217" s="252"/>
      <c r="K217" s="252"/>
      <c r="L217" s="257"/>
      <c r="M217" s="258"/>
      <c r="N217" s="259"/>
      <c r="O217" s="259"/>
      <c r="P217" s="259"/>
      <c r="Q217" s="259"/>
      <c r="R217" s="259"/>
      <c r="S217" s="259"/>
      <c r="T217" s="260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61" t="s">
        <v>372</v>
      </c>
      <c r="AU217" s="261" t="s">
        <v>81</v>
      </c>
      <c r="AV217" s="14" t="s">
        <v>81</v>
      </c>
      <c r="AW217" s="14" t="s">
        <v>34</v>
      </c>
      <c r="AX217" s="14" t="s">
        <v>72</v>
      </c>
      <c r="AY217" s="261" t="s">
        <v>178</v>
      </c>
    </row>
    <row r="218" s="14" customFormat="1">
      <c r="A218" s="14"/>
      <c r="B218" s="251"/>
      <c r="C218" s="252"/>
      <c r="D218" s="242" t="s">
        <v>372</v>
      </c>
      <c r="E218" s="253" t="s">
        <v>21</v>
      </c>
      <c r="F218" s="254" t="s">
        <v>4796</v>
      </c>
      <c r="G218" s="252"/>
      <c r="H218" s="255">
        <v>0.024</v>
      </c>
      <c r="I218" s="256"/>
      <c r="J218" s="252"/>
      <c r="K218" s="252"/>
      <c r="L218" s="257"/>
      <c r="M218" s="258"/>
      <c r="N218" s="259"/>
      <c r="O218" s="259"/>
      <c r="P218" s="259"/>
      <c r="Q218" s="259"/>
      <c r="R218" s="259"/>
      <c r="S218" s="259"/>
      <c r="T218" s="260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61" t="s">
        <v>372</v>
      </c>
      <c r="AU218" s="261" t="s">
        <v>81</v>
      </c>
      <c r="AV218" s="14" t="s">
        <v>81</v>
      </c>
      <c r="AW218" s="14" t="s">
        <v>34</v>
      </c>
      <c r="AX218" s="14" t="s">
        <v>72</v>
      </c>
      <c r="AY218" s="261" t="s">
        <v>178</v>
      </c>
    </row>
    <row r="219" s="14" customFormat="1">
      <c r="A219" s="14"/>
      <c r="B219" s="251"/>
      <c r="C219" s="252"/>
      <c r="D219" s="242" t="s">
        <v>372</v>
      </c>
      <c r="E219" s="253" t="s">
        <v>21</v>
      </c>
      <c r="F219" s="254" t="s">
        <v>4797</v>
      </c>
      <c r="G219" s="252"/>
      <c r="H219" s="255">
        <v>0.043999999999999997</v>
      </c>
      <c r="I219" s="256"/>
      <c r="J219" s="252"/>
      <c r="K219" s="252"/>
      <c r="L219" s="257"/>
      <c r="M219" s="258"/>
      <c r="N219" s="259"/>
      <c r="O219" s="259"/>
      <c r="P219" s="259"/>
      <c r="Q219" s="259"/>
      <c r="R219" s="259"/>
      <c r="S219" s="259"/>
      <c r="T219" s="260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61" t="s">
        <v>372</v>
      </c>
      <c r="AU219" s="261" t="s">
        <v>81</v>
      </c>
      <c r="AV219" s="14" t="s">
        <v>81</v>
      </c>
      <c r="AW219" s="14" t="s">
        <v>34</v>
      </c>
      <c r="AX219" s="14" t="s">
        <v>72</v>
      </c>
      <c r="AY219" s="261" t="s">
        <v>178</v>
      </c>
    </row>
    <row r="220" s="14" customFormat="1">
      <c r="A220" s="14"/>
      <c r="B220" s="251"/>
      <c r="C220" s="252"/>
      <c r="D220" s="242" t="s">
        <v>372</v>
      </c>
      <c r="E220" s="253" t="s">
        <v>21</v>
      </c>
      <c r="F220" s="254" t="s">
        <v>4798</v>
      </c>
      <c r="G220" s="252"/>
      <c r="H220" s="255">
        <v>0.34699999999999998</v>
      </c>
      <c r="I220" s="256"/>
      <c r="J220" s="252"/>
      <c r="K220" s="252"/>
      <c r="L220" s="257"/>
      <c r="M220" s="258"/>
      <c r="N220" s="259"/>
      <c r="O220" s="259"/>
      <c r="P220" s="259"/>
      <c r="Q220" s="259"/>
      <c r="R220" s="259"/>
      <c r="S220" s="259"/>
      <c r="T220" s="260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61" t="s">
        <v>372</v>
      </c>
      <c r="AU220" s="261" t="s">
        <v>81</v>
      </c>
      <c r="AV220" s="14" t="s">
        <v>81</v>
      </c>
      <c r="AW220" s="14" t="s">
        <v>34</v>
      </c>
      <c r="AX220" s="14" t="s">
        <v>72</v>
      </c>
      <c r="AY220" s="261" t="s">
        <v>178</v>
      </c>
    </row>
    <row r="221" s="14" customFormat="1">
      <c r="A221" s="14"/>
      <c r="B221" s="251"/>
      <c r="C221" s="252"/>
      <c r="D221" s="242" t="s">
        <v>372</v>
      </c>
      <c r="E221" s="253" t="s">
        <v>21</v>
      </c>
      <c r="F221" s="254" t="s">
        <v>4799</v>
      </c>
      <c r="G221" s="252"/>
      <c r="H221" s="255">
        <v>0.253</v>
      </c>
      <c r="I221" s="256"/>
      <c r="J221" s="252"/>
      <c r="K221" s="252"/>
      <c r="L221" s="257"/>
      <c r="M221" s="258"/>
      <c r="N221" s="259"/>
      <c r="O221" s="259"/>
      <c r="P221" s="259"/>
      <c r="Q221" s="259"/>
      <c r="R221" s="259"/>
      <c r="S221" s="259"/>
      <c r="T221" s="260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61" t="s">
        <v>372</v>
      </c>
      <c r="AU221" s="261" t="s">
        <v>81</v>
      </c>
      <c r="AV221" s="14" t="s">
        <v>81</v>
      </c>
      <c r="AW221" s="14" t="s">
        <v>34</v>
      </c>
      <c r="AX221" s="14" t="s">
        <v>72</v>
      </c>
      <c r="AY221" s="261" t="s">
        <v>178</v>
      </c>
    </row>
    <row r="222" s="14" customFormat="1">
      <c r="A222" s="14"/>
      <c r="B222" s="251"/>
      <c r="C222" s="252"/>
      <c r="D222" s="242" t="s">
        <v>372</v>
      </c>
      <c r="E222" s="253" t="s">
        <v>21</v>
      </c>
      <c r="F222" s="254" t="s">
        <v>4800</v>
      </c>
      <c r="G222" s="252"/>
      <c r="H222" s="255">
        <v>0.073999999999999996</v>
      </c>
      <c r="I222" s="256"/>
      <c r="J222" s="252"/>
      <c r="K222" s="252"/>
      <c r="L222" s="257"/>
      <c r="M222" s="258"/>
      <c r="N222" s="259"/>
      <c r="O222" s="259"/>
      <c r="P222" s="259"/>
      <c r="Q222" s="259"/>
      <c r="R222" s="259"/>
      <c r="S222" s="259"/>
      <c r="T222" s="260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61" t="s">
        <v>372</v>
      </c>
      <c r="AU222" s="261" t="s">
        <v>81</v>
      </c>
      <c r="AV222" s="14" t="s">
        <v>81</v>
      </c>
      <c r="AW222" s="14" t="s">
        <v>34</v>
      </c>
      <c r="AX222" s="14" t="s">
        <v>72</v>
      </c>
      <c r="AY222" s="261" t="s">
        <v>178</v>
      </c>
    </row>
    <row r="223" s="14" customFormat="1">
      <c r="A223" s="14"/>
      <c r="B223" s="251"/>
      <c r="C223" s="252"/>
      <c r="D223" s="242" t="s">
        <v>372</v>
      </c>
      <c r="E223" s="253" t="s">
        <v>21</v>
      </c>
      <c r="F223" s="254" t="s">
        <v>4801</v>
      </c>
      <c r="G223" s="252"/>
      <c r="H223" s="255">
        <v>0.93500000000000005</v>
      </c>
      <c r="I223" s="256"/>
      <c r="J223" s="252"/>
      <c r="K223" s="252"/>
      <c r="L223" s="257"/>
      <c r="M223" s="258"/>
      <c r="N223" s="259"/>
      <c r="O223" s="259"/>
      <c r="P223" s="259"/>
      <c r="Q223" s="259"/>
      <c r="R223" s="259"/>
      <c r="S223" s="259"/>
      <c r="T223" s="260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61" t="s">
        <v>372</v>
      </c>
      <c r="AU223" s="261" t="s">
        <v>81</v>
      </c>
      <c r="AV223" s="14" t="s">
        <v>81</v>
      </c>
      <c r="AW223" s="14" t="s">
        <v>34</v>
      </c>
      <c r="AX223" s="14" t="s">
        <v>72</v>
      </c>
      <c r="AY223" s="261" t="s">
        <v>178</v>
      </c>
    </row>
    <row r="224" s="14" customFormat="1">
      <c r="A224" s="14"/>
      <c r="B224" s="251"/>
      <c r="C224" s="252"/>
      <c r="D224" s="242" t="s">
        <v>372</v>
      </c>
      <c r="E224" s="253" t="s">
        <v>21</v>
      </c>
      <c r="F224" s="254" t="s">
        <v>4802</v>
      </c>
      <c r="G224" s="252"/>
      <c r="H224" s="255">
        <v>0.53100000000000003</v>
      </c>
      <c r="I224" s="256"/>
      <c r="J224" s="252"/>
      <c r="K224" s="252"/>
      <c r="L224" s="257"/>
      <c r="M224" s="258"/>
      <c r="N224" s="259"/>
      <c r="O224" s="259"/>
      <c r="P224" s="259"/>
      <c r="Q224" s="259"/>
      <c r="R224" s="259"/>
      <c r="S224" s="259"/>
      <c r="T224" s="260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61" t="s">
        <v>372</v>
      </c>
      <c r="AU224" s="261" t="s">
        <v>81</v>
      </c>
      <c r="AV224" s="14" t="s">
        <v>81</v>
      </c>
      <c r="AW224" s="14" t="s">
        <v>34</v>
      </c>
      <c r="AX224" s="14" t="s">
        <v>72</v>
      </c>
      <c r="AY224" s="261" t="s">
        <v>178</v>
      </c>
    </row>
    <row r="225" s="14" customFormat="1">
      <c r="A225" s="14"/>
      <c r="B225" s="251"/>
      <c r="C225" s="252"/>
      <c r="D225" s="242" t="s">
        <v>372</v>
      </c>
      <c r="E225" s="253" t="s">
        <v>21</v>
      </c>
      <c r="F225" s="254" t="s">
        <v>4803</v>
      </c>
      <c r="G225" s="252"/>
      <c r="H225" s="255">
        <v>0.41199999999999998</v>
      </c>
      <c r="I225" s="256"/>
      <c r="J225" s="252"/>
      <c r="K225" s="252"/>
      <c r="L225" s="257"/>
      <c r="M225" s="258"/>
      <c r="N225" s="259"/>
      <c r="O225" s="259"/>
      <c r="P225" s="259"/>
      <c r="Q225" s="259"/>
      <c r="R225" s="259"/>
      <c r="S225" s="259"/>
      <c r="T225" s="260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61" t="s">
        <v>372</v>
      </c>
      <c r="AU225" s="261" t="s">
        <v>81</v>
      </c>
      <c r="AV225" s="14" t="s">
        <v>81</v>
      </c>
      <c r="AW225" s="14" t="s">
        <v>34</v>
      </c>
      <c r="AX225" s="14" t="s">
        <v>72</v>
      </c>
      <c r="AY225" s="261" t="s">
        <v>178</v>
      </c>
    </row>
    <row r="226" s="15" customFormat="1">
      <c r="A226" s="15"/>
      <c r="B226" s="262"/>
      <c r="C226" s="263"/>
      <c r="D226" s="242" t="s">
        <v>372</v>
      </c>
      <c r="E226" s="264" t="s">
        <v>21</v>
      </c>
      <c r="F226" s="265" t="s">
        <v>399</v>
      </c>
      <c r="G226" s="263"/>
      <c r="H226" s="266">
        <v>4.0150000000000006</v>
      </c>
      <c r="I226" s="267"/>
      <c r="J226" s="263"/>
      <c r="K226" s="263"/>
      <c r="L226" s="268"/>
      <c r="M226" s="269"/>
      <c r="N226" s="270"/>
      <c r="O226" s="270"/>
      <c r="P226" s="270"/>
      <c r="Q226" s="270"/>
      <c r="R226" s="270"/>
      <c r="S226" s="270"/>
      <c r="T226" s="271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T226" s="272" t="s">
        <v>372</v>
      </c>
      <c r="AU226" s="272" t="s">
        <v>81</v>
      </c>
      <c r="AV226" s="15" t="s">
        <v>97</v>
      </c>
      <c r="AW226" s="15" t="s">
        <v>34</v>
      </c>
      <c r="AX226" s="15" t="s">
        <v>79</v>
      </c>
      <c r="AY226" s="272" t="s">
        <v>178</v>
      </c>
    </row>
    <row r="227" s="2" customFormat="1" ht="24.15" customHeight="1">
      <c r="A227" s="41"/>
      <c r="B227" s="42"/>
      <c r="C227" s="214" t="s">
        <v>242</v>
      </c>
      <c r="D227" s="214" t="s">
        <v>179</v>
      </c>
      <c r="E227" s="215" t="s">
        <v>4804</v>
      </c>
      <c r="F227" s="216" t="s">
        <v>4805</v>
      </c>
      <c r="G227" s="217" t="s">
        <v>692</v>
      </c>
      <c r="H227" s="218">
        <v>2.044</v>
      </c>
      <c r="I227" s="219"/>
      <c r="J227" s="220">
        <f>ROUND(I227*H227,2)</f>
        <v>0</v>
      </c>
      <c r="K227" s="216" t="s">
        <v>368</v>
      </c>
      <c r="L227" s="47"/>
      <c r="M227" s="221" t="s">
        <v>21</v>
      </c>
      <c r="N227" s="222" t="s">
        <v>43</v>
      </c>
      <c r="O227" s="87"/>
      <c r="P227" s="223">
        <f>O227*H227</f>
        <v>0</v>
      </c>
      <c r="Q227" s="223">
        <v>1.06277</v>
      </c>
      <c r="R227" s="223">
        <f>Q227*H227</f>
        <v>2.17230188</v>
      </c>
      <c r="S227" s="223">
        <v>0</v>
      </c>
      <c r="T227" s="224">
        <f>S227*H227</f>
        <v>0</v>
      </c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R227" s="225" t="s">
        <v>97</v>
      </c>
      <c r="AT227" s="225" t="s">
        <v>179</v>
      </c>
      <c r="AU227" s="225" t="s">
        <v>81</v>
      </c>
      <c r="AY227" s="20" t="s">
        <v>178</v>
      </c>
      <c r="BE227" s="226">
        <f>IF(N227="základní",J227,0)</f>
        <v>0</v>
      </c>
      <c r="BF227" s="226">
        <f>IF(N227="snížená",J227,0)</f>
        <v>0</v>
      </c>
      <c r="BG227" s="226">
        <f>IF(N227="zákl. přenesená",J227,0)</f>
        <v>0</v>
      </c>
      <c r="BH227" s="226">
        <f>IF(N227="sníž. přenesená",J227,0)</f>
        <v>0</v>
      </c>
      <c r="BI227" s="226">
        <f>IF(N227="nulová",J227,0)</f>
        <v>0</v>
      </c>
      <c r="BJ227" s="20" t="s">
        <v>79</v>
      </c>
      <c r="BK227" s="226">
        <f>ROUND(I227*H227,2)</f>
        <v>0</v>
      </c>
      <c r="BL227" s="20" t="s">
        <v>97</v>
      </c>
      <c r="BM227" s="225" t="s">
        <v>4806</v>
      </c>
    </row>
    <row r="228" s="2" customFormat="1">
      <c r="A228" s="41"/>
      <c r="B228" s="42"/>
      <c r="C228" s="43"/>
      <c r="D228" s="235" t="s">
        <v>370</v>
      </c>
      <c r="E228" s="43"/>
      <c r="F228" s="236" t="s">
        <v>4807</v>
      </c>
      <c r="G228" s="43"/>
      <c r="H228" s="43"/>
      <c r="I228" s="237"/>
      <c r="J228" s="43"/>
      <c r="K228" s="43"/>
      <c r="L228" s="47"/>
      <c r="M228" s="238"/>
      <c r="N228" s="239"/>
      <c r="O228" s="87"/>
      <c r="P228" s="87"/>
      <c r="Q228" s="87"/>
      <c r="R228" s="87"/>
      <c r="S228" s="87"/>
      <c r="T228" s="88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T228" s="20" t="s">
        <v>370</v>
      </c>
      <c r="AU228" s="20" t="s">
        <v>81</v>
      </c>
    </row>
    <row r="229" s="13" customFormat="1">
      <c r="A229" s="13"/>
      <c r="B229" s="240"/>
      <c r="C229" s="241"/>
      <c r="D229" s="242" t="s">
        <v>372</v>
      </c>
      <c r="E229" s="243" t="s">
        <v>21</v>
      </c>
      <c r="F229" s="244" t="s">
        <v>4808</v>
      </c>
      <c r="G229" s="241"/>
      <c r="H229" s="243" t="s">
        <v>21</v>
      </c>
      <c r="I229" s="245"/>
      <c r="J229" s="241"/>
      <c r="K229" s="241"/>
      <c r="L229" s="246"/>
      <c r="M229" s="247"/>
      <c r="N229" s="248"/>
      <c r="O229" s="248"/>
      <c r="P229" s="248"/>
      <c r="Q229" s="248"/>
      <c r="R229" s="248"/>
      <c r="S229" s="248"/>
      <c r="T229" s="249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50" t="s">
        <v>372</v>
      </c>
      <c r="AU229" s="250" t="s">
        <v>81</v>
      </c>
      <c r="AV229" s="13" t="s">
        <v>79</v>
      </c>
      <c r="AW229" s="13" t="s">
        <v>34</v>
      </c>
      <c r="AX229" s="13" t="s">
        <v>72</v>
      </c>
      <c r="AY229" s="250" t="s">
        <v>178</v>
      </c>
    </row>
    <row r="230" s="13" customFormat="1">
      <c r="A230" s="13"/>
      <c r="B230" s="240"/>
      <c r="C230" s="241"/>
      <c r="D230" s="242" t="s">
        <v>372</v>
      </c>
      <c r="E230" s="243" t="s">
        <v>21</v>
      </c>
      <c r="F230" s="244" t="s">
        <v>4809</v>
      </c>
      <c r="G230" s="241"/>
      <c r="H230" s="243" t="s">
        <v>21</v>
      </c>
      <c r="I230" s="245"/>
      <c r="J230" s="241"/>
      <c r="K230" s="241"/>
      <c r="L230" s="246"/>
      <c r="M230" s="247"/>
      <c r="N230" s="248"/>
      <c r="O230" s="248"/>
      <c r="P230" s="248"/>
      <c r="Q230" s="248"/>
      <c r="R230" s="248"/>
      <c r="S230" s="248"/>
      <c r="T230" s="249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50" t="s">
        <v>372</v>
      </c>
      <c r="AU230" s="250" t="s">
        <v>81</v>
      </c>
      <c r="AV230" s="13" t="s">
        <v>79</v>
      </c>
      <c r="AW230" s="13" t="s">
        <v>34</v>
      </c>
      <c r="AX230" s="13" t="s">
        <v>72</v>
      </c>
      <c r="AY230" s="250" t="s">
        <v>178</v>
      </c>
    </row>
    <row r="231" s="13" customFormat="1">
      <c r="A231" s="13"/>
      <c r="B231" s="240"/>
      <c r="C231" s="241"/>
      <c r="D231" s="242" t="s">
        <v>372</v>
      </c>
      <c r="E231" s="243" t="s">
        <v>21</v>
      </c>
      <c r="F231" s="244" t="s">
        <v>4794</v>
      </c>
      <c r="G231" s="241"/>
      <c r="H231" s="243" t="s">
        <v>21</v>
      </c>
      <c r="I231" s="245"/>
      <c r="J231" s="241"/>
      <c r="K231" s="241"/>
      <c r="L231" s="246"/>
      <c r="M231" s="247"/>
      <c r="N231" s="248"/>
      <c r="O231" s="248"/>
      <c r="P231" s="248"/>
      <c r="Q231" s="248"/>
      <c r="R231" s="248"/>
      <c r="S231" s="248"/>
      <c r="T231" s="249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50" t="s">
        <v>372</v>
      </c>
      <c r="AU231" s="250" t="s">
        <v>81</v>
      </c>
      <c r="AV231" s="13" t="s">
        <v>79</v>
      </c>
      <c r="AW231" s="13" t="s">
        <v>34</v>
      </c>
      <c r="AX231" s="13" t="s">
        <v>72</v>
      </c>
      <c r="AY231" s="250" t="s">
        <v>178</v>
      </c>
    </row>
    <row r="232" s="14" customFormat="1">
      <c r="A232" s="14"/>
      <c r="B232" s="251"/>
      <c r="C232" s="252"/>
      <c r="D232" s="242" t="s">
        <v>372</v>
      </c>
      <c r="E232" s="253" t="s">
        <v>21</v>
      </c>
      <c r="F232" s="254" t="s">
        <v>4810</v>
      </c>
      <c r="G232" s="252"/>
      <c r="H232" s="255">
        <v>1.442</v>
      </c>
      <c r="I232" s="256"/>
      <c r="J232" s="252"/>
      <c r="K232" s="252"/>
      <c r="L232" s="257"/>
      <c r="M232" s="258"/>
      <c r="N232" s="259"/>
      <c r="O232" s="259"/>
      <c r="P232" s="259"/>
      <c r="Q232" s="259"/>
      <c r="R232" s="259"/>
      <c r="S232" s="259"/>
      <c r="T232" s="260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61" t="s">
        <v>372</v>
      </c>
      <c r="AU232" s="261" t="s">
        <v>81</v>
      </c>
      <c r="AV232" s="14" t="s">
        <v>81</v>
      </c>
      <c r="AW232" s="14" t="s">
        <v>34</v>
      </c>
      <c r="AX232" s="14" t="s">
        <v>72</v>
      </c>
      <c r="AY232" s="261" t="s">
        <v>178</v>
      </c>
    </row>
    <row r="233" s="14" customFormat="1">
      <c r="A233" s="14"/>
      <c r="B233" s="251"/>
      <c r="C233" s="252"/>
      <c r="D233" s="242" t="s">
        <v>372</v>
      </c>
      <c r="E233" s="253" t="s">
        <v>21</v>
      </c>
      <c r="F233" s="254" t="s">
        <v>4811</v>
      </c>
      <c r="G233" s="252"/>
      <c r="H233" s="255">
        <v>0.60199999999999998</v>
      </c>
      <c r="I233" s="256"/>
      <c r="J233" s="252"/>
      <c r="K233" s="252"/>
      <c r="L233" s="257"/>
      <c r="M233" s="258"/>
      <c r="N233" s="259"/>
      <c r="O233" s="259"/>
      <c r="P233" s="259"/>
      <c r="Q233" s="259"/>
      <c r="R233" s="259"/>
      <c r="S233" s="259"/>
      <c r="T233" s="260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61" t="s">
        <v>372</v>
      </c>
      <c r="AU233" s="261" t="s">
        <v>81</v>
      </c>
      <c r="AV233" s="14" t="s">
        <v>81</v>
      </c>
      <c r="AW233" s="14" t="s">
        <v>34</v>
      </c>
      <c r="AX233" s="14" t="s">
        <v>72</v>
      </c>
      <c r="AY233" s="261" t="s">
        <v>178</v>
      </c>
    </row>
    <row r="234" s="13" customFormat="1">
      <c r="A234" s="13"/>
      <c r="B234" s="240"/>
      <c r="C234" s="241"/>
      <c r="D234" s="242" t="s">
        <v>372</v>
      </c>
      <c r="E234" s="243" t="s">
        <v>21</v>
      </c>
      <c r="F234" s="244" t="s">
        <v>4812</v>
      </c>
      <c r="G234" s="241"/>
      <c r="H234" s="243" t="s">
        <v>21</v>
      </c>
      <c r="I234" s="245"/>
      <c r="J234" s="241"/>
      <c r="K234" s="241"/>
      <c r="L234" s="246"/>
      <c r="M234" s="247"/>
      <c r="N234" s="248"/>
      <c r="O234" s="248"/>
      <c r="P234" s="248"/>
      <c r="Q234" s="248"/>
      <c r="R234" s="248"/>
      <c r="S234" s="248"/>
      <c r="T234" s="249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50" t="s">
        <v>372</v>
      </c>
      <c r="AU234" s="250" t="s">
        <v>81</v>
      </c>
      <c r="AV234" s="13" t="s">
        <v>79</v>
      </c>
      <c r="AW234" s="13" t="s">
        <v>34</v>
      </c>
      <c r="AX234" s="13" t="s">
        <v>72</v>
      </c>
      <c r="AY234" s="250" t="s">
        <v>178</v>
      </c>
    </row>
    <row r="235" s="15" customFormat="1">
      <c r="A235" s="15"/>
      <c r="B235" s="262"/>
      <c r="C235" s="263"/>
      <c r="D235" s="242" t="s">
        <v>372</v>
      </c>
      <c r="E235" s="264" t="s">
        <v>21</v>
      </c>
      <c r="F235" s="265" t="s">
        <v>399</v>
      </c>
      <c r="G235" s="263"/>
      <c r="H235" s="266">
        <v>2.044</v>
      </c>
      <c r="I235" s="267"/>
      <c r="J235" s="263"/>
      <c r="K235" s="263"/>
      <c r="L235" s="268"/>
      <c r="M235" s="269"/>
      <c r="N235" s="270"/>
      <c r="O235" s="270"/>
      <c r="P235" s="270"/>
      <c r="Q235" s="270"/>
      <c r="R235" s="270"/>
      <c r="S235" s="270"/>
      <c r="T235" s="271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T235" s="272" t="s">
        <v>372</v>
      </c>
      <c r="AU235" s="272" t="s">
        <v>81</v>
      </c>
      <c r="AV235" s="15" t="s">
        <v>97</v>
      </c>
      <c r="AW235" s="15" t="s">
        <v>34</v>
      </c>
      <c r="AX235" s="15" t="s">
        <v>79</v>
      </c>
      <c r="AY235" s="272" t="s">
        <v>178</v>
      </c>
    </row>
    <row r="236" s="2" customFormat="1" ht="37.8" customHeight="1">
      <c r="A236" s="41"/>
      <c r="B236" s="42"/>
      <c r="C236" s="214" t="s">
        <v>246</v>
      </c>
      <c r="D236" s="214" t="s">
        <v>179</v>
      </c>
      <c r="E236" s="215" t="s">
        <v>4813</v>
      </c>
      <c r="F236" s="216" t="s">
        <v>4814</v>
      </c>
      <c r="G236" s="217" t="s">
        <v>209</v>
      </c>
      <c r="H236" s="218">
        <v>6.9000000000000004</v>
      </c>
      <c r="I236" s="219"/>
      <c r="J236" s="220">
        <f>ROUND(I236*H236,2)</f>
        <v>0</v>
      </c>
      <c r="K236" s="216" t="s">
        <v>393</v>
      </c>
      <c r="L236" s="47"/>
      <c r="M236" s="221" t="s">
        <v>21</v>
      </c>
      <c r="N236" s="222" t="s">
        <v>43</v>
      </c>
      <c r="O236" s="87"/>
      <c r="P236" s="223">
        <f>O236*H236</f>
        <v>0</v>
      </c>
      <c r="Q236" s="223">
        <v>0.013509999999999999</v>
      </c>
      <c r="R236" s="223">
        <f>Q236*H236</f>
        <v>0.093218999999999996</v>
      </c>
      <c r="S236" s="223">
        <v>0</v>
      </c>
      <c r="T236" s="224">
        <f>S236*H236</f>
        <v>0</v>
      </c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R236" s="225" t="s">
        <v>97</v>
      </c>
      <c r="AT236" s="225" t="s">
        <v>179</v>
      </c>
      <c r="AU236" s="225" t="s">
        <v>81</v>
      </c>
      <c r="AY236" s="20" t="s">
        <v>178</v>
      </c>
      <c r="BE236" s="226">
        <f>IF(N236="základní",J236,0)</f>
        <v>0</v>
      </c>
      <c r="BF236" s="226">
        <f>IF(N236="snížená",J236,0)</f>
        <v>0</v>
      </c>
      <c r="BG236" s="226">
        <f>IF(N236="zákl. přenesená",J236,0)</f>
        <v>0</v>
      </c>
      <c r="BH236" s="226">
        <f>IF(N236="sníž. přenesená",J236,0)</f>
        <v>0</v>
      </c>
      <c r="BI236" s="226">
        <f>IF(N236="nulová",J236,0)</f>
        <v>0</v>
      </c>
      <c r="BJ236" s="20" t="s">
        <v>79</v>
      </c>
      <c r="BK236" s="226">
        <f>ROUND(I236*H236,2)</f>
        <v>0</v>
      </c>
      <c r="BL236" s="20" t="s">
        <v>97</v>
      </c>
      <c r="BM236" s="225" t="s">
        <v>4815</v>
      </c>
    </row>
    <row r="237" s="13" customFormat="1">
      <c r="A237" s="13"/>
      <c r="B237" s="240"/>
      <c r="C237" s="241"/>
      <c r="D237" s="242" t="s">
        <v>372</v>
      </c>
      <c r="E237" s="243" t="s">
        <v>21</v>
      </c>
      <c r="F237" s="244" t="s">
        <v>948</v>
      </c>
      <c r="G237" s="241"/>
      <c r="H237" s="243" t="s">
        <v>21</v>
      </c>
      <c r="I237" s="245"/>
      <c r="J237" s="241"/>
      <c r="K237" s="241"/>
      <c r="L237" s="246"/>
      <c r="M237" s="247"/>
      <c r="N237" s="248"/>
      <c r="O237" s="248"/>
      <c r="P237" s="248"/>
      <c r="Q237" s="248"/>
      <c r="R237" s="248"/>
      <c r="S237" s="248"/>
      <c r="T237" s="249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50" t="s">
        <v>372</v>
      </c>
      <c r="AU237" s="250" t="s">
        <v>81</v>
      </c>
      <c r="AV237" s="13" t="s">
        <v>79</v>
      </c>
      <c r="AW237" s="13" t="s">
        <v>34</v>
      </c>
      <c r="AX237" s="13" t="s">
        <v>72</v>
      </c>
      <c r="AY237" s="250" t="s">
        <v>178</v>
      </c>
    </row>
    <row r="238" s="14" customFormat="1">
      <c r="A238" s="14"/>
      <c r="B238" s="251"/>
      <c r="C238" s="252"/>
      <c r="D238" s="242" t="s">
        <v>372</v>
      </c>
      <c r="E238" s="253" t="s">
        <v>21</v>
      </c>
      <c r="F238" s="254" t="s">
        <v>4816</v>
      </c>
      <c r="G238" s="252"/>
      <c r="H238" s="255">
        <v>6.9000000000000004</v>
      </c>
      <c r="I238" s="256"/>
      <c r="J238" s="252"/>
      <c r="K238" s="252"/>
      <c r="L238" s="257"/>
      <c r="M238" s="258"/>
      <c r="N238" s="259"/>
      <c r="O238" s="259"/>
      <c r="P238" s="259"/>
      <c r="Q238" s="259"/>
      <c r="R238" s="259"/>
      <c r="S238" s="259"/>
      <c r="T238" s="260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61" t="s">
        <v>372</v>
      </c>
      <c r="AU238" s="261" t="s">
        <v>81</v>
      </c>
      <c r="AV238" s="14" t="s">
        <v>81</v>
      </c>
      <c r="AW238" s="14" t="s">
        <v>34</v>
      </c>
      <c r="AX238" s="14" t="s">
        <v>79</v>
      </c>
      <c r="AY238" s="261" t="s">
        <v>178</v>
      </c>
    </row>
    <row r="239" s="2" customFormat="1" ht="37.8" customHeight="1">
      <c r="A239" s="41"/>
      <c r="B239" s="42"/>
      <c r="C239" s="214" t="s">
        <v>250</v>
      </c>
      <c r="D239" s="214" t="s">
        <v>179</v>
      </c>
      <c r="E239" s="215" t="s">
        <v>4817</v>
      </c>
      <c r="F239" s="216" t="s">
        <v>4818</v>
      </c>
      <c r="G239" s="217" t="s">
        <v>209</v>
      </c>
      <c r="H239" s="218">
        <v>1.2</v>
      </c>
      <c r="I239" s="219"/>
      <c r="J239" s="220">
        <f>ROUND(I239*H239,2)</f>
        <v>0</v>
      </c>
      <c r="K239" s="216" t="s">
        <v>393</v>
      </c>
      <c r="L239" s="47"/>
      <c r="M239" s="221" t="s">
        <v>21</v>
      </c>
      <c r="N239" s="222" t="s">
        <v>43</v>
      </c>
      <c r="O239" s="87"/>
      <c r="P239" s="223">
        <f>O239*H239</f>
        <v>0</v>
      </c>
      <c r="Q239" s="223">
        <v>0.013509999999999999</v>
      </c>
      <c r="R239" s="223">
        <f>Q239*H239</f>
        <v>0.016211999999999997</v>
      </c>
      <c r="S239" s="223">
        <v>0</v>
      </c>
      <c r="T239" s="224">
        <f>S239*H239</f>
        <v>0</v>
      </c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R239" s="225" t="s">
        <v>97</v>
      </c>
      <c r="AT239" s="225" t="s">
        <v>179</v>
      </c>
      <c r="AU239" s="225" t="s">
        <v>81</v>
      </c>
      <c r="AY239" s="20" t="s">
        <v>178</v>
      </c>
      <c r="BE239" s="226">
        <f>IF(N239="základní",J239,0)</f>
        <v>0</v>
      </c>
      <c r="BF239" s="226">
        <f>IF(N239="snížená",J239,0)</f>
        <v>0</v>
      </c>
      <c r="BG239" s="226">
        <f>IF(N239="zákl. přenesená",J239,0)</f>
        <v>0</v>
      </c>
      <c r="BH239" s="226">
        <f>IF(N239="sníž. přenesená",J239,0)</f>
        <v>0</v>
      </c>
      <c r="BI239" s="226">
        <f>IF(N239="nulová",J239,0)</f>
        <v>0</v>
      </c>
      <c r="BJ239" s="20" t="s">
        <v>79</v>
      </c>
      <c r="BK239" s="226">
        <f>ROUND(I239*H239,2)</f>
        <v>0</v>
      </c>
      <c r="BL239" s="20" t="s">
        <v>97</v>
      </c>
      <c r="BM239" s="225" t="s">
        <v>4819</v>
      </c>
    </row>
    <row r="240" s="13" customFormat="1">
      <c r="A240" s="13"/>
      <c r="B240" s="240"/>
      <c r="C240" s="241"/>
      <c r="D240" s="242" t="s">
        <v>372</v>
      </c>
      <c r="E240" s="243" t="s">
        <v>21</v>
      </c>
      <c r="F240" s="244" t="s">
        <v>948</v>
      </c>
      <c r="G240" s="241"/>
      <c r="H240" s="243" t="s">
        <v>21</v>
      </c>
      <c r="I240" s="245"/>
      <c r="J240" s="241"/>
      <c r="K240" s="241"/>
      <c r="L240" s="246"/>
      <c r="M240" s="247"/>
      <c r="N240" s="248"/>
      <c r="O240" s="248"/>
      <c r="P240" s="248"/>
      <c r="Q240" s="248"/>
      <c r="R240" s="248"/>
      <c r="S240" s="248"/>
      <c r="T240" s="249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50" t="s">
        <v>372</v>
      </c>
      <c r="AU240" s="250" t="s">
        <v>81</v>
      </c>
      <c r="AV240" s="13" t="s">
        <v>79</v>
      </c>
      <c r="AW240" s="13" t="s">
        <v>34</v>
      </c>
      <c r="AX240" s="13" t="s">
        <v>72</v>
      </c>
      <c r="AY240" s="250" t="s">
        <v>178</v>
      </c>
    </row>
    <row r="241" s="14" customFormat="1">
      <c r="A241" s="14"/>
      <c r="B241" s="251"/>
      <c r="C241" s="252"/>
      <c r="D241" s="242" t="s">
        <v>372</v>
      </c>
      <c r="E241" s="253" t="s">
        <v>21</v>
      </c>
      <c r="F241" s="254" t="s">
        <v>4820</v>
      </c>
      <c r="G241" s="252"/>
      <c r="H241" s="255">
        <v>1.2</v>
      </c>
      <c r="I241" s="256"/>
      <c r="J241" s="252"/>
      <c r="K241" s="252"/>
      <c r="L241" s="257"/>
      <c r="M241" s="258"/>
      <c r="N241" s="259"/>
      <c r="O241" s="259"/>
      <c r="P241" s="259"/>
      <c r="Q241" s="259"/>
      <c r="R241" s="259"/>
      <c r="S241" s="259"/>
      <c r="T241" s="260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61" t="s">
        <v>372</v>
      </c>
      <c r="AU241" s="261" t="s">
        <v>81</v>
      </c>
      <c r="AV241" s="14" t="s">
        <v>81</v>
      </c>
      <c r="AW241" s="14" t="s">
        <v>34</v>
      </c>
      <c r="AX241" s="14" t="s">
        <v>79</v>
      </c>
      <c r="AY241" s="261" t="s">
        <v>178</v>
      </c>
    </row>
    <row r="242" s="2" customFormat="1" ht="44.25" customHeight="1">
      <c r="A242" s="41"/>
      <c r="B242" s="42"/>
      <c r="C242" s="214" t="s">
        <v>254</v>
      </c>
      <c r="D242" s="214" t="s">
        <v>179</v>
      </c>
      <c r="E242" s="215" t="s">
        <v>4821</v>
      </c>
      <c r="F242" s="216" t="s">
        <v>4822</v>
      </c>
      <c r="G242" s="217" t="s">
        <v>209</v>
      </c>
      <c r="H242" s="218">
        <v>21.800000000000001</v>
      </c>
      <c r="I242" s="219"/>
      <c r="J242" s="220">
        <f>ROUND(I242*H242,2)</f>
        <v>0</v>
      </c>
      <c r="K242" s="216" t="s">
        <v>393</v>
      </c>
      <c r="L242" s="47"/>
      <c r="M242" s="221" t="s">
        <v>21</v>
      </c>
      <c r="N242" s="222" t="s">
        <v>43</v>
      </c>
      <c r="O242" s="87"/>
      <c r="P242" s="223">
        <f>O242*H242</f>
        <v>0</v>
      </c>
      <c r="Q242" s="223">
        <v>0.013509999999999999</v>
      </c>
      <c r="R242" s="223">
        <f>Q242*H242</f>
        <v>0.294518</v>
      </c>
      <c r="S242" s="223">
        <v>0</v>
      </c>
      <c r="T242" s="224">
        <f>S242*H242</f>
        <v>0</v>
      </c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R242" s="225" t="s">
        <v>97</v>
      </c>
      <c r="AT242" s="225" t="s">
        <v>179</v>
      </c>
      <c r="AU242" s="225" t="s">
        <v>81</v>
      </c>
      <c r="AY242" s="20" t="s">
        <v>178</v>
      </c>
      <c r="BE242" s="226">
        <f>IF(N242="základní",J242,0)</f>
        <v>0</v>
      </c>
      <c r="BF242" s="226">
        <f>IF(N242="snížená",J242,0)</f>
        <v>0</v>
      </c>
      <c r="BG242" s="226">
        <f>IF(N242="zákl. přenesená",J242,0)</f>
        <v>0</v>
      </c>
      <c r="BH242" s="226">
        <f>IF(N242="sníž. přenesená",J242,0)</f>
        <v>0</v>
      </c>
      <c r="BI242" s="226">
        <f>IF(N242="nulová",J242,0)</f>
        <v>0</v>
      </c>
      <c r="BJ242" s="20" t="s">
        <v>79</v>
      </c>
      <c r="BK242" s="226">
        <f>ROUND(I242*H242,2)</f>
        <v>0</v>
      </c>
      <c r="BL242" s="20" t="s">
        <v>97</v>
      </c>
      <c r="BM242" s="225" t="s">
        <v>4823</v>
      </c>
    </row>
    <row r="243" s="13" customFormat="1">
      <c r="A243" s="13"/>
      <c r="B243" s="240"/>
      <c r="C243" s="241"/>
      <c r="D243" s="242" t="s">
        <v>372</v>
      </c>
      <c r="E243" s="243" t="s">
        <v>21</v>
      </c>
      <c r="F243" s="244" t="s">
        <v>948</v>
      </c>
      <c r="G243" s="241"/>
      <c r="H243" s="243" t="s">
        <v>21</v>
      </c>
      <c r="I243" s="245"/>
      <c r="J243" s="241"/>
      <c r="K243" s="241"/>
      <c r="L243" s="246"/>
      <c r="M243" s="247"/>
      <c r="N243" s="248"/>
      <c r="O243" s="248"/>
      <c r="P243" s="248"/>
      <c r="Q243" s="248"/>
      <c r="R243" s="248"/>
      <c r="S243" s="248"/>
      <c r="T243" s="249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50" t="s">
        <v>372</v>
      </c>
      <c r="AU243" s="250" t="s">
        <v>81</v>
      </c>
      <c r="AV243" s="13" t="s">
        <v>79</v>
      </c>
      <c r="AW243" s="13" t="s">
        <v>34</v>
      </c>
      <c r="AX243" s="13" t="s">
        <v>72</v>
      </c>
      <c r="AY243" s="250" t="s">
        <v>178</v>
      </c>
    </row>
    <row r="244" s="14" customFormat="1">
      <c r="A244" s="14"/>
      <c r="B244" s="251"/>
      <c r="C244" s="252"/>
      <c r="D244" s="242" t="s">
        <v>372</v>
      </c>
      <c r="E244" s="253" t="s">
        <v>21</v>
      </c>
      <c r="F244" s="254" t="s">
        <v>4824</v>
      </c>
      <c r="G244" s="252"/>
      <c r="H244" s="255">
        <v>9.8000000000000007</v>
      </c>
      <c r="I244" s="256"/>
      <c r="J244" s="252"/>
      <c r="K244" s="252"/>
      <c r="L244" s="257"/>
      <c r="M244" s="258"/>
      <c r="N244" s="259"/>
      <c r="O244" s="259"/>
      <c r="P244" s="259"/>
      <c r="Q244" s="259"/>
      <c r="R244" s="259"/>
      <c r="S244" s="259"/>
      <c r="T244" s="260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61" t="s">
        <v>372</v>
      </c>
      <c r="AU244" s="261" t="s">
        <v>81</v>
      </c>
      <c r="AV244" s="14" t="s">
        <v>81</v>
      </c>
      <c r="AW244" s="14" t="s">
        <v>34</v>
      </c>
      <c r="AX244" s="14" t="s">
        <v>72</v>
      </c>
      <c r="AY244" s="261" t="s">
        <v>178</v>
      </c>
    </row>
    <row r="245" s="14" customFormat="1">
      <c r="A245" s="14"/>
      <c r="B245" s="251"/>
      <c r="C245" s="252"/>
      <c r="D245" s="242" t="s">
        <v>372</v>
      </c>
      <c r="E245" s="253" t="s">
        <v>21</v>
      </c>
      <c r="F245" s="254" t="s">
        <v>4825</v>
      </c>
      <c r="G245" s="252"/>
      <c r="H245" s="255">
        <v>12</v>
      </c>
      <c r="I245" s="256"/>
      <c r="J245" s="252"/>
      <c r="K245" s="252"/>
      <c r="L245" s="257"/>
      <c r="M245" s="258"/>
      <c r="N245" s="259"/>
      <c r="O245" s="259"/>
      <c r="P245" s="259"/>
      <c r="Q245" s="259"/>
      <c r="R245" s="259"/>
      <c r="S245" s="259"/>
      <c r="T245" s="260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61" t="s">
        <v>372</v>
      </c>
      <c r="AU245" s="261" t="s">
        <v>81</v>
      </c>
      <c r="AV245" s="14" t="s">
        <v>81</v>
      </c>
      <c r="AW245" s="14" t="s">
        <v>34</v>
      </c>
      <c r="AX245" s="14" t="s">
        <v>72</v>
      </c>
      <c r="AY245" s="261" t="s">
        <v>178</v>
      </c>
    </row>
    <row r="246" s="15" customFormat="1">
      <c r="A246" s="15"/>
      <c r="B246" s="262"/>
      <c r="C246" s="263"/>
      <c r="D246" s="242" t="s">
        <v>372</v>
      </c>
      <c r="E246" s="264" t="s">
        <v>21</v>
      </c>
      <c r="F246" s="265" t="s">
        <v>399</v>
      </c>
      <c r="G246" s="263"/>
      <c r="H246" s="266">
        <v>21.800000000000001</v>
      </c>
      <c r="I246" s="267"/>
      <c r="J246" s="263"/>
      <c r="K246" s="263"/>
      <c r="L246" s="268"/>
      <c r="M246" s="269"/>
      <c r="N246" s="270"/>
      <c r="O246" s="270"/>
      <c r="P246" s="270"/>
      <c r="Q246" s="270"/>
      <c r="R246" s="270"/>
      <c r="S246" s="270"/>
      <c r="T246" s="271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T246" s="272" t="s">
        <v>372</v>
      </c>
      <c r="AU246" s="272" t="s">
        <v>81</v>
      </c>
      <c r="AV246" s="15" t="s">
        <v>97</v>
      </c>
      <c r="AW246" s="15" t="s">
        <v>34</v>
      </c>
      <c r="AX246" s="15" t="s">
        <v>79</v>
      </c>
      <c r="AY246" s="272" t="s">
        <v>178</v>
      </c>
    </row>
    <row r="247" s="2" customFormat="1" ht="24.15" customHeight="1">
      <c r="A247" s="41"/>
      <c r="B247" s="42"/>
      <c r="C247" s="214" t="s">
        <v>258</v>
      </c>
      <c r="D247" s="214" t="s">
        <v>179</v>
      </c>
      <c r="E247" s="215" t="s">
        <v>4826</v>
      </c>
      <c r="F247" s="216" t="s">
        <v>4827</v>
      </c>
      <c r="G247" s="217" t="s">
        <v>392</v>
      </c>
      <c r="H247" s="218">
        <v>2.7709999999999999</v>
      </c>
      <c r="I247" s="219"/>
      <c r="J247" s="220">
        <f>ROUND(I247*H247,2)</f>
        <v>0</v>
      </c>
      <c r="K247" s="216" t="s">
        <v>368</v>
      </c>
      <c r="L247" s="47"/>
      <c r="M247" s="221" t="s">
        <v>21</v>
      </c>
      <c r="N247" s="222" t="s">
        <v>43</v>
      </c>
      <c r="O247" s="87"/>
      <c r="P247" s="223">
        <f>O247*H247</f>
        <v>0</v>
      </c>
      <c r="Q247" s="223">
        <v>2.5018699999999998</v>
      </c>
      <c r="R247" s="223">
        <f>Q247*H247</f>
        <v>6.9326817699999994</v>
      </c>
      <c r="S247" s="223">
        <v>0</v>
      </c>
      <c r="T247" s="224">
        <f>S247*H247</f>
        <v>0</v>
      </c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R247" s="225" t="s">
        <v>97</v>
      </c>
      <c r="AT247" s="225" t="s">
        <v>179</v>
      </c>
      <c r="AU247" s="225" t="s">
        <v>81</v>
      </c>
      <c r="AY247" s="20" t="s">
        <v>178</v>
      </c>
      <c r="BE247" s="226">
        <f>IF(N247="základní",J247,0)</f>
        <v>0</v>
      </c>
      <c r="BF247" s="226">
        <f>IF(N247="snížená",J247,0)</f>
        <v>0</v>
      </c>
      <c r="BG247" s="226">
        <f>IF(N247="zákl. přenesená",J247,0)</f>
        <v>0</v>
      </c>
      <c r="BH247" s="226">
        <f>IF(N247="sníž. přenesená",J247,0)</f>
        <v>0</v>
      </c>
      <c r="BI247" s="226">
        <f>IF(N247="nulová",J247,0)</f>
        <v>0</v>
      </c>
      <c r="BJ247" s="20" t="s">
        <v>79</v>
      </c>
      <c r="BK247" s="226">
        <f>ROUND(I247*H247,2)</f>
        <v>0</v>
      </c>
      <c r="BL247" s="20" t="s">
        <v>97</v>
      </c>
      <c r="BM247" s="225" t="s">
        <v>4828</v>
      </c>
    </row>
    <row r="248" s="2" customFormat="1">
      <c r="A248" s="41"/>
      <c r="B248" s="42"/>
      <c r="C248" s="43"/>
      <c r="D248" s="235" t="s">
        <v>370</v>
      </c>
      <c r="E248" s="43"/>
      <c r="F248" s="236" t="s">
        <v>4829</v>
      </c>
      <c r="G248" s="43"/>
      <c r="H248" s="43"/>
      <c r="I248" s="237"/>
      <c r="J248" s="43"/>
      <c r="K248" s="43"/>
      <c r="L248" s="47"/>
      <c r="M248" s="238"/>
      <c r="N248" s="239"/>
      <c r="O248" s="87"/>
      <c r="P248" s="87"/>
      <c r="Q248" s="87"/>
      <c r="R248" s="87"/>
      <c r="S248" s="87"/>
      <c r="T248" s="88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T248" s="20" t="s">
        <v>370</v>
      </c>
      <c r="AU248" s="20" t="s">
        <v>81</v>
      </c>
    </row>
    <row r="249" s="13" customFormat="1">
      <c r="A249" s="13"/>
      <c r="B249" s="240"/>
      <c r="C249" s="241"/>
      <c r="D249" s="242" t="s">
        <v>372</v>
      </c>
      <c r="E249" s="243" t="s">
        <v>21</v>
      </c>
      <c r="F249" s="244" t="s">
        <v>948</v>
      </c>
      <c r="G249" s="241"/>
      <c r="H249" s="243" t="s">
        <v>21</v>
      </c>
      <c r="I249" s="245"/>
      <c r="J249" s="241"/>
      <c r="K249" s="241"/>
      <c r="L249" s="246"/>
      <c r="M249" s="247"/>
      <c r="N249" s="248"/>
      <c r="O249" s="248"/>
      <c r="P249" s="248"/>
      <c r="Q249" s="248"/>
      <c r="R249" s="248"/>
      <c r="S249" s="248"/>
      <c r="T249" s="249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50" t="s">
        <v>372</v>
      </c>
      <c r="AU249" s="250" t="s">
        <v>81</v>
      </c>
      <c r="AV249" s="13" t="s">
        <v>79</v>
      </c>
      <c r="AW249" s="13" t="s">
        <v>34</v>
      </c>
      <c r="AX249" s="13" t="s">
        <v>72</v>
      </c>
      <c r="AY249" s="250" t="s">
        <v>178</v>
      </c>
    </row>
    <row r="250" s="14" customFormat="1">
      <c r="A250" s="14"/>
      <c r="B250" s="251"/>
      <c r="C250" s="252"/>
      <c r="D250" s="242" t="s">
        <v>372</v>
      </c>
      <c r="E250" s="253" t="s">
        <v>21</v>
      </c>
      <c r="F250" s="254" t="s">
        <v>4830</v>
      </c>
      <c r="G250" s="252"/>
      <c r="H250" s="255">
        <v>1.716</v>
      </c>
      <c r="I250" s="256"/>
      <c r="J250" s="252"/>
      <c r="K250" s="252"/>
      <c r="L250" s="257"/>
      <c r="M250" s="258"/>
      <c r="N250" s="259"/>
      <c r="O250" s="259"/>
      <c r="P250" s="259"/>
      <c r="Q250" s="259"/>
      <c r="R250" s="259"/>
      <c r="S250" s="259"/>
      <c r="T250" s="260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61" t="s">
        <v>372</v>
      </c>
      <c r="AU250" s="261" t="s">
        <v>81</v>
      </c>
      <c r="AV250" s="14" t="s">
        <v>81</v>
      </c>
      <c r="AW250" s="14" t="s">
        <v>34</v>
      </c>
      <c r="AX250" s="14" t="s">
        <v>72</v>
      </c>
      <c r="AY250" s="261" t="s">
        <v>178</v>
      </c>
    </row>
    <row r="251" s="14" customFormat="1">
      <c r="A251" s="14"/>
      <c r="B251" s="251"/>
      <c r="C251" s="252"/>
      <c r="D251" s="242" t="s">
        <v>372</v>
      </c>
      <c r="E251" s="253" t="s">
        <v>21</v>
      </c>
      <c r="F251" s="254" t="s">
        <v>4831</v>
      </c>
      <c r="G251" s="252"/>
      <c r="H251" s="255">
        <v>1.0549999999999999</v>
      </c>
      <c r="I251" s="256"/>
      <c r="J251" s="252"/>
      <c r="K251" s="252"/>
      <c r="L251" s="257"/>
      <c r="M251" s="258"/>
      <c r="N251" s="259"/>
      <c r="O251" s="259"/>
      <c r="P251" s="259"/>
      <c r="Q251" s="259"/>
      <c r="R251" s="259"/>
      <c r="S251" s="259"/>
      <c r="T251" s="260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61" t="s">
        <v>372</v>
      </c>
      <c r="AU251" s="261" t="s">
        <v>81</v>
      </c>
      <c r="AV251" s="14" t="s">
        <v>81</v>
      </c>
      <c r="AW251" s="14" t="s">
        <v>34</v>
      </c>
      <c r="AX251" s="14" t="s">
        <v>72</v>
      </c>
      <c r="AY251" s="261" t="s">
        <v>178</v>
      </c>
    </row>
    <row r="252" s="15" customFormat="1">
      <c r="A252" s="15"/>
      <c r="B252" s="262"/>
      <c r="C252" s="263"/>
      <c r="D252" s="242" t="s">
        <v>372</v>
      </c>
      <c r="E252" s="264" t="s">
        <v>21</v>
      </c>
      <c r="F252" s="265" t="s">
        <v>399</v>
      </c>
      <c r="G252" s="263"/>
      <c r="H252" s="266">
        <v>2.7709999999999999</v>
      </c>
      <c r="I252" s="267"/>
      <c r="J252" s="263"/>
      <c r="K252" s="263"/>
      <c r="L252" s="268"/>
      <c r="M252" s="269"/>
      <c r="N252" s="270"/>
      <c r="O252" s="270"/>
      <c r="P252" s="270"/>
      <c r="Q252" s="270"/>
      <c r="R252" s="270"/>
      <c r="S252" s="270"/>
      <c r="T252" s="271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T252" s="272" t="s">
        <v>372</v>
      </c>
      <c r="AU252" s="272" t="s">
        <v>81</v>
      </c>
      <c r="AV252" s="15" t="s">
        <v>97</v>
      </c>
      <c r="AW252" s="15" t="s">
        <v>34</v>
      </c>
      <c r="AX252" s="15" t="s">
        <v>79</v>
      </c>
      <c r="AY252" s="272" t="s">
        <v>178</v>
      </c>
    </row>
    <row r="253" s="2" customFormat="1" ht="24.15" customHeight="1">
      <c r="A253" s="41"/>
      <c r="B253" s="42"/>
      <c r="C253" s="214" t="s">
        <v>7</v>
      </c>
      <c r="D253" s="214" t="s">
        <v>179</v>
      </c>
      <c r="E253" s="215" t="s">
        <v>4832</v>
      </c>
      <c r="F253" s="216" t="s">
        <v>4833</v>
      </c>
      <c r="G253" s="217" t="s">
        <v>384</v>
      </c>
      <c r="H253" s="218">
        <v>32.863999999999997</v>
      </c>
      <c r="I253" s="219"/>
      <c r="J253" s="220">
        <f>ROUND(I253*H253,2)</f>
        <v>0</v>
      </c>
      <c r="K253" s="216" t="s">
        <v>368</v>
      </c>
      <c r="L253" s="47"/>
      <c r="M253" s="221" t="s">
        <v>21</v>
      </c>
      <c r="N253" s="222" t="s">
        <v>43</v>
      </c>
      <c r="O253" s="87"/>
      <c r="P253" s="223">
        <f>O253*H253</f>
        <v>0</v>
      </c>
      <c r="Q253" s="223">
        <v>0.0027499999999999998</v>
      </c>
      <c r="R253" s="223">
        <f>Q253*H253</f>
        <v>0.090375999999999984</v>
      </c>
      <c r="S253" s="223">
        <v>0</v>
      </c>
      <c r="T253" s="224">
        <f>S253*H253</f>
        <v>0</v>
      </c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R253" s="225" t="s">
        <v>97</v>
      </c>
      <c r="AT253" s="225" t="s">
        <v>179</v>
      </c>
      <c r="AU253" s="225" t="s">
        <v>81</v>
      </c>
      <c r="AY253" s="20" t="s">
        <v>178</v>
      </c>
      <c r="BE253" s="226">
        <f>IF(N253="základní",J253,0)</f>
        <v>0</v>
      </c>
      <c r="BF253" s="226">
        <f>IF(N253="snížená",J253,0)</f>
        <v>0</v>
      </c>
      <c r="BG253" s="226">
        <f>IF(N253="zákl. přenesená",J253,0)</f>
        <v>0</v>
      </c>
      <c r="BH253" s="226">
        <f>IF(N253="sníž. přenesená",J253,0)</f>
        <v>0</v>
      </c>
      <c r="BI253" s="226">
        <f>IF(N253="nulová",J253,0)</f>
        <v>0</v>
      </c>
      <c r="BJ253" s="20" t="s">
        <v>79</v>
      </c>
      <c r="BK253" s="226">
        <f>ROUND(I253*H253,2)</f>
        <v>0</v>
      </c>
      <c r="BL253" s="20" t="s">
        <v>97</v>
      </c>
      <c r="BM253" s="225" t="s">
        <v>4834</v>
      </c>
    </row>
    <row r="254" s="2" customFormat="1">
      <c r="A254" s="41"/>
      <c r="B254" s="42"/>
      <c r="C254" s="43"/>
      <c r="D254" s="235" t="s">
        <v>370</v>
      </c>
      <c r="E254" s="43"/>
      <c r="F254" s="236" t="s">
        <v>4835</v>
      </c>
      <c r="G254" s="43"/>
      <c r="H254" s="43"/>
      <c r="I254" s="237"/>
      <c r="J254" s="43"/>
      <c r="K254" s="43"/>
      <c r="L254" s="47"/>
      <c r="M254" s="238"/>
      <c r="N254" s="239"/>
      <c r="O254" s="87"/>
      <c r="P254" s="87"/>
      <c r="Q254" s="87"/>
      <c r="R254" s="87"/>
      <c r="S254" s="87"/>
      <c r="T254" s="88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T254" s="20" t="s">
        <v>370</v>
      </c>
      <c r="AU254" s="20" t="s">
        <v>81</v>
      </c>
    </row>
    <row r="255" s="13" customFormat="1">
      <c r="A255" s="13"/>
      <c r="B255" s="240"/>
      <c r="C255" s="241"/>
      <c r="D255" s="242" t="s">
        <v>372</v>
      </c>
      <c r="E255" s="243" t="s">
        <v>21</v>
      </c>
      <c r="F255" s="244" t="s">
        <v>948</v>
      </c>
      <c r="G255" s="241"/>
      <c r="H255" s="243" t="s">
        <v>21</v>
      </c>
      <c r="I255" s="245"/>
      <c r="J255" s="241"/>
      <c r="K255" s="241"/>
      <c r="L255" s="246"/>
      <c r="M255" s="247"/>
      <c r="N255" s="248"/>
      <c r="O255" s="248"/>
      <c r="P255" s="248"/>
      <c r="Q255" s="248"/>
      <c r="R255" s="248"/>
      <c r="S255" s="248"/>
      <c r="T255" s="249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50" t="s">
        <v>372</v>
      </c>
      <c r="AU255" s="250" t="s">
        <v>81</v>
      </c>
      <c r="AV255" s="13" t="s">
        <v>79</v>
      </c>
      <c r="AW255" s="13" t="s">
        <v>34</v>
      </c>
      <c r="AX255" s="13" t="s">
        <v>72</v>
      </c>
      <c r="AY255" s="250" t="s">
        <v>178</v>
      </c>
    </row>
    <row r="256" s="14" customFormat="1">
      <c r="A256" s="14"/>
      <c r="B256" s="251"/>
      <c r="C256" s="252"/>
      <c r="D256" s="242" t="s">
        <v>372</v>
      </c>
      <c r="E256" s="253" t="s">
        <v>21</v>
      </c>
      <c r="F256" s="254" t="s">
        <v>4836</v>
      </c>
      <c r="G256" s="252"/>
      <c r="H256" s="255">
        <v>32.863999999999997</v>
      </c>
      <c r="I256" s="256"/>
      <c r="J256" s="252"/>
      <c r="K256" s="252"/>
      <c r="L256" s="257"/>
      <c r="M256" s="258"/>
      <c r="N256" s="259"/>
      <c r="O256" s="259"/>
      <c r="P256" s="259"/>
      <c r="Q256" s="259"/>
      <c r="R256" s="259"/>
      <c r="S256" s="259"/>
      <c r="T256" s="260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61" t="s">
        <v>372</v>
      </c>
      <c r="AU256" s="261" t="s">
        <v>81</v>
      </c>
      <c r="AV256" s="14" t="s">
        <v>81</v>
      </c>
      <c r="AW256" s="14" t="s">
        <v>34</v>
      </c>
      <c r="AX256" s="14" t="s">
        <v>79</v>
      </c>
      <c r="AY256" s="261" t="s">
        <v>178</v>
      </c>
    </row>
    <row r="257" s="2" customFormat="1" ht="24.15" customHeight="1">
      <c r="A257" s="41"/>
      <c r="B257" s="42"/>
      <c r="C257" s="214" t="s">
        <v>266</v>
      </c>
      <c r="D257" s="214" t="s">
        <v>179</v>
      </c>
      <c r="E257" s="215" t="s">
        <v>4837</v>
      </c>
      <c r="F257" s="216" t="s">
        <v>4838</v>
      </c>
      <c r="G257" s="217" t="s">
        <v>384</v>
      </c>
      <c r="H257" s="218">
        <v>32.863999999999997</v>
      </c>
      <c r="I257" s="219"/>
      <c r="J257" s="220">
        <f>ROUND(I257*H257,2)</f>
        <v>0</v>
      </c>
      <c r="K257" s="216" t="s">
        <v>368</v>
      </c>
      <c r="L257" s="47"/>
      <c r="M257" s="221" t="s">
        <v>21</v>
      </c>
      <c r="N257" s="222" t="s">
        <v>43</v>
      </c>
      <c r="O257" s="87"/>
      <c r="P257" s="223">
        <f>O257*H257</f>
        <v>0</v>
      </c>
      <c r="Q257" s="223">
        <v>0</v>
      </c>
      <c r="R257" s="223">
        <f>Q257*H257</f>
        <v>0</v>
      </c>
      <c r="S257" s="223">
        <v>0</v>
      </c>
      <c r="T257" s="224">
        <f>S257*H257</f>
        <v>0</v>
      </c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R257" s="225" t="s">
        <v>97</v>
      </c>
      <c r="AT257" s="225" t="s">
        <v>179</v>
      </c>
      <c r="AU257" s="225" t="s">
        <v>81</v>
      </c>
      <c r="AY257" s="20" t="s">
        <v>178</v>
      </c>
      <c r="BE257" s="226">
        <f>IF(N257="základní",J257,0)</f>
        <v>0</v>
      </c>
      <c r="BF257" s="226">
        <f>IF(N257="snížená",J257,0)</f>
        <v>0</v>
      </c>
      <c r="BG257" s="226">
        <f>IF(N257="zákl. přenesená",J257,0)</f>
        <v>0</v>
      </c>
      <c r="BH257" s="226">
        <f>IF(N257="sníž. přenesená",J257,0)</f>
        <v>0</v>
      </c>
      <c r="BI257" s="226">
        <f>IF(N257="nulová",J257,0)</f>
        <v>0</v>
      </c>
      <c r="BJ257" s="20" t="s">
        <v>79</v>
      </c>
      <c r="BK257" s="226">
        <f>ROUND(I257*H257,2)</f>
        <v>0</v>
      </c>
      <c r="BL257" s="20" t="s">
        <v>97</v>
      </c>
      <c r="BM257" s="225" t="s">
        <v>4839</v>
      </c>
    </row>
    <row r="258" s="2" customFormat="1">
      <c r="A258" s="41"/>
      <c r="B258" s="42"/>
      <c r="C258" s="43"/>
      <c r="D258" s="235" t="s">
        <v>370</v>
      </c>
      <c r="E258" s="43"/>
      <c r="F258" s="236" t="s">
        <v>4840</v>
      </c>
      <c r="G258" s="43"/>
      <c r="H258" s="43"/>
      <c r="I258" s="237"/>
      <c r="J258" s="43"/>
      <c r="K258" s="43"/>
      <c r="L258" s="47"/>
      <c r="M258" s="238"/>
      <c r="N258" s="239"/>
      <c r="O258" s="87"/>
      <c r="P258" s="87"/>
      <c r="Q258" s="87"/>
      <c r="R258" s="87"/>
      <c r="S258" s="87"/>
      <c r="T258" s="88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T258" s="20" t="s">
        <v>370</v>
      </c>
      <c r="AU258" s="20" t="s">
        <v>81</v>
      </c>
    </row>
    <row r="259" s="13" customFormat="1">
      <c r="A259" s="13"/>
      <c r="B259" s="240"/>
      <c r="C259" s="241"/>
      <c r="D259" s="242" t="s">
        <v>372</v>
      </c>
      <c r="E259" s="243" t="s">
        <v>21</v>
      </c>
      <c r="F259" s="244" t="s">
        <v>948</v>
      </c>
      <c r="G259" s="241"/>
      <c r="H259" s="243" t="s">
        <v>21</v>
      </c>
      <c r="I259" s="245"/>
      <c r="J259" s="241"/>
      <c r="K259" s="241"/>
      <c r="L259" s="246"/>
      <c r="M259" s="247"/>
      <c r="N259" s="248"/>
      <c r="O259" s="248"/>
      <c r="P259" s="248"/>
      <c r="Q259" s="248"/>
      <c r="R259" s="248"/>
      <c r="S259" s="248"/>
      <c r="T259" s="249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50" t="s">
        <v>372</v>
      </c>
      <c r="AU259" s="250" t="s">
        <v>81</v>
      </c>
      <c r="AV259" s="13" t="s">
        <v>79</v>
      </c>
      <c r="AW259" s="13" t="s">
        <v>34</v>
      </c>
      <c r="AX259" s="13" t="s">
        <v>72</v>
      </c>
      <c r="AY259" s="250" t="s">
        <v>178</v>
      </c>
    </row>
    <row r="260" s="14" customFormat="1">
      <c r="A260" s="14"/>
      <c r="B260" s="251"/>
      <c r="C260" s="252"/>
      <c r="D260" s="242" t="s">
        <v>372</v>
      </c>
      <c r="E260" s="253" t="s">
        <v>21</v>
      </c>
      <c r="F260" s="254" t="s">
        <v>4836</v>
      </c>
      <c r="G260" s="252"/>
      <c r="H260" s="255">
        <v>32.863999999999997</v>
      </c>
      <c r="I260" s="256"/>
      <c r="J260" s="252"/>
      <c r="K260" s="252"/>
      <c r="L260" s="257"/>
      <c r="M260" s="258"/>
      <c r="N260" s="259"/>
      <c r="O260" s="259"/>
      <c r="P260" s="259"/>
      <c r="Q260" s="259"/>
      <c r="R260" s="259"/>
      <c r="S260" s="259"/>
      <c r="T260" s="260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61" t="s">
        <v>372</v>
      </c>
      <c r="AU260" s="261" t="s">
        <v>81</v>
      </c>
      <c r="AV260" s="14" t="s">
        <v>81</v>
      </c>
      <c r="AW260" s="14" t="s">
        <v>34</v>
      </c>
      <c r="AX260" s="14" t="s">
        <v>79</v>
      </c>
      <c r="AY260" s="261" t="s">
        <v>178</v>
      </c>
    </row>
    <row r="261" s="2" customFormat="1" ht="55.5" customHeight="1">
      <c r="A261" s="41"/>
      <c r="B261" s="42"/>
      <c r="C261" s="214" t="s">
        <v>270</v>
      </c>
      <c r="D261" s="214" t="s">
        <v>179</v>
      </c>
      <c r="E261" s="215" t="s">
        <v>4841</v>
      </c>
      <c r="F261" s="216" t="s">
        <v>4842</v>
      </c>
      <c r="G261" s="217" t="s">
        <v>692</v>
      </c>
      <c r="H261" s="218">
        <v>0.112</v>
      </c>
      <c r="I261" s="219"/>
      <c r="J261" s="220">
        <f>ROUND(I261*H261,2)</f>
        <v>0</v>
      </c>
      <c r="K261" s="216" t="s">
        <v>368</v>
      </c>
      <c r="L261" s="47"/>
      <c r="M261" s="221" t="s">
        <v>21</v>
      </c>
      <c r="N261" s="222" t="s">
        <v>43</v>
      </c>
      <c r="O261" s="87"/>
      <c r="P261" s="223">
        <f>O261*H261</f>
        <v>0</v>
      </c>
      <c r="Q261" s="223">
        <v>1.0593999999999999</v>
      </c>
      <c r="R261" s="223">
        <f>Q261*H261</f>
        <v>0.11865279999999999</v>
      </c>
      <c r="S261" s="223">
        <v>0</v>
      </c>
      <c r="T261" s="224">
        <f>S261*H261</f>
        <v>0</v>
      </c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R261" s="225" t="s">
        <v>97</v>
      </c>
      <c r="AT261" s="225" t="s">
        <v>179</v>
      </c>
      <c r="AU261" s="225" t="s">
        <v>81</v>
      </c>
      <c r="AY261" s="20" t="s">
        <v>178</v>
      </c>
      <c r="BE261" s="226">
        <f>IF(N261="základní",J261,0)</f>
        <v>0</v>
      </c>
      <c r="BF261" s="226">
        <f>IF(N261="snížená",J261,0)</f>
        <v>0</v>
      </c>
      <c r="BG261" s="226">
        <f>IF(N261="zákl. přenesená",J261,0)</f>
        <v>0</v>
      </c>
      <c r="BH261" s="226">
        <f>IF(N261="sníž. přenesená",J261,0)</f>
        <v>0</v>
      </c>
      <c r="BI261" s="226">
        <f>IF(N261="nulová",J261,0)</f>
        <v>0</v>
      </c>
      <c r="BJ261" s="20" t="s">
        <v>79</v>
      </c>
      <c r="BK261" s="226">
        <f>ROUND(I261*H261,2)</f>
        <v>0</v>
      </c>
      <c r="BL261" s="20" t="s">
        <v>97</v>
      </c>
      <c r="BM261" s="225" t="s">
        <v>4843</v>
      </c>
    </row>
    <row r="262" s="2" customFormat="1">
      <c r="A262" s="41"/>
      <c r="B262" s="42"/>
      <c r="C262" s="43"/>
      <c r="D262" s="235" t="s">
        <v>370</v>
      </c>
      <c r="E262" s="43"/>
      <c r="F262" s="236" t="s">
        <v>4844</v>
      </c>
      <c r="G262" s="43"/>
      <c r="H262" s="43"/>
      <c r="I262" s="237"/>
      <c r="J262" s="43"/>
      <c r="K262" s="43"/>
      <c r="L262" s="47"/>
      <c r="M262" s="238"/>
      <c r="N262" s="239"/>
      <c r="O262" s="87"/>
      <c r="P262" s="87"/>
      <c r="Q262" s="87"/>
      <c r="R262" s="87"/>
      <c r="S262" s="87"/>
      <c r="T262" s="88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T262" s="20" t="s">
        <v>370</v>
      </c>
      <c r="AU262" s="20" t="s">
        <v>81</v>
      </c>
    </row>
    <row r="263" s="13" customFormat="1">
      <c r="A263" s="13"/>
      <c r="B263" s="240"/>
      <c r="C263" s="241"/>
      <c r="D263" s="242" t="s">
        <v>372</v>
      </c>
      <c r="E263" s="243" t="s">
        <v>21</v>
      </c>
      <c r="F263" s="244" t="s">
        <v>4845</v>
      </c>
      <c r="G263" s="241"/>
      <c r="H263" s="243" t="s">
        <v>21</v>
      </c>
      <c r="I263" s="245"/>
      <c r="J263" s="241"/>
      <c r="K263" s="241"/>
      <c r="L263" s="246"/>
      <c r="M263" s="247"/>
      <c r="N263" s="248"/>
      <c r="O263" s="248"/>
      <c r="P263" s="248"/>
      <c r="Q263" s="248"/>
      <c r="R263" s="248"/>
      <c r="S263" s="248"/>
      <c r="T263" s="249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50" t="s">
        <v>372</v>
      </c>
      <c r="AU263" s="250" t="s">
        <v>81</v>
      </c>
      <c r="AV263" s="13" t="s">
        <v>79</v>
      </c>
      <c r="AW263" s="13" t="s">
        <v>34</v>
      </c>
      <c r="AX263" s="13" t="s">
        <v>72</v>
      </c>
      <c r="AY263" s="250" t="s">
        <v>178</v>
      </c>
    </row>
    <row r="264" s="13" customFormat="1">
      <c r="A264" s="13"/>
      <c r="B264" s="240"/>
      <c r="C264" s="241"/>
      <c r="D264" s="242" t="s">
        <v>372</v>
      </c>
      <c r="E264" s="243" t="s">
        <v>21</v>
      </c>
      <c r="F264" s="244" t="s">
        <v>4735</v>
      </c>
      <c r="G264" s="241"/>
      <c r="H264" s="243" t="s">
        <v>21</v>
      </c>
      <c r="I264" s="245"/>
      <c r="J264" s="241"/>
      <c r="K264" s="241"/>
      <c r="L264" s="246"/>
      <c r="M264" s="247"/>
      <c r="N264" s="248"/>
      <c r="O264" s="248"/>
      <c r="P264" s="248"/>
      <c r="Q264" s="248"/>
      <c r="R264" s="248"/>
      <c r="S264" s="248"/>
      <c r="T264" s="249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50" t="s">
        <v>372</v>
      </c>
      <c r="AU264" s="250" t="s">
        <v>81</v>
      </c>
      <c r="AV264" s="13" t="s">
        <v>79</v>
      </c>
      <c r="AW264" s="13" t="s">
        <v>34</v>
      </c>
      <c r="AX264" s="13" t="s">
        <v>72</v>
      </c>
      <c r="AY264" s="250" t="s">
        <v>178</v>
      </c>
    </row>
    <row r="265" s="14" customFormat="1">
      <c r="A265" s="14"/>
      <c r="B265" s="251"/>
      <c r="C265" s="252"/>
      <c r="D265" s="242" t="s">
        <v>372</v>
      </c>
      <c r="E265" s="253" t="s">
        <v>21</v>
      </c>
      <c r="F265" s="254" t="s">
        <v>4846</v>
      </c>
      <c r="G265" s="252"/>
      <c r="H265" s="255">
        <v>0.047</v>
      </c>
      <c r="I265" s="256"/>
      <c r="J265" s="252"/>
      <c r="K265" s="252"/>
      <c r="L265" s="257"/>
      <c r="M265" s="258"/>
      <c r="N265" s="259"/>
      <c r="O265" s="259"/>
      <c r="P265" s="259"/>
      <c r="Q265" s="259"/>
      <c r="R265" s="259"/>
      <c r="S265" s="259"/>
      <c r="T265" s="260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61" t="s">
        <v>372</v>
      </c>
      <c r="AU265" s="261" t="s">
        <v>81</v>
      </c>
      <c r="AV265" s="14" t="s">
        <v>81</v>
      </c>
      <c r="AW265" s="14" t="s">
        <v>34</v>
      </c>
      <c r="AX265" s="14" t="s">
        <v>72</v>
      </c>
      <c r="AY265" s="261" t="s">
        <v>178</v>
      </c>
    </row>
    <row r="266" s="14" customFormat="1">
      <c r="A266" s="14"/>
      <c r="B266" s="251"/>
      <c r="C266" s="252"/>
      <c r="D266" s="242" t="s">
        <v>372</v>
      </c>
      <c r="E266" s="253" t="s">
        <v>21</v>
      </c>
      <c r="F266" s="254" t="s">
        <v>4847</v>
      </c>
      <c r="G266" s="252"/>
      <c r="H266" s="255">
        <v>0.032000000000000001</v>
      </c>
      <c r="I266" s="256"/>
      <c r="J266" s="252"/>
      <c r="K266" s="252"/>
      <c r="L266" s="257"/>
      <c r="M266" s="258"/>
      <c r="N266" s="259"/>
      <c r="O266" s="259"/>
      <c r="P266" s="259"/>
      <c r="Q266" s="259"/>
      <c r="R266" s="259"/>
      <c r="S266" s="259"/>
      <c r="T266" s="260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61" t="s">
        <v>372</v>
      </c>
      <c r="AU266" s="261" t="s">
        <v>81</v>
      </c>
      <c r="AV266" s="14" t="s">
        <v>81</v>
      </c>
      <c r="AW266" s="14" t="s">
        <v>34</v>
      </c>
      <c r="AX266" s="14" t="s">
        <v>72</v>
      </c>
      <c r="AY266" s="261" t="s">
        <v>178</v>
      </c>
    </row>
    <row r="267" s="13" customFormat="1">
      <c r="A267" s="13"/>
      <c r="B267" s="240"/>
      <c r="C267" s="241"/>
      <c r="D267" s="242" t="s">
        <v>372</v>
      </c>
      <c r="E267" s="243" t="s">
        <v>21</v>
      </c>
      <c r="F267" s="244" t="s">
        <v>4848</v>
      </c>
      <c r="G267" s="241"/>
      <c r="H267" s="243" t="s">
        <v>21</v>
      </c>
      <c r="I267" s="245"/>
      <c r="J267" s="241"/>
      <c r="K267" s="241"/>
      <c r="L267" s="246"/>
      <c r="M267" s="247"/>
      <c r="N267" s="248"/>
      <c r="O267" s="248"/>
      <c r="P267" s="248"/>
      <c r="Q267" s="248"/>
      <c r="R267" s="248"/>
      <c r="S267" s="248"/>
      <c r="T267" s="249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50" t="s">
        <v>372</v>
      </c>
      <c r="AU267" s="250" t="s">
        <v>81</v>
      </c>
      <c r="AV267" s="13" t="s">
        <v>79</v>
      </c>
      <c r="AW267" s="13" t="s">
        <v>34</v>
      </c>
      <c r="AX267" s="13" t="s">
        <v>72</v>
      </c>
      <c r="AY267" s="250" t="s">
        <v>178</v>
      </c>
    </row>
    <row r="268" s="14" customFormat="1">
      <c r="A268" s="14"/>
      <c r="B268" s="251"/>
      <c r="C268" s="252"/>
      <c r="D268" s="242" t="s">
        <v>372</v>
      </c>
      <c r="E268" s="253" t="s">
        <v>21</v>
      </c>
      <c r="F268" s="254" t="s">
        <v>4849</v>
      </c>
      <c r="G268" s="252"/>
      <c r="H268" s="255">
        <v>0.033000000000000002</v>
      </c>
      <c r="I268" s="256"/>
      <c r="J268" s="252"/>
      <c r="K268" s="252"/>
      <c r="L268" s="257"/>
      <c r="M268" s="258"/>
      <c r="N268" s="259"/>
      <c r="O268" s="259"/>
      <c r="P268" s="259"/>
      <c r="Q268" s="259"/>
      <c r="R268" s="259"/>
      <c r="S268" s="259"/>
      <c r="T268" s="260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61" t="s">
        <v>372</v>
      </c>
      <c r="AU268" s="261" t="s">
        <v>81</v>
      </c>
      <c r="AV268" s="14" t="s">
        <v>81</v>
      </c>
      <c r="AW268" s="14" t="s">
        <v>34</v>
      </c>
      <c r="AX268" s="14" t="s">
        <v>72</v>
      </c>
      <c r="AY268" s="261" t="s">
        <v>178</v>
      </c>
    </row>
    <row r="269" s="15" customFormat="1">
      <c r="A269" s="15"/>
      <c r="B269" s="262"/>
      <c r="C269" s="263"/>
      <c r="D269" s="242" t="s">
        <v>372</v>
      </c>
      <c r="E269" s="264" t="s">
        <v>21</v>
      </c>
      <c r="F269" s="265" t="s">
        <v>399</v>
      </c>
      <c r="G269" s="263"/>
      <c r="H269" s="266">
        <v>0.112</v>
      </c>
      <c r="I269" s="267"/>
      <c r="J269" s="263"/>
      <c r="K269" s="263"/>
      <c r="L269" s="268"/>
      <c r="M269" s="269"/>
      <c r="N269" s="270"/>
      <c r="O269" s="270"/>
      <c r="P269" s="270"/>
      <c r="Q269" s="270"/>
      <c r="R269" s="270"/>
      <c r="S269" s="270"/>
      <c r="T269" s="271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T269" s="272" t="s">
        <v>372</v>
      </c>
      <c r="AU269" s="272" t="s">
        <v>81</v>
      </c>
      <c r="AV269" s="15" t="s">
        <v>97</v>
      </c>
      <c r="AW269" s="15" t="s">
        <v>34</v>
      </c>
      <c r="AX269" s="15" t="s">
        <v>79</v>
      </c>
      <c r="AY269" s="272" t="s">
        <v>178</v>
      </c>
    </row>
    <row r="270" s="2" customFormat="1" ht="49.05" customHeight="1">
      <c r="A270" s="41"/>
      <c r="B270" s="42"/>
      <c r="C270" s="214" t="s">
        <v>274</v>
      </c>
      <c r="D270" s="214" t="s">
        <v>179</v>
      </c>
      <c r="E270" s="215" t="s">
        <v>4850</v>
      </c>
      <c r="F270" s="216" t="s">
        <v>4851</v>
      </c>
      <c r="G270" s="217" t="s">
        <v>692</v>
      </c>
      <c r="H270" s="218">
        <v>0.107</v>
      </c>
      <c r="I270" s="219"/>
      <c r="J270" s="220">
        <f>ROUND(I270*H270,2)</f>
        <v>0</v>
      </c>
      <c r="K270" s="216" t="s">
        <v>368</v>
      </c>
      <c r="L270" s="47"/>
      <c r="M270" s="221" t="s">
        <v>21</v>
      </c>
      <c r="N270" s="222" t="s">
        <v>43</v>
      </c>
      <c r="O270" s="87"/>
      <c r="P270" s="223">
        <f>O270*H270</f>
        <v>0</v>
      </c>
      <c r="Q270" s="223">
        <v>1.06277</v>
      </c>
      <c r="R270" s="223">
        <f>Q270*H270</f>
        <v>0.11371639</v>
      </c>
      <c r="S270" s="223">
        <v>0</v>
      </c>
      <c r="T270" s="224">
        <f>S270*H270</f>
        <v>0</v>
      </c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R270" s="225" t="s">
        <v>97</v>
      </c>
      <c r="AT270" s="225" t="s">
        <v>179</v>
      </c>
      <c r="AU270" s="225" t="s">
        <v>81</v>
      </c>
      <c r="AY270" s="20" t="s">
        <v>178</v>
      </c>
      <c r="BE270" s="226">
        <f>IF(N270="základní",J270,0)</f>
        <v>0</v>
      </c>
      <c r="BF270" s="226">
        <f>IF(N270="snížená",J270,0)</f>
        <v>0</v>
      </c>
      <c r="BG270" s="226">
        <f>IF(N270="zákl. přenesená",J270,0)</f>
        <v>0</v>
      </c>
      <c r="BH270" s="226">
        <f>IF(N270="sníž. přenesená",J270,0)</f>
        <v>0</v>
      </c>
      <c r="BI270" s="226">
        <f>IF(N270="nulová",J270,0)</f>
        <v>0</v>
      </c>
      <c r="BJ270" s="20" t="s">
        <v>79</v>
      </c>
      <c r="BK270" s="226">
        <f>ROUND(I270*H270,2)</f>
        <v>0</v>
      </c>
      <c r="BL270" s="20" t="s">
        <v>97</v>
      </c>
      <c r="BM270" s="225" t="s">
        <v>4852</v>
      </c>
    </row>
    <row r="271" s="2" customFormat="1">
      <c r="A271" s="41"/>
      <c r="B271" s="42"/>
      <c r="C271" s="43"/>
      <c r="D271" s="235" t="s">
        <v>370</v>
      </c>
      <c r="E271" s="43"/>
      <c r="F271" s="236" t="s">
        <v>4853</v>
      </c>
      <c r="G271" s="43"/>
      <c r="H271" s="43"/>
      <c r="I271" s="237"/>
      <c r="J271" s="43"/>
      <c r="K271" s="43"/>
      <c r="L271" s="47"/>
      <c r="M271" s="238"/>
      <c r="N271" s="239"/>
      <c r="O271" s="87"/>
      <c r="P271" s="87"/>
      <c r="Q271" s="87"/>
      <c r="R271" s="87"/>
      <c r="S271" s="87"/>
      <c r="T271" s="88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T271" s="20" t="s">
        <v>370</v>
      </c>
      <c r="AU271" s="20" t="s">
        <v>81</v>
      </c>
    </row>
    <row r="272" s="13" customFormat="1">
      <c r="A272" s="13"/>
      <c r="B272" s="240"/>
      <c r="C272" s="241"/>
      <c r="D272" s="242" t="s">
        <v>372</v>
      </c>
      <c r="E272" s="243" t="s">
        <v>21</v>
      </c>
      <c r="F272" s="244" t="s">
        <v>4845</v>
      </c>
      <c r="G272" s="241"/>
      <c r="H272" s="243" t="s">
        <v>21</v>
      </c>
      <c r="I272" s="245"/>
      <c r="J272" s="241"/>
      <c r="K272" s="241"/>
      <c r="L272" s="246"/>
      <c r="M272" s="247"/>
      <c r="N272" s="248"/>
      <c r="O272" s="248"/>
      <c r="P272" s="248"/>
      <c r="Q272" s="248"/>
      <c r="R272" s="248"/>
      <c r="S272" s="248"/>
      <c r="T272" s="249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50" t="s">
        <v>372</v>
      </c>
      <c r="AU272" s="250" t="s">
        <v>81</v>
      </c>
      <c r="AV272" s="13" t="s">
        <v>79</v>
      </c>
      <c r="AW272" s="13" t="s">
        <v>34</v>
      </c>
      <c r="AX272" s="13" t="s">
        <v>72</v>
      </c>
      <c r="AY272" s="250" t="s">
        <v>178</v>
      </c>
    </row>
    <row r="273" s="13" customFormat="1">
      <c r="A273" s="13"/>
      <c r="B273" s="240"/>
      <c r="C273" s="241"/>
      <c r="D273" s="242" t="s">
        <v>372</v>
      </c>
      <c r="E273" s="243" t="s">
        <v>21</v>
      </c>
      <c r="F273" s="244" t="s">
        <v>4735</v>
      </c>
      <c r="G273" s="241"/>
      <c r="H273" s="243" t="s">
        <v>21</v>
      </c>
      <c r="I273" s="245"/>
      <c r="J273" s="241"/>
      <c r="K273" s="241"/>
      <c r="L273" s="246"/>
      <c r="M273" s="247"/>
      <c r="N273" s="248"/>
      <c r="O273" s="248"/>
      <c r="P273" s="248"/>
      <c r="Q273" s="248"/>
      <c r="R273" s="248"/>
      <c r="S273" s="248"/>
      <c r="T273" s="249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50" t="s">
        <v>372</v>
      </c>
      <c r="AU273" s="250" t="s">
        <v>81</v>
      </c>
      <c r="AV273" s="13" t="s">
        <v>79</v>
      </c>
      <c r="AW273" s="13" t="s">
        <v>34</v>
      </c>
      <c r="AX273" s="13" t="s">
        <v>72</v>
      </c>
      <c r="AY273" s="250" t="s">
        <v>178</v>
      </c>
    </row>
    <row r="274" s="13" customFormat="1">
      <c r="A274" s="13"/>
      <c r="B274" s="240"/>
      <c r="C274" s="241"/>
      <c r="D274" s="242" t="s">
        <v>372</v>
      </c>
      <c r="E274" s="243" t="s">
        <v>21</v>
      </c>
      <c r="F274" s="244" t="s">
        <v>4854</v>
      </c>
      <c r="G274" s="241"/>
      <c r="H274" s="243" t="s">
        <v>21</v>
      </c>
      <c r="I274" s="245"/>
      <c r="J274" s="241"/>
      <c r="K274" s="241"/>
      <c r="L274" s="246"/>
      <c r="M274" s="247"/>
      <c r="N274" s="248"/>
      <c r="O274" s="248"/>
      <c r="P274" s="248"/>
      <c r="Q274" s="248"/>
      <c r="R274" s="248"/>
      <c r="S274" s="248"/>
      <c r="T274" s="249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50" t="s">
        <v>372</v>
      </c>
      <c r="AU274" s="250" t="s">
        <v>81</v>
      </c>
      <c r="AV274" s="13" t="s">
        <v>79</v>
      </c>
      <c r="AW274" s="13" t="s">
        <v>34</v>
      </c>
      <c r="AX274" s="13" t="s">
        <v>72</v>
      </c>
      <c r="AY274" s="250" t="s">
        <v>178</v>
      </c>
    </row>
    <row r="275" s="14" customFormat="1">
      <c r="A275" s="14"/>
      <c r="B275" s="251"/>
      <c r="C275" s="252"/>
      <c r="D275" s="242" t="s">
        <v>372</v>
      </c>
      <c r="E275" s="253" t="s">
        <v>21</v>
      </c>
      <c r="F275" s="254" t="s">
        <v>4855</v>
      </c>
      <c r="G275" s="252"/>
      <c r="H275" s="255">
        <v>0.069000000000000006</v>
      </c>
      <c r="I275" s="256"/>
      <c r="J275" s="252"/>
      <c r="K275" s="252"/>
      <c r="L275" s="257"/>
      <c r="M275" s="258"/>
      <c r="N275" s="259"/>
      <c r="O275" s="259"/>
      <c r="P275" s="259"/>
      <c r="Q275" s="259"/>
      <c r="R275" s="259"/>
      <c r="S275" s="259"/>
      <c r="T275" s="260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61" t="s">
        <v>372</v>
      </c>
      <c r="AU275" s="261" t="s">
        <v>81</v>
      </c>
      <c r="AV275" s="14" t="s">
        <v>81</v>
      </c>
      <c r="AW275" s="14" t="s">
        <v>34</v>
      </c>
      <c r="AX275" s="14" t="s">
        <v>72</v>
      </c>
      <c r="AY275" s="261" t="s">
        <v>178</v>
      </c>
    </row>
    <row r="276" s="13" customFormat="1">
      <c r="A276" s="13"/>
      <c r="B276" s="240"/>
      <c r="C276" s="241"/>
      <c r="D276" s="242" t="s">
        <v>372</v>
      </c>
      <c r="E276" s="243" t="s">
        <v>21</v>
      </c>
      <c r="F276" s="244" t="s">
        <v>4848</v>
      </c>
      <c r="G276" s="241"/>
      <c r="H276" s="243" t="s">
        <v>21</v>
      </c>
      <c r="I276" s="245"/>
      <c r="J276" s="241"/>
      <c r="K276" s="241"/>
      <c r="L276" s="246"/>
      <c r="M276" s="247"/>
      <c r="N276" s="248"/>
      <c r="O276" s="248"/>
      <c r="P276" s="248"/>
      <c r="Q276" s="248"/>
      <c r="R276" s="248"/>
      <c r="S276" s="248"/>
      <c r="T276" s="249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50" t="s">
        <v>372</v>
      </c>
      <c r="AU276" s="250" t="s">
        <v>81</v>
      </c>
      <c r="AV276" s="13" t="s">
        <v>79</v>
      </c>
      <c r="AW276" s="13" t="s">
        <v>34</v>
      </c>
      <c r="AX276" s="13" t="s">
        <v>72</v>
      </c>
      <c r="AY276" s="250" t="s">
        <v>178</v>
      </c>
    </row>
    <row r="277" s="14" customFormat="1">
      <c r="A277" s="14"/>
      <c r="B277" s="251"/>
      <c r="C277" s="252"/>
      <c r="D277" s="242" t="s">
        <v>372</v>
      </c>
      <c r="E277" s="253" t="s">
        <v>21</v>
      </c>
      <c r="F277" s="254" t="s">
        <v>4856</v>
      </c>
      <c r="G277" s="252"/>
      <c r="H277" s="255">
        <v>0.037999999999999999</v>
      </c>
      <c r="I277" s="256"/>
      <c r="J277" s="252"/>
      <c r="K277" s="252"/>
      <c r="L277" s="257"/>
      <c r="M277" s="258"/>
      <c r="N277" s="259"/>
      <c r="O277" s="259"/>
      <c r="P277" s="259"/>
      <c r="Q277" s="259"/>
      <c r="R277" s="259"/>
      <c r="S277" s="259"/>
      <c r="T277" s="260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61" t="s">
        <v>372</v>
      </c>
      <c r="AU277" s="261" t="s">
        <v>81</v>
      </c>
      <c r="AV277" s="14" t="s">
        <v>81</v>
      </c>
      <c r="AW277" s="14" t="s">
        <v>34</v>
      </c>
      <c r="AX277" s="14" t="s">
        <v>72</v>
      </c>
      <c r="AY277" s="261" t="s">
        <v>178</v>
      </c>
    </row>
    <row r="278" s="15" customFormat="1">
      <c r="A278" s="15"/>
      <c r="B278" s="262"/>
      <c r="C278" s="263"/>
      <c r="D278" s="242" t="s">
        <v>372</v>
      </c>
      <c r="E278" s="264" t="s">
        <v>21</v>
      </c>
      <c r="F278" s="265" t="s">
        <v>399</v>
      </c>
      <c r="G278" s="263"/>
      <c r="H278" s="266">
        <v>0.10700000000000001</v>
      </c>
      <c r="I278" s="267"/>
      <c r="J278" s="263"/>
      <c r="K278" s="263"/>
      <c r="L278" s="268"/>
      <c r="M278" s="269"/>
      <c r="N278" s="270"/>
      <c r="O278" s="270"/>
      <c r="P278" s="270"/>
      <c r="Q278" s="270"/>
      <c r="R278" s="270"/>
      <c r="S278" s="270"/>
      <c r="T278" s="271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T278" s="272" t="s">
        <v>372</v>
      </c>
      <c r="AU278" s="272" t="s">
        <v>81</v>
      </c>
      <c r="AV278" s="15" t="s">
        <v>97</v>
      </c>
      <c r="AW278" s="15" t="s">
        <v>34</v>
      </c>
      <c r="AX278" s="15" t="s">
        <v>79</v>
      </c>
      <c r="AY278" s="272" t="s">
        <v>178</v>
      </c>
    </row>
    <row r="279" s="12" customFormat="1" ht="22.8" customHeight="1">
      <c r="A279" s="12"/>
      <c r="B279" s="200"/>
      <c r="C279" s="201"/>
      <c r="D279" s="202" t="s">
        <v>71</v>
      </c>
      <c r="E279" s="227" t="s">
        <v>95</v>
      </c>
      <c r="F279" s="227" t="s">
        <v>583</v>
      </c>
      <c r="G279" s="201"/>
      <c r="H279" s="201"/>
      <c r="I279" s="204"/>
      <c r="J279" s="228">
        <f>BK279</f>
        <v>0</v>
      </c>
      <c r="K279" s="201"/>
      <c r="L279" s="206"/>
      <c r="M279" s="207"/>
      <c r="N279" s="208"/>
      <c r="O279" s="208"/>
      <c r="P279" s="209">
        <f>SUM(P280:P302)</f>
        <v>0</v>
      </c>
      <c r="Q279" s="208"/>
      <c r="R279" s="209">
        <f>SUM(R280:R302)</f>
        <v>10.39414393</v>
      </c>
      <c r="S279" s="208"/>
      <c r="T279" s="210">
        <f>SUM(T280:T302)</f>
        <v>0</v>
      </c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R279" s="211" t="s">
        <v>79</v>
      </c>
      <c r="AT279" s="212" t="s">
        <v>71</v>
      </c>
      <c r="AU279" s="212" t="s">
        <v>79</v>
      </c>
      <c r="AY279" s="211" t="s">
        <v>178</v>
      </c>
      <c r="BK279" s="213">
        <f>SUM(BK280:BK302)</f>
        <v>0</v>
      </c>
    </row>
    <row r="280" s="2" customFormat="1" ht="37.8" customHeight="1">
      <c r="A280" s="41"/>
      <c r="B280" s="42"/>
      <c r="C280" s="214" t="s">
        <v>278</v>
      </c>
      <c r="D280" s="214" t="s">
        <v>179</v>
      </c>
      <c r="E280" s="215" t="s">
        <v>4857</v>
      </c>
      <c r="F280" s="216" t="s">
        <v>4858</v>
      </c>
      <c r="G280" s="217" t="s">
        <v>392</v>
      </c>
      <c r="H280" s="218">
        <v>3.7730000000000001</v>
      </c>
      <c r="I280" s="219"/>
      <c r="J280" s="220">
        <f>ROUND(I280*H280,2)</f>
        <v>0</v>
      </c>
      <c r="K280" s="216" t="s">
        <v>368</v>
      </c>
      <c r="L280" s="47"/>
      <c r="M280" s="221" t="s">
        <v>21</v>
      </c>
      <c r="N280" s="222" t="s">
        <v>43</v>
      </c>
      <c r="O280" s="87"/>
      <c r="P280" s="223">
        <f>O280*H280</f>
        <v>0</v>
      </c>
      <c r="Q280" s="223">
        <v>2.5018699999999998</v>
      </c>
      <c r="R280" s="223">
        <f>Q280*H280</f>
        <v>9.4395555099999999</v>
      </c>
      <c r="S280" s="223">
        <v>0</v>
      </c>
      <c r="T280" s="224">
        <f>S280*H280</f>
        <v>0</v>
      </c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R280" s="225" t="s">
        <v>97</v>
      </c>
      <c r="AT280" s="225" t="s">
        <v>179</v>
      </c>
      <c r="AU280" s="225" t="s">
        <v>81</v>
      </c>
      <c r="AY280" s="20" t="s">
        <v>178</v>
      </c>
      <c r="BE280" s="226">
        <f>IF(N280="základní",J280,0)</f>
        <v>0</v>
      </c>
      <c r="BF280" s="226">
        <f>IF(N280="snížená",J280,0)</f>
        <v>0</v>
      </c>
      <c r="BG280" s="226">
        <f>IF(N280="zákl. přenesená",J280,0)</f>
        <v>0</v>
      </c>
      <c r="BH280" s="226">
        <f>IF(N280="sníž. přenesená",J280,0)</f>
        <v>0</v>
      </c>
      <c r="BI280" s="226">
        <f>IF(N280="nulová",J280,0)</f>
        <v>0</v>
      </c>
      <c r="BJ280" s="20" t="s">
        <v>79</v>
      </c>
      <c r="BK280" s="226">
        <f>ROUND(I280*H280,2)</f>
        <v>0</v>
      </c>
      <c r="BL280" s="20" t="s">
        <v>97</v>
      </c>
      <c r="BM280" s="225" t="s">
        <v>4859</v>
      </c>
    </row>
    <row r="281" s="2" customFormat="1">
      <c r="A281" s="41"/>
      <c r="B281" s="42"/>
      <c r="C281" s="43"/>
      <c r="D281" s="235" t="s">
        <v>370</v>
      </c>
      <c r="E281" s="43"/>
      <c r="F281" s="236" t="s">
        <v>4860</v>
      </c>
      <c r="G281" s="43"/>
      <c r="H281" s="43"/>
      <c r="I281" s="237"/>
      <c r="J281" s="43"/>
      <c r="K281" s="43"/>
      <c r="L281" s="47"/>
      <c r="M281" s="238"/>
      <c r="N281" s="239"/>
      <c r="O281" s="87"/>
      <c r="P281" s="87"/>
      <c r="Q281" s="87"/>
      <c r="R281" s="87"/>
      <c r="S281" s="87"/>
      <c r="T281" s="88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T281" s="20" t="s">
        <v>370</v>
      </c>
      <c r="AU281" s="20" t="s">
        <v>81</v>
      </c>
    </row>
    <row r="282" s="13" customFormat="1">
      <c r="A282" s="13"/>
      <c r="B282" s="240"/>
      <c r="C282" s="241"/>
      <c r="D282" s="242" t="s">
        <v>372</v>
      </c>
      <c r="E282" s="243" t="s">
        <v>21</v>
      </c>
      <c r="F282" s="244" t="s">
        <v>948</v>
      </c>
      <c r="G282" s="241"/>
      <c r="H282" s="243" t="s">
        <v>21</v>
      </c>
      <c r="I282" s="245"/>
      <c r="J282" s="241"/>
      <c r="K282" s="241"/>
      <c r="L282" s="246"/>
      <c r="M282" s="247"/>
      <c r="N282" s="248"/>
      <c r="O282" s="248"/>
      <c r="P282" s="248"/>
      <c r="Q282" s="248"/>
      <c r="R282" s="248"/>
      <c r="S282" s="248"/>
      <c r="T282" s="249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50" t="s">
        <v>372</v>
      </c>
      <c r="AU282" s="250" t="s">
        <v>81</v>
      </c>
      <c r="AV282" s="13" t="s">
        <v>79</v>
      </c>
      <c r="AW282" s="13" t="s">
        <v>34</v>
      </c>
      <c r="AX282" s="13" t="s">
        <v>72</v>
      </c>
      <c r="AY282" s="250" t="s">
        <v>178</v>
      </c>
    </row>
    <row r="283" s="13" customFormat="1">
      <c r="A283" s="13"/>
      <c r="B283" s="240"/>
      <c r="C283" s="241"/>
      <c r="D283" s="242" t="s">
        <v>372</v>
      </c>
      <c r="E283" s="243" t="s">
        <v>21</v>
      </c>
      <c r="F283" s="244" t="s">
        <v>4861</v>
      </c>
      <c r="G283" s="241"/>
      <c r="H283" s="243" t="s">
        <v>21</v>
      </c>
      <c r="I283" s="245"/>
      <c r="J283" s="241"/>
      <c r="K283" s="241"/>
      <c r="L283" s="246"/>
      <c r="M283" s="247"/>
      <c r="N283" s="248"/>
      <c r="O283" s="248"/>
      <c r="P283" s="248"/>
      <c r="Q283" s="248"/>
      <c r="R283" s="248"/>
      <c r="S283" s="248"/>
      <c r="T283" s="249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50" t="s">
        <v>372</v>
      </c>
      <c r="AU283" s="250" t="s">
        <v>81</v>
      </c>
      <c r="AV283" s="13" t="s">
        <v>79</v>
      </c>
      <c r="AW283" s="13" t="s">
        <v>34</v>
      </c>
      <c r="AX283" s="13" t="s">
        <v>72</v>
      </c>
      <c r="AY283" s="250" t="s">
        <v>178</v>
      </c>
    </row>
    <row r="284" s="14" customFormat="1">
      <c r="A284" s="14"/>
      <c r="B284" s="251"/>
      <c r="C284" s="252"/>
      <c r="D284" s="242" t="s">
        <v>372</v>
      </c>
      <c r="E284" s="253" t="s">
        <v>21</v>
      </c>
      <c r="F284" s="254" t="s">
        <v>4862</v>
      </c>
      <c r="G284" s="252"/>
      <c r="H284" s="255">
        <v>3.7730000000000001</v>
      </c>
      <c r="I284" s="256"/>
      <c r="J284" s="252"/>
      <c r="K284" s="252"/>
      <c r="L284" s="257"/>
      <c r="M284" s="258"/>
      <c r="N284" s="259"/>
      <c r="O284" s="259"/>
      <c r="P284" s="259"/>
      <c r="Q284" s="259"/>
      <c r="R284" s="259"/>
      <c r="S284" s="259"/>
      <c r="T284" s="260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61" t="s">
        <v>372</v>
      </c>
      <c r="AU284" s="261" t="s">
        <v>81</v>
      </c>
      <c r="AV284" s="14" t="s">
        <v>81</v>
      </c>
      <c r="AW284" s="14" t="s">
        <v>34</v>
      </c>
      <c r="AX284" s="14" t="s">
        <v>79</v>
      </c>
      <c r="AY284" s="261" t="s">
        <v>178</v>
      </c>
    </row>
    <row r="285" s="2" customFormat="1" ht="37.8" customHeight="1">
      <c r="A285" s="41"/>
      <c r="B285" s="42"/>
      <c r="C285" s="214" t="s">
        <v>282</v>
      </c>
      <c r="D285" s="214" t="s">
        <v>179</v>
      </c>
      <c r="E285" s="215" t="s">
        <v>4863</v>
      </c>
      <c r="F285" s="216" t="s">
        <v>4864</v>
      </c>
      <c r="G285" s="217" t="s">
        <v>384</v>
      </c>
      <c r="H285" s="218">
        <v>30.18</v>
      </c>
      <c r="I285" s="219"/>
      <c r="J285" s="220">
        <f>ROUND(I285*H285,2)</f>
        <v>0</v>
      </c>
      <c r="K285" s="216" t="s">
        <v>368</v>
      </c>
      <c r="L285" s="47"/>
      <c r="M285" s="221" t="s">
        <v>21</v>
      </c>
      <c r="N285" s="222" t="s">
        <v>43</v>
      </c>
      <c r="O285" s="87"/>
      <c r="P285" s="223">
        <f>O285*H285</f>
        <v>0</v>
      </c>
      <c r="Q285" s="223">
        <v>0.0021299999999999999</v>
      </c>
      <c r="R285" s="223">
        <f>Q285*H285</f>
        <v>0.064283400000000004</v>
      </c>
      <c r="S285" s="223">
        <v>0</v>
      </c>
      <c r="T285" s="224">
        <f>S285*H285</f>
        <v>0</v>
      </c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R285" s="225" t="s">
        <v>97</v>
      </c>
      <c r="AT285" s="225" t="s">
        <v>179</v>
      </c>
      <c r="AU285" s="225" t="s">
        <v>81</v>
      </c>
      <c r="AY285" s="20" t="s">
        <v>178</v>
      </c>
      <c r="BE285" s="226">
        <f>IF(N285="základní",J285,0)</f>
        <v>0</v>
      </c>
      <c r="BF285" s="226">
        <f>IF(N285="snížená",J285,0)</f>
        <v>0</v>
      </c>
      <c r="BG285" s="226">
        <f>IF(N285="zákl. přenesená",J285,0)</f>
        <v>0</v>
      </c>
      <c r="BH285" s="226">
        <f>IF(N285="sníž. přenesená",J285,0)</f>
        <v>0</v>
      </c>
      <c r="BI285" s="226">
        <f>IF(N285="nulová",J285,0)</f>
        <v>0</v>
      </c>
      <c r="BJ285" s="20" t="s">
        <v>79</v>
      </c>
      <c r="BK285" s="226">
        <f>ROUND(I285*H285,2)</f>
        <v>0</v>
      </c>
      <c r="BL285" s="20" t="s">
        <v>97</v>
      </c>
      <c r="BM285" s="225" t="s">
        <v>4865</v>
      </c>
    </row>
    <row r="286" s="2" customFormat="1">
      <c r="A286" s="41"/>
      <c r="B286" s="42"/>
      <c r="C286" s="43"/>
      <c r="D286" s="235" t="s">
        <v>370</v>
      </c>
      <c r="E286" s="43"/>
      <c r="F286" s="236" t="s">
        <v>4866</v>
      </c>
      <c r="G286" s="43"/>
      <c r="H286" s="43"/>
      <c r="I286" s="237"/>
      <c r="J286" s="43"/>
      <c r="K286" s="43"/>
      <c r="L286" s="47"/>
      <c r="M286" s="238"/>
      <c r="N286" s="239"/>
      <c r="O286" s="87"/>
      <c r="P286" s="87"/>
      <c r="Q286" s="87"/>
      <c r="R286" s="87"/>
      <c r="S286" s="87"/>
      <c r="T286" s="88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T286" s="20" t="s">
        <v>370</v>
      </c>
      <c r="AU286" s="20" t="s">
        <v>81</v>
      </c>
    </row>
    <row r="287" s="13" customFormat="1">
      <c r="A287" s="13"/>
      <c r="B287" s="240"/>
      <c r="C287" s="241"/>
      <c r="D287" s="242" t="s">
        <v>372</v>
      </c>
      <c r="E287" s="243" t="s">
        <v>21</v>
      </c>
      <c r="F287" s="244" t="s">
        <v>948</v>
      </c>
      <c r="G287" s="241"/>
      <c r="H287" s="243" t="s">
        <v>21</v>
      </c>
      <c r="I287" s="245"/>
      <c r="J287" s="241"/>
      <c r="K287" s="241"/>
      <c r="L287" s="246"/>
      <c r="M287" s="247"/>
      <c r="N287" s="248"/>
      <c r="O287" s="248"/>
      <c r="P287" s="248"/>
      <c r="Q287" s="248"/>
      <c r="R287" s="248"/>
      <c r="S287" s="248"/>
      <c r="T287" s="249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50" t="s">
        <v>372</v>
      </c>
      <c r="AU287" s="250" t="s">
        <v>81</v>
      </c>
      <c r="AV287" s="13" t="s">
        <v>79</v>
      </c>
      <c r="AW287" s="13" t="s">
        <v>34</v>
      </c>
      <c r="AX287" s="13" t="s">
        <v>72</v>
      </c>
      <c r="AY287" s="250" t="s">
        <v>178</v>
      </c>
    </row>
    <row r="288" s="13" customFormat="1">
      <c r="A288" s="13"/>
      <c r="B288" s="240"/>
      <c r="C288" s="241"/>
      <c r="D288" s="242" t="s">
        <v>372</v>
      </c>
      <c r="E288" s="243" t="s">
        <v>21</v>
      </c>
      <c r="F288" s="244" t="s">
        <v>4861</v>
      </c>
      <c r="G288" s="241"/>
      <c r="H288" s="243" t="s">
        <v>21</v>
      </c>
      <c r="I288" s="245"/>
      <c r="J288" s="241"/>
      <c r="K288" s="241"/>
      <c r="L288" s="246"/>
      <c r="M288" s="247"/>
      <c r="N288" s="248"/>
      <c r="O288" s="248"/>
      <c r="P288" s="248"/>
      <c r="Q288" s="248"/>
      <c r="R288" s="248"/>
      <c r="S288" s="248"/>
      <c r="T288" s="249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50" t="s">
        <v>372</v>
      </c>
      <c r="AU288" s="250" t="s">
        <v>81</v>
      </c>
      <c r="AV288" s="13" t="s">
        <v>79</v>
      </c>
      <c r="AW288" s="13" t="s">
        <v>34</v>
      </c>
      <c r="AX288" s="13" t="s">
        <v>72</v>
      </c>
      <c r="AY288" s="250" t="s">
        <v>178</v>
      </c>
    </row>
    <row r="289" s="14" customFormat="1">
      <c r="A289" s="14"/>
      <c r="B289" s="251"/>
      <c r="C289" s="252"/>
      <c r="D289" s="242" t="s">
        <v>372</v>
      </c>
      <c r="E289" s="253" t="s">
        <v>21</v>
      </c>
      <c r="F289" s="254" t="s">
        <v>4867</v>
      </c>
      <c r="G289" s="252"/>
      <c r="H289" s="255">
        <v>30.18</v>
      </c>
      <c r="I289" s="256"/>
      <c r="J289" s="252"/>
      <c r="K289" s="252"/>
      <c r="L289" s="257"/>
      <c r="M289" s="258"/>
      <c r="N289" s="259"/>
      <c r="O289" s="259"/>
      <c r="P289" s="259"/>
      <c r="Q289" s="259"/>
      <c r="R289" s="259"/>
      <c r="S289" s="259"/>
      <c r="T289" s="260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61" t="s">
        <v>372</v>
      </c>
      <c r="AU289" s="261" t="s">
        <v>81</v>
      </c>
      <c r="AV289" s="14" t="s">
        <v>81</v>
      </c>
      <c r="AW289" s="14" t="s">
        <v>34</v>
      </c>
      <c r="AX289" s="14" t="s">
        <v>79</v>
      </c>
      <c r="AY289" s="261" t="s">
        <v>178</v>
      </c>
    </row>
    <row r="290" s="2" customFormat="1" ht="44.25" customHeight="1">
      <c r="A290" s="41"/>
      <c r="B290" s="42"/>
      <c r="C290" s="214" t="s">
        <v>286</v>
      </c>
      <c r="D290" s="214" t="s">
        <v>179</v>
      </c>
      <c r="E290" s="215" t="s">
        <v>4868</v>
      </c>
      <c r="F290" s="216" t="s">
        <v>4869</v>
      </c>
      <c r="G290" s="217" t="s">
        <v>384</v>
      </c>
      <c r="H290" s="218">
        <v>30.18</v>
      </c>
      <c r="I290" s="219"/>
      <c r="J290" s="220">
        <f>ROUND(I290*H290,2)</f>
        <v>0</v>
      </c>
      <c r="K290" s="216" t="s">
        <v>368</v>
      </c>
      <c r="L290" s="47"/>
      <c r="M290" s="221" t="s">
        <v>21</v>
      </c>
      <c r="N290" s="222" t="s">
        <v>43</v>
      </c>
      <c r="O290" s="87"/>
      <c r="P290" s="223">
        <f>O290*H290</f>
        <v>0</v>
      </c>
      <c r="Q290" s="223">
        <v>0</v>
      </c>
      <c r="R290" s="223">
        <f>Q290*H290</f>
        <v>0</v>
      </c>
      <c r="S290" s="223">
        <v>0</v>
      </c>
      <c r="T290" s="224">
        <f>S290*H290</f>
        <v>0</v>
      </c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R290" s="225" t="s">
        <v>97</v>
      </c>
      <c r="AT290" s="225" t="s">
        <v>179</v>
      </c>
      <c r="AU290" s="225" t="s">
        <v>81</v>
      </c>
      <c r="AY290" s="20" t="s">
        <v>178</v>
      </c>
      <c r="BE290" s="226">
        <f>IF(N290="základní",J290,0)</f>
        <v>0</v>
      </c>
      <c r="BF290" s="226">
        <f>IF(N290="snížená",J290,0)</f>
        <v>0</v>
      </c>
      <c r="BG290" s="226">
        <f>IF(N290="zákl. přenesená",J290,0)</f>
        <v>0</v>
      </c>
      <c r="BH290" s="226">
        <f>IF(N290="sníž. přenesená",J290,0)</f>
        <v>0</v>
      </c>
      <c r="BI290" s="226">
        <f>IF(N290="nulová",J290,0)</f>
        <v>0</v>
      </c>
      <c r="BJ290" s="20" t="s">
        <v>79</v>
      </c>
      <c r="BK290" s="226">
        <f>ROUND(I290*H290,2)</f>
        <v>0</v>
      </c>
      <c r="BL290" s="20" t="s">
        <v>97</v>
      </c>
      <c r="BM290" s="225" t="s">
        <v>4870</v>
      </c>
    </row>
    <row r="291" s="2" customFormat="1">
      <c r="A291" s="41"/>
      <c r="B291" s="42"/>
      <c r="C291" s="43"/>
      <c r="D291" s="235" t="s">
        <v>370</v>
      </c>
      <c r="E291" s="43"/>
      <c r="F291" s="236" t="s">
        <v>4871</v>
      </c>
      <c r="G291" s="43"/>
      <c r="H291" s="43"/>
      <c r="I291" s="237"/>
      <c r="J291" s="43"/>
      <c r="K291" s="43"/>
      <c r="L291" s="47"/>
      <c r="M291" s="238"/>
      <c r="N291" s="239"/>
      <c r="O291" s="87"/>
      <c r="P291" s="87"/>
      <c r="Q291" s="87"/>
      <c r="R291" s="87"/>
      <c r="S291" s="87"/>
      <c r="T291" s="88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T291" s="20" t="s">
        <v>370</v>
      </c>
      <c r="AU291" s="20" t="s">
        <v>81</v>
      </c>
    </row>
    <row r="292" s="13" customFormat="1">
      <c r="A292" s="13"/>
      <c r="B292" s="240"/>
      <c r="C292" s="241"/>
      <c r="D292" s="242" t="s">
        <v>372</v>
      </c>
      <c r="E292" s="243" t="s">
        <v>21</v>
      </c>
      <c r="F292" s="244" t="s">
        <v>948</v>
      </c>
      <c r="G292" s="241"/>
      <c r="H292" s="243" t="s">
        <v>21</v>
      </c>
      <c r="I292" s="245"/>
      <c r="J292" s="241"/>
      <c r="K292" s="241"/>
      <c r="L292" s="246"/>
      <c r="M292" s="247"/>
      <c r="N292" s="248"/>
      <c r="O292" s="248"/>
      <c r="P292" s="248"/>
      <c r="Q292" s="248"/>
      <c r="R292" s="248"/>
      <c r="S292" s="248"/>
      <c r="T292" s="249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50" t="s">
        <v>372</v>
      </c>
      <c r="AU292" s="250" t="s">
        <v>81</v>
      </c>
      <c r="AV292" s="13" t="s">
        <v>79</v>
      </c>
      <c r="AW292" s="13" t="s">
        <v>34</v>
      </c>
      <c r="AX292" s="13" t="s">
        <v>72</v>
      </c>
      <c r="AY292" s="250" t="s">
        <v>178</v>
      </c>
    </row>
    <row r="293" s="13" customFormat="1">
      <c r="A293" s="13"/>
      <c r="B293" s="240"/>
      <c r="C293" s="241"/>
      <c r="D293" s="242" t="s">
        <v>372</v>
      </c>
      <c r="E293" s="243" t="s">
        <v>21</v>
      </c>
      <c r="F293" s="244" t="s">
        <v>4861</v>
      </c>
      <c r="G293" s="241"/>
      <c r="H293" s="243" t="s">
        <v>21</v>
      </c>
      <c r="I293" s="245"/>
      <c r="J293" s="241"/>
      <c r="K293" s="241"/>
      <c r="L293" s="246"/>
      <c r="M293" s="247"/>
      <c r="N293" s="248"/>
      <c r="O293" s="248"/>
      <c r="P293" s="248"/>
      <c r="Q293" s="248"/>
      <c r="R293" s="248"/>
      <c r="S293" s="248"/>
      <c r="T293" s="249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50" t="s">
        <v>372</v>
      </c>
      <c r="AU293" s="250" t="s">
        <v>81</v>
      </c>
      <c r="AV293" s="13" t="s">
        <v>79</v>
      </c>
      <c r="AW293" s="13" t="s">
        <v>34</v>
      </c>
      <c r="AX293" s="13" t="s">
        <v>72</v>
      </c>
      <c r="AY293" s="250" t="s">
        <v>178</v>
      </c>
    </row>
    <row r="294" s="14" customFormat="1">
      <c r="A294" s="14"/>
      <c r="B294" s="251"/>
      <c r="C294" s="252"/>
      <c r="D294" s="242" t="s">
        <v>372</v>
      </c>
      <c r="E294" s="253" t="s">
        <v>21</v>
      </c>
      <c r="F294" s="254" t="s">
        <v>4867</v>
      </c>
      <c r="G294" s="252"/>
      <c r="H294" s="255">
        <v>30.18</v>
      </c>
      <c r="I294" s="256"/>
      <c r="J294" s="252"/>
      <c r="K294" s="252"/>
      <c r="L294" s="257"/>
      <c r="M294" s="258"/>
      <c r="N294" s="259"/>
      <c r="O294" s="259"/>
      <c r="P294" s="259"/>
      <c r="Q294" s="259"/>
      <c r="R294" s="259"/>
      <c r="S294" s="259"/>
      <c r="T294" s="260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61" t="s">
        <v>372</v>
      </c>
      <c r="AU294" s="261" t="s">
        <v>81</v>
      </c>
      <c r="AV294" s="14" t="s">
        <v>81</v>
      </c>
      <c r="AW294" s="14" t="s">
        <v>34</v>
      </c>
      <c r="AX294" s="14" t="s">
        <v>79</v>
      </c>
      <c r="AY294" s="261" t="s">
        <v>178</v>
      </c>
    </row>
    <row r="295" s="2" customFormat="1" ht="44.25" customHeight="1">
      <c r="A295" s="41"/>
      <c r="B295" s="42"/>
      <c r="C295" s="214" t="s">
        <v>290</v>
      </c>
      <c r="D295" s="214" t="s">
        <v>179</v>
      </c>
      <c r="E295" s="215" t="s">
        <v>4872</v>
      </c>
      <c r="F295" s="216" t="s">
        <v>4873</v>
      </c>
      <c r="G295" s="217" t="s">
        <v>692</v>
      </c>
      <c r="H295" s="218">
        <v>0.84599999999999997</v>
      </c>
      <c r="I295" s="219"/>
      <c r="J295" s="220">
        <f>ROUND(I295*H295,2)</f>
        <v>0</v>
      </c>
      <c r="K295" s="216" t="s">
        <v>368</v>
      </c>
      <c r="L295" s="47"/>
      <c r="M295" s="221" t="s">
        <v>21</v>
      </c>
      <c r="N295" s="222" t="s">
        <v>43</v>
      </c>
      <c r="O295" s="87"/>
      <c r="P295" s="223">
        <f>O295*H295</f>
        <v>0</v>
      </c>
      <c r="Q295" s="223">
        <v>1.05237</v>
      </c>
      <c r="R295" s="223">
        <f>Q295*H295</f>
        <v>0.89030502</v>
      </c>
      <c r="S295" s="223">
        <v>0</v>
      </c>
      <c r="T295" s="224">
        <f>S295*H295</f>
        <v>0</v>
      </c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R295" s="225" t="s">
        <v>97</v>
      </c>
      <c r="AT295" s="225" t="s">
        <v>179</v>
      </c>
      <c r="AU295" s="225" t="s">
        <v>81</v>
      </c>
      <c r="AY295" s="20" t="s">
        <v>178</v>
      </c>
      <c r="BE295" s="226">
        <f>IF(N295="základní",J295,0)</f>
        <v>0</v>
      </c>
      <c r="BF295" s="226">
        <f>IF(N295="snížená",J295,0)</f>
        <v>0</v>
      </c>
      <c r="BG295" s="226">
        <f>IF(N295="zákl. přenesená",J295,0)</f>
        <v>0</v>
      </c>
      <c r="BH295" s="226">
        <f>IF(N295="sníž. přenesená",J295,0)</f>
        <v>0</v>
      </c>
      <c r="BI295" s="226">
        <f>IF(N295="nulová",J295,0)</f>
        <v>0</v>
      </c>
      <c r="BJ295" s="20" t="s">
        <v>79</v>
      </c>
      <c r="BK295" s="226">
        <f>ROUND(I295*H295,2)</f>
        <v>0</v>
      </c>
      <c r="BL295" s="20" t="s">
        <v>97</v>
      </c>
      <c r="BM295" s="225" t="s">
        <v>4874</v>
      </c>
    </row>
    <row r="296" s="2" customFormat="1">
      <c r="A296" s="41"/>
      <c r="B296" s="42"/>
      <c r="C296" s="43"/>
      <c r="D296" s="235" t="s">
        <v>370</v>
      </c>
      <c r="E296" s="43"/>
      <c r="F296" s="236" t="s">
        <v>4875</v>
      </c>
      <c r="G296" s="43"/>
      <c r="H296" s="43"/>
      <c r="I296" s="237"/>
      <c r="J296" s="43"/>
      <c r="K296" s="43"/>
      <c r="L296" s="47"/>
      <c r="M296" s="238"/>
      <c r="N296" s="239"/>
      <c r="O296" s="87"/>
      <c r="P296" s="87"/>
      <c r="Q296" s="87"/>
      <c r="R296" s="87"/>
      <c r="S296" s="87"/>
      <c r="T296" s="88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T296" s="20" t="s">
        <v>370</v>
      </c>
      <c r="AU296" s="20" t="s">
        <v>81</v>
      </c>
    </row>
    <row r="297" s="13" customFormat="1">
      <c r="A297" s="13"/>
      <c r="B297" s="240"/>
      <c r="C297" s="241"/>
      <c r="D297" s="242" t="s">
        <v>372</v>
      </c>
      <c r="E297" s="243" t="s">
        <v>21</v>
      </c>
      <c r="F297" s="244" t="s">
        <v>948</v>
      </c>
      <c r="G297" s="241"/>
      <c r="H297" s="243" t="s">
        <v>21</v>
      </c>
      <c r="I297" s="245"/>
      <c r="J297" s="241"/>
      <c r="K297" s="241"/>
      <c r="L297" s="246"/>
      <c r="M297" s="247"/>
      <c r="N297" s="248"/>
      <c r="O297" s="248"/>
      <c r="P297" s="248"/>
      <c r="Q297" s="248"/>
      <c r="R297" s="248"/>
      <c r="S297" s="248"/>
      <c r="T297" s="249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50" t="s">
        <v>372</v>
      </c>
      <c r="AU297" s="250" t="s">
        <v>81</v>
      </c>
      <c r="AV297" s="13" t="s">
        <v>79</v>
      </c>
      <c r="AW297" s="13" t="s">
        <v>34</v>
      </c>
      <c r="AX297" s="13" t="s">
        <v>72</v>
      </c>
      <c r="AY297" s="250" t="s">
        <v>178</v>
      </c>
    </row>
    <row r="298" s="13" customFormat="1">
      <c r="A298" s="13"/>
      <c r="B298" s="240"/>
      <c r="C298" s="241"/>
      <c r="D298" s="242" t="s">
        <v>372</v>
      </c>
      <c r="E298" s="243" t="s">
        <v>21</v>
      </c>
      <c r="F298" s="244" t="s">
        <v>4861</v>
      </c>
      <c r="G298" s="241"/>
      <c r="H298" s="243" t="s">
        <v>21</v>
      </c>
      <c r="I298" s="245"/>
      <c r="J298" s="241"/>
      <c r="K298" s="241"/>
      <c r="L298" s="246"/>
      <c r="M298" s="247"/>
      <c r="N298" s="248"/>
      <c r="O298" s="248"/>
      <c r="P298" s="248"/>
      <c r="Q298" s="248"/>
      <c r="R298" s="248"/>
      <c r="S298" s="248"/>
      <c r="T298" s="249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50" t="s">
        <v>372</v>
      </c>
      <c r="AU298" s="250" t="s">
        <v>81</v>
      </c>
      <c r="AV298" s="13" t="s">
        <v>79</v>
      </c>
      <c r="AW298" s="13" t="s">
        <v>34</v>
      </c>
      <c r="AX298" s="13" t="s">
        <v>72</v>
      </c>
      <c r="AY298" s="250" t="s">
        <v>178</v>
      </c>
    </row>
    <row r="299" s="13" customFormat="1">
      <c r="A299" s="13"/>
      <c r="B299" s="240"/>
      <c r="C299" s="241"/>
      <c r="D299" s="242" t="s">
        <v>372</v>
      </c>
      <c r="E299" s="243" t="s">
        <v>21</v>
      </c>
      <c r="F299" s="244" t="s">
        <v>4876</v>
      </c>
      <c r="G299" s="241"/>
      <c r="H299" s="243" t="s">
        <v>21</v>
      </c>
      <c r="I299" s="245"/>
      <c r="J299" s="241"/>
      <c r="K299" s="241"/>
      <c r="L299" s="246"/>
      <c r="M299" s="247"/>
      <c r="N299" s="248"/>
      <c r="O299" s="248"/>
      <c r="P299" s="248"/>
      <c r="Q299" s="248"/>
      <c r="R299" s="248"/>
      <c r="S299" s="248"/>
      <c r="T299" s="249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50" t="s">
        <v>372</v>
      </c>
      <c r="AU299" s="250" t="s">
        <v>81</v>
      </c>
      <c r="AV299" s="13" t="s">
        <v>79</v>
      </c>
      <c r="AW299" s="13" t="s">
        <v>34</v>
      </c>
      <c r="AX299" s="13" t="s">
        <v>72</v>
      </c>
      <c r="AY299" s="250" t="s">
        <v>178</v>
      </c>
    </row>
    <row r="300" s="14" customFormat="1">
      <c r="A300" s="14"/>
      <c r="B300" s="251"/>
      <c r="C300" s="252"/>
      <c r="D300" s="242" t="s">
        <v>372</v>
      </c>
      <c r="E300" s="253" t="s">
        <v>21</v>
      </c>
      <c r="F300" s="254" t="s">
        <v>4877</v>
      </c>
      <c r="G300" s="252"/>
      <c r="H300" s="255">
        <v>0.624</v>
      </c>
      <c r="I300" s="256"/>
      <c r="J300" s="252"/>
      <c r="K300" s="252"/>
      <c r="L300" s="257"/>
      <c r="M300" s="258"/>
      <c r="N300" s="259"/>
      <c r="O300" s="259"/>
      <c r="P300" s="259"/>
      <c r="Q300" s="259"/>
      <c r="R300" s="259"/>
      <c r="S300" s="259"/>
      <c r="T300" s="260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61" t="s">
        <v>372</v>
      </c>
      <c r="AU300" s="261" t="s">
        <v>81</v>
      </c>
      <c r="AV300" s="14" t="s">
        <v>81</v>
      </c>
      <c r="AW300" s="14" t="s">
        <v>34</v>
      </c>
      <c r="AX300" s="14" t="s">
        <v>72</v>
      </c>
      <c r="AY300" s="261" t="s">
        <v>178</v>
      </c>
    </row>
    <row r="301" s="14" customFormat="1">
      <c r="A301" s="14"/>
      <c r="B301" s="251"/>
      <c r="C301" s="252"/>
      <c r="D301" s="242" t="s">
        <v>372</v>
      </c>
      <c r="E301" s="253" t="s">
        <v>21</v>
      </c>
      <c r="F301" s="254" t="s">
        <v>4878</v>
      </c>
      <c r="G301" s="252"/>
      <c r="H301" s="255">
        <v>0.222</v>
      </c>
      <c r="I301" s="256"/>
      <c r="J301" s="252"/>
      <c r="K301" s="252"/>
      <c r="L301" s="257"/>
      <c r="M301" s="258"/>
      <c r="N301" s="259"/>
      <c r="O301" s="259"/>
      <c r="P301" s="259"/>
      <c r="Q301" s="259"/>
      <c r="R301" s="259"/>
      <c r="S301" s="259"/>
      <c r="T301" s="260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61" t="s">
        <v>372</v>
      </c>
      <c r="AU301" s="261" t="s">
        <v>81</v>
      </c>
      <c r="AV301" s="14" t="s">
        <v>81</v>
      </c>
      <c r="AW301" s="14" t="s">
        <v>34</v>
      </c>
      <c r="AX301" s="14" t="s">
        <v>72</v>
      </c>
      <c r="AY301" s="261" t="s">
        <v>178</v>
      </c>
    </row>
    <row r="302" s="15" customFormat="1">
      <c r="A302" s="15"/>
      <c r="B302" s="262"/>
      <c r="C302" s="263"/>
      <c r="D302" s="242" t="s">
        <v>372</v>
      </c>
      <c r="E302" s="264" t="s">
        <v>21</v>
      </c>
      <c r="F302" s="265" t="s">
        <v>399</v>
      </c>
      <c r="G302" s="263"/>
      <c r="H302" s="266">
        <v>0.84599999999999997</v>
      </c>
      <c r="I302" s="267"/>
      <c r="J302" s="263"/>
      <c r="K302" s="263"/>
      <c r="L302" s="268"/>
      <c r="M302" s="269"/>
      <c r="N302" s="270"/>
      <c r="O302" s="270"/>
      <c r="P302" s="270"/>
      <c r="Q302" s="270"/>
      <c r="R302" s="270"/>
      <c r="S302" s="270"/>
      <c r="T302" s="271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T302" s="272" t="s">
        <v>372</v>
      </c>
      <c r="AU302" s="272" t="s">
        <v>81</v>
      </c>
      <c r="AV302" s="15" t="s">
        <v>97</v>
      </c>
      <c r="AW302" s="15" t="s">
        <v>34</v>
      </c>
      <c r="AX302" s="15" t="s">
        <v>79</v>
      </c>
      <c r="AY302" s="272" t="s">
        <v>178</v>
      </c>
    </row>
    <row r="303" s="12" customFormat="1" ht="22.8" customHeight="1">
      <c r="A303" s="12"/>
      <c r="B303" s="200"/>
      <c r="C303" s="201"/>
      <c r="D303" s="202" t="s">
        <v>71</v>
      </c>
      <c r="E303" s="227" t="s">
        <v>97</v>
      </c>
      <c r="F303" s="227" t="s">
        <v>4879</v>
      </c>
      <c r="G303" s="201"/>
      <c r="H303" s="201"/>
      <c r="I303" s="204"/>
      <c r="J303" s="228">
        <f>BK303</f>
        <v>0</v>
      </c>
      <c r="K303" s="201"/>
      <c r="L303" s="206"/>
      <c r="M303" s="207"/>
      <c r="N303" s="208"/>
      <c r="O303" s="208"/>
      <c r="P303" s="209">
        <f>SUM(P304:P407)</f>
        <v>0</v>
      </c>
      <c r="Q303" s="208"/>
      <c r="R303" s="209">
        <f>SUM(R304:R407)</f>
        <v>322.63701685999996</v>
      </c>
      <c r="S303" s="208"/>
      <c r="T303" s="210">
        <f>SUM(T304:T407)</f>
        <v>0</v>
      </c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R303" s="211" t="s">
        <v>79</v>
      </c>
      <c r="AT303" s="212" t="s">
        <v>71</v>
      </c>
      <c r="AU303" s="212" t="s">
        <v>79</v>
      </c>
      <c r="AY303" s="211" t="s">
        <v>178</v>
      </c>
      <c r="BK303" s="213">
        <f>SUM(BK304:BK407)</f>
        <v>0</v>
      </c>
    </row>
    <row r="304" s="2" customFormat="1" ht="33" customHeight="1">
      <c r="A304" s="41"/>
      <c r="B304" s="42"/>
      <c r="C304" s="214" t="s">
        <v>294</v>
      </c>
      <c r="D304" s="214" t="s">
        <v>179</v>
      </c>
      <c r="E304" s="215" t="s">
        <v>4880</v>
      </c>
      <c r="F304" s="216" t="s">
        <v>4881</v>
      </c>
      <c r="G304" s="217" t="s">
        <v>546</v>
      </c>
      <c r="H304" s="218">
        <v>3</v>
      </c>
      <c r="I304" s="219"/>
      <c r="J304" s="220">
        <f>ROUND(I304*H304,2)</f>
        <v>0</v>
      </c>
      <c r="K304" s="216" t="s">
        <v>393</v>
      </c>
      <c r="L304" s="47"/>
      <c r="M304" s="221" t="s">
        <v>21</v>
      </c>
      <c r="N304" s="222" t="s">
        <v>43</v>
      </c>
      <c r="O304" s="87"/>
      <c r="P304" s="223">
        <f>O304*H304</f>
        <v>0</v>
      </c>
      <c r="Q304" s="223">
        <v>6.9999999999999994E-05</v>
      </c>
      <c r="R304" s="223">
        <f>Q304*H304</f>
        <v>0.00020999999999999998</v>
      </c>
      <c r="S304" s="223">
        <v>0</v>
      </c>
      <c r="T304" s="224">
        <f>S304*H304</f>
        <v>0</v>
      </c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R304" s="225" t="s">
        <v>97</v>
      </c>
      <c r="AT304" s="225" t="s">
        <v>179</v>
      </c>
      <c r="AU304" s="225" t="s">
        <v>81</v>
      </c>
      <c r="AY304" s="20" t="s">
        <v>178</v>
      </c>
      <c r="BE304" s="226">
        <f>IF(N304="základní",J304,0)</f>
        <v>0</v>
      </c>
      <c r="BF304" s="226">
        <f>IF(N304="snížená",J304,0)</f>
        <v>0</v>
      </c>
      <c r="BG304" s="226">
        <f>IF(N304="zákl. přenesená",J304,0)</f>
        <v>0</v>
      </c>
      <c r="BH304" s="226">
        <f>IF(N304="sníž. přenesená",J304,0)</f>
        <v>0</v>
      </c>
      <c r="BI304" s="226">
        <f>IF(N304="nulová",J304,0)</f>
        <v>0</v>
      </c>
      <c r="BJ304" s="20" t="s">
        <v>79</v>
      </c>
      <c r="BK304" s="226">
        <f>ROUND(I304*H304,2)</f>
        <v>0</v>
      </c>
      <c r="BL304" s="20" t="s">
        <v>97</v>
      </c>
      <c r="BM304" s="225" t="s">
        <v>4882</v>
      </c>
    </row>
    <row r="305" s="14" customFormat="1">
      <c r="A305" s="14"/>
      <c r="B305" s="251"/>
      <c r="C305" s="252"/>
      <c r="D305" s="242" t="s">
        <v>372</v>
      </c>
      <c r="E305" s="253" t="s">
        <v>21</v>
      </c>
      <c r="F305" s="254" t="s">
        <v>4883</v>
      </c>
      <c r="G305" s="252"/>
      <c r="H305" s="255">
        <v>3</v>
      </c>
      <c r="I305" s="256"/>
      <c r="J305" s="252"/>
      <c r="K305" s="252"/>
      <c r="L305" s="257"/>
      <c r="M305" s="258"/>
      <c r="N305" s="259"/>
      <c r="O305" s="259"/>
      <c r="P305" s="259"/>
      <c r="Q305" s="259"/>
      <c r="R305" s="259"/>
      <c r="S305" s="259"/>
      <c r="T305" s="260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261" t="s">
        <v>372</v>
      </c>
      <c r="AU305" s="261" t="s">
        <v>81</v>
      </c>
      <c r="AV305" s="14" t="s">
        <v>81</v>
      </c>
      <c r="AW305" s="14" t="s">
        <v>34</v>
      </c>
      <c r="AX305" s="14" t="s">
        <v>79</v>
      </c>
      <c r="AY305" s="261" t="s">
        <v>178</v>
      </c>
    </row>
    <row r="306" s="2" customFormat="1" ht="24.15" customHeight="1">
      <c r="A306" s="41"/>
      <c r="B306" s="42"/>
      <c r="C306" s="284" t="s">
        <v>298</v>
      </c>
      <c r="D306" s="284" t="s">
        <v>543</v>
      </c>
      <c r="E306" s="285" t="s">
        <v>4884</v>
      </c>
      <c r="F306" s="286" t="s">
        <v>4885</v>
      </c>
      <c r="G306" s="287" t="s">
        <v>209</v>
      </c>
      <c r="H306" s="288">
        <v>3.1499999999999999</v>
      </c>
      <c r="I306" s="289"/>
      <c r="J306" s="290">
        <f>ROUND(I306*H306,2)</f>
        <v>0</v>
      </c>
      <c r="K306" s="286" t="s">
        <v>368</v>
      </c>
      <c r="L306" s="291"/>
      <c r="M306" s="292" t="s">
        <v>21</v>
      </c>
      <c r="N306" s="293" t="s">
        <v>43</v>
      </c>
      <c r="O306" s="87"/>
      <c r="P306" s="223">
        <f>O306*H306</f>
        <v>0</v>
      </c>
      <c r="Q306" s="223">
        <v>0.0054999999999999997</v>
      </c>
      <c r="R306" s="223">
        <f>Q306*H306</f>
        <v>0.017325</v>
      </c>
      <c r="S306" s="223">
        <v>0</v>
      </c>
      <c r="T306" s="224">
        <f>S306*H306</f>
        <v>0</v>
      </c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R306" s="225" t="s">
        <v>219</v>
      </c>
      <c r="AT306" s="225" t="s">
        <v>543</v>
      </c>
      <c r="AU306" s="225" t="s">
        <v>81</v>
      </c>
      <c r="AY306" s="20" t="s">
        <v>178</v>
      </c>
      <c r="BE306" s="226">
        <f>IF(N306="základní",J306,0)</f>
        <v>0</v>
      </c>
      <c r="BF306" s="226">
        <f>IF(N306="snížená",J306,0)</f>
        <v>0</v>
      </c>
      <c r="BG306" s="226">
        <f>IF(N306="zákl. přenesená",J306,0)</f>
        <v>0</v>
      </c>
      <c r="BH306" s="226">
        <f>IF(N306="sníž. přenesená",J306,0)</f>
        <v>0</v>
      </c>
      <c r="BI306" s="226">
        <f>IF(N306="nulová",J306,0)</f>
        <v>0</v>
      </c>
      <c r="BJ306" s="20" t="s">
        <v>79</v>
      </c>
      <c r="BK306" s="226">
        <f>ROUND(I306*H306,2)</f>
        <v>0</v>
      </c>
      <c r="BL306" s="20" t="s">
        <v>97</v>
      </c>
      <c r="BM306" s="225" t="s">
        <v>4886</v>
      </c>
    </row>
    <row r="307" s="14" customFormat="1">
      <c r="A307" s="14"/>
      <c r="B307" s="251"/>
      <c r="C307" s="252"/>
      <c r="D307" s="242" t="s">
        <v>372</v>
      </c>
      <c r="E307" s="253" t="s">
        <v>21</v>
      </c>
      <c r="F307" s="254" t="s">
        <v>4887</v>
      </c>
      <c r="G307" s="252"/>
      <c r="H307" s="255">
        <v>3</v>
      </c>
      <c r="I307" s="256"/>
      <c r="J307" s="252"/>
      <c r="K307" s="252"/>
      <c r="L307" s="257"/>
      <c r="M307" s="258"/>
      <c r="N307" s="259"/>
      <c r="O307" s="259"/>
      <c r="P307" s="259"/>
      <c r="Q307" s="259"/>
      <c r="R307" s="259"/>
      <c r="S307" s="259"/>
      <c r="T307" s="260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61" t="s">
        <v>372</v>
      </c>
      <c r="AU307" s="261" t="s">
        <v>81</v>
      </c>
      <c r="AV307" s="14" t="s">
        <v>81</v>
      </c>
      <c r="AW307" s="14" t="s">
        <v>34</v>
      </c>
      <c r="AX307" s="14" t="s">
        <v>79</v>
      </c>
      <c r="AY307" s="261" t="s">
        <v>178</v>
      </c>
    </row>
    <row r="308" s="14" customFormat="1">
      <c r="A308" s="14"/>
      <c r="B308" s="251"/>
      <c r="C308" s="252"/>
      <c r="D308" s="242" t="s">
        <v>372</v>
      </c>
      <c r="E308" s="252"/>
      <c r="F308" s="254" t="s">
        <v>4888</v>
      </c>
      <c r="G308" s="252"/>
      <c r="H308" s="255">
        <v>3.1499999999999999</v>
      </c>
      <c r="I308" s="256"/>
      <c r="J308" s="252"/>
      <c r="K308" s="252"/>
      <c r="L308" s="257"/>
      <c r="M308" s="258"/>
      <c r="N308" s="259"/>
      <c r="O308" s="259"/>
      <c r="P308" s="259"/>
      <c r="Q308" s="259"/>
      <c r="R308" s="259"/>
      <c r="S308" s="259"/>
      <c r="T308" s="260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61" t="s">
        <v>372</v>
      </c>
      <c r="AU308" s="261" t="s">
        <v>81</v>
      </c>
      <c r="AV308" s="14" t="s">
        <v>81</v>
      </c>
      <c r="AW308" s="14" t="s">
        <v>4</v>
      </c>
      <c r="AX308" s="14" t="s">
        <v>79</v>
      </c>
      <c r="AY308" s="261" t="s">
        <v>178</v>
      </c>
    </row>
    <row r="309" s="2" customFormat="1" ht="49.05" customHeight="1">
      <c r="A309" s="41"/>
      <c r="B309" s="42"/>
      <c r="C309" s="214" t="s">
        <v>302</v>
      </c>
      <c r="D309" s="214" t="s">
        <v>179</v>
      </c>
      <c r="E309" s="215" t="s">
        <v>4889</v>
      </c>
      <c r="F309" s="216" t="s">
        <v>4890</v>
      </c>
      <c r="G309" s="217" t="s">
        <v>546</v>
      </c>
      <c r="H309" s="218">
        <v>3</v>
      </c>
      <c r="I309" s="219"/>
      <c r="J309" s="220">
        <f>ROUND(I309*H309,2)</f>
        <v>0</v>
      </c>
      <c r="K309" s="216" t="s">
        <v>368</v>
      </c>
      <c r="L309" s="47"/>
      <c r="M309" s="221" t="s">
        <v>21</v>
      </c>
      <c r="N309" s="222" t="s">
        <v>43</v>
      </c>
      <c r="O309" s="87"/>
      <c r="P309" s="223">
        <f>O309*H309</f>
        <v>0</v>
      </c>
      <c r="Q309" s="223">
        <v>0.087720000000000006</v>
      </c>
      <c r="R309" s="223">
        <f>Q309*H309</f>
        <v>0.26316000000000001</v>
      </c>
      <c r="S309" s="223">
        <v>0</v>
      </c>
      <c r="T309" s="224">
        <f>S309*H309</f>
        <v>0</v>
      </c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R309" s="225" t="s">
        <v>97</v>
      </c>
      <c r="AT309" s="225" t="s">
        <v>179</v>
      </c>
      <c r="AU309" s="225" t="s">
        <v>81</v>
      </c>
      <c r="AY309" s="20" t="s">
        <v>178</v>
      </c>
      <c r="BE309" s="226">
        <f>IF(N309="základní",J309,0)</f>
        <v>0</v>
      </c>
      <c r="BF309" s="226">
        <f>IF(N309="snížená",J309,0)</f>
        <v>0</v>
      </c>
      <c r="BG309" s="226">
        <f>IF(N309="zákl. přenesená",J309,0)</f>
        <v>0</v>
      </c>
      <c r="BH309" s="226">
        <f>IF(N309="sníž. přenesená",J309,0)</f>
        <v>0</v>
      </c>
      <c r="BI309" s="226">
        <f>IF(N309="nulová",J309,0)</f>
        <v>0</v>
      </c>
      <c r="BJ309" s="20" t="s">
        <v>79</v>
      </c>
      <c r="BK309" s="226">
        <f>ROUND(I309*H309,2)</f>
        <v>0</v>
      </c>
      <c r="BL309" s="20" t="s">
        <v>97</v>
      </c>
      <c r="BM309" s="225" t="s">
        <v>4891</v>
      </c>
    </row>
    <row r="310" s="2" customFormat="1">
      <c r="A310" s="41"/>
      <c r="B310" s="42"/>
      <c r="C310" s="43"/>
      <c r="D310" s="235" t="s">
        <v>370</v>
      </c>
      <c r="E310" s="43"/>
      <c r="F310" s="236" t="s">
        <v>4892</v>
      </c>
      <c r="G310" s="43"/>
      <c r="H310" s="43"/>
      <c r="I310" s="237"/>
      <c r="J310" s="43"/>
      <c r="K310" s="43"/>
      <c r="L310" s="47"/>
      <c r="M310" s="238"/>
      <c r="N310" s="239"/>
      <c r="O310" s="87"/>
      <c r="P310" s="87"/>
      <c r="Q310" s="87"/>
      <c r="R310" s="87"/>
      <c r="S310" s="87"/>
      <c r="T310" s="88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T310" s="20" t="s">
        <v>370</v>
      </c>
      <c r="AU310" s="20" t="s">
        <v>81</v>
      </c>
    </row>
    <row r="311" s="13" customFormat="1">
      <c r="A311" s="13"/>
      <c r="B311" s="240"/>
      <c r="C311" s="241"/>
      <c r="D311" s="242" t="s">
        <v>372</v>
      </c>
      <c r="E311" s="243" t="s">
        <v>21</v>
      </c>
      <c r="F311" s="244" t="s">
        <v>4893</v>
      </c>
      <c r="G311" s="241"/>
      <c r="H311" s="243" t="s">
        <v>21</v>
      </c>
      <c r="I311" s="245"/>
      <c r="J311" s="241"/>
      <c r="K311" s="241"/>
      <c r="L311" s="246"/>
      <c r="M311" s="247"/>
      <c r="N311" s="248"/>
      <c r="O311" s="248"/>
      <c r="P311" s="248"/>
      <c r="Q311" s="248"/>
      <c r="R311" s="248"/>
      <c r="S311" s="248"/>
      <c r="T311" s="249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250" t="s">
        <v>372</v>
      </c>
      <c r="AU311" s="250" t="s">
        <v>81</v>
      </c>
      <c r="AV311" s="13" t="s">
        <v>79</v>
      </c>
      <c r="AW311" s="13" t="s">
        <v>34</v>
      </c>
      <c r="AX311" s="13" t="s">
        <v>72</v>
      </c>
      <c r="AY311" s="250" t="s">
        <v>178</v>
      </c>
    </row>
    <row r="312" s="14" customFormat="1">
      <c r="A312" s="14"/>
      <c r="B312" s="251"/>
      <c r="C312" s="252"/>
      <c r="D312" s="242" t="s">
        <v>372</v>
      </c>
      <c r="E312" s="253" t="s">
        <v>21</v>
      </c>
      <c r="F312" s="254" t="s">
        <v>4894</v>
      </c>
      <c r="G312" s="252"/>
      <c r="H312" s="255">
        <v>3</v>
      </c>
      <c r="I312" s="256"/>
      <c r="J312" s="252"/>
      <c r="K312" s="252"/>
      <c r="L312" s="257"/>
      <c r="M312" s="258"/>
      <c r="N312" s="259"/>
      <c r="O312" s="259"/>
      <c r="P312" s="259"/>
      <c r="Q312" s="259"/>
      <c r="R312" s="259"/>
      <c r="S312" s="259"/>
      <c r="T312" s="260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61" t="s">
        <v>372</v>
      </c>
      <c r="AU312" s="261" t="s">
        <v>81</v>
      </c>
      <c r="AV312" s="14" t="s">
        <v>81</v>
      </c>
      <c r="AW312" s="14" t="s">
        <v>34</v>
      </c>
      <c r="AX312" s="14" t="s">
        <v>79</v>
      </c>
      <c r="AY312" s="261" t="s">
        <v>178</v>
      </c>
    </row>
    <row r="313" s="2" customFormat="1" ht="49.05" customHeight="1">
      <c r="A313" s="41"/>
      <c r="B313" s="42"/>
      <c r="C313" s="214" t="s">
        <v>306</v>
      </c>
      <c r="D313" s="214" t="s">
        <v>179</v>
      </c>
      <c r="E313" s="215" t="s">
        <v>4895</v>
      </c>
      <c r="F313" s="216" t="s">
        <v>4896</v>
      </c>
      <c r="G313" s="217" t="s">
        <v>546</v>
      </c>
      <c r="H313" s="218">
        <v>46</v>
      </c>
      <c r="I313" s="219"/>
      <c r="J313" s="220">
        <f>ROUND(I313*H313,2)</f>
        <v>0</v>
      </c>
      <c r="K313" s="216" t="s">
        <v>368</v>
      </c>
      <c r="L313" s="47"/>
      <c r="M313" s="221" t="s">
        <v>21</v>
      </c>
      <c r="N313" s="222" t="s">
        <v>43</v>
      </c>
      <c r="O313" s="87"/>
      <c r="P313" s="223">
        <f>O313*H313</f>
        <v>0</v>
      </c>
      <c r="Q313" s="223">
        <v>0.12901000000000001</v>
      </c>
      <c r="R313" s="223">
        <f>Q313*H313</f>
        <v>5.9344600000000005</v>
      </c>
      <c r="S313" s="223">
        <v>0</v>
      </c>
      <c r="T313" s="224">
        <f>S313*H313</f>
        <v>0</v>
      </c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R313" s="225" t="s">
        <v>97</v>
      </c>
      <c r="AT313" s="225" t="s">
        <v>179</v>
      </c>
      <c r="AU313" s="225" t="s">
        <v>81</v>
      </c>
      <c r="AY313" s="20" t="s">
        <v>178</v>
      </c>
      <c r="BE313" s="226">
        <f>IF(N313="základní",J313,0)</f>
        <v>0</v>
      </c>
      <c r="BF313" s="226">
        <f>IF(N313="snížená",J313,0)</f>
        <v>0</v>
      </c>
      <c r="BG313" s="226">
        <f>IF(N313="zákl. přenesená",J313,0)</f>
        <v>0</v>
      </c>
      <c r="BH313" s="226">
        <f>IF(N313="sníž. přenesená",J313,0)</f>
        <v>0</v>
      </c>
      <c r="BI313" s="226">
        <f>IF(N313="nulová",J313,0)</f>
        <v>0</v>
      </c>
      <c r="BJ313" s="20" t="s">
        <v>79</v>
      </c>
      <c r="BK313" s="226">
        <f>ROUND(I313*H313,2)</f>
        <v>0</v>
      </c>
      <c r="BL313" s="20" t="s">
        <v>97</v>
      </c>
      <c r="BM313" s="225" t="s">
        <v>4897</v>
      </c>
    </row>
    <row r="314" s="2" customFormat="1">
      <c r="A314" s="41"/>
      <c r="B314" s="42"/>
      <c r="C314" s="43"/>
      <c r="D314" s="235" t="s">
        <v>370</v>
      </c>
      <c r="E314" s="43"/>
      <c r="F314" s="236" t="s">
        <v>4898</v>
      </c>
      <c r="G314" s="43"/>
      <c r="H314" s="43"/>
      <c r="I314" s="237"/>
      <c r="J314" s="43"/>
      <c r="K314" s="43"/>
      <c r="L314" s="47"/>
      <c r="M314" s="238"/>
      <c r="N314" s="239"/>
      <c r="O314" s="87"/>
      <c r="P314" s="87"/>
      <c r="Q314" s="87"/>
      <c r="R314" s="87"/>
      <c r="S314" s="87"/>
      <c r="T314" s="88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T314" s="20" t="s">
        <v>370</v>
      </c>
      <c r="AU314" s="20" t="s">
        <v>81</v>
      </c>
    </row>
    <row r="315" s="13" customFormat="1">
      <c r="A315" s="13"/>
      <c r="B315" s="240"/>
      <c r="C315" s="241"/>
      <c r="D315" s="242" t="s">
        <v>372</v>
      </c>
      <c r="E315" s="243" t="s">
        <v>21</v>
      </c>
      <c r="F315" s="244" t="s">
        <v>4893</v>
      </c>
      <c r="G315" s="241"/>
      <c r="H315" s="243" t="s">
        <v>21</v>
      </c>
      <c r="I315" s="245"/>
      <c r="J315" s="241"/>
      <c r="K315" s="241"/>
      <c r="L315" s="246"/>
      <c r="M315" s="247"/>
      <c r="N315" s="248"/>
      <c r="O315" s="248"/>
      <c r="P315" s="248"/>
      <c r="Q315" s="248"/>
      <c r="R315" s="248"/>
      <c r="S315" s="248"/>
      <c r="T315" s="249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50" t="s">
        <v>372</v>
      </c>
      <c r="AU315" s="250" t="s">
        <v>81</v>
      </c>
      <c r="AV315" s="13" t="s">
        <v>79</v>
      </c>
      <c r="AW315" s="13" t="s">
        <v>34</v>
      </c>
      <c r="AX315" s="13" t="s">
        <v>72</v>
      </c>
      <c r="AY315" s="250" t="s">
        <v>178</v>
      </c>
    </row>
    <row r="316" s="14" customFormat="1">
      <c r="A316" s="14"/>
      <c r="B316" s="251"/>
      <c r="C316" s="252"/>
      <c r="D316" s="242" t="s">
        <v>372</v>
      </c>
      <c r="E316" s="253" t="s">
        <v>21</v>
      </c>
      <c r="F316" s="254" t="s">
        <v>4899</v>
      </c>
      <c r="G316" s="252"/>
      <c r="H316" s="255">
        <v>46</v>
      </c>
      <c r="I316" s="256"/>
      <c r="J316" s="252"/>
      <c r="K316" s="252"/>
      <c r="L316" s="257"/>
      <c r="M316" s="258"/>
      <c r="N316" s="259"/>
      <c r="O316" s="259"/>
      <c r="P316" s="259"/>
      <c r="Q316" s="259"/>
      <c r="R316" s="259"/>
      <c r="S316" s="259"/>
      <c r="T316" s="260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61" t="s">
        <v>372</v>
      </c>
      <c r="AU316" s="261" t="s">
        <v>81</v>
      </c>
      <c r="AV316" s="14" t="s">
        <v>81</v>
      </c>
      <c r="AW316" s="14" t="s">
        <v>34</v>
      </c>
      <c r="AX316" s="14" t="s">
        <v>79</v>
      </c>
      <c r="AY316" s="261" t="s">
        <v>178</v>
      </c>
    </row>
    <row r="317" s="2" customFormat="1" ht="24.15" customHeight="1">
      <c r="A317" s="41"/>
      <c r="B317" s="42"/>
      <c r="C317" s="284" t="s">
        <v>310</v>
      </c>
      <c r="D317" s="284" t="s">
        <v>543</v>
      </c>
      <c r="E317" s="285" t="s">
        <v>4900</v>
      </c>
      <c r="F317" s="286" t="s">
        <v>4901</v>
      </c>
      <c r="G317" s="287" t="s">
        <v>209</v>
      </c>
      <c r="H317" s="288">
        <v>228.69999999999999</v>
      </c>
      <c r="I317" s="289"/>
      <c r="J317" s="290">
        <f>ROUND(I317*H317,2)</f>
        <v>0</v>
      </c>
      <c r="K317" s="286" t="s">
        <v>393</v>
      </c>
      <c r="L317" s="291"/>
      <c r="M317" s="292" t="s">
        <v>21</v>
      </c>
      <c r="N317" s="293" t="s">
        <v>43</v>
      </c>
      <c r="O317" s="87"/>
      <c r="P317" s="223">
        <f>O317*H317</f>
        <v>0</v>
      </c>
      <c r="Q317" s="223">
        <v>0.41299999999999998</v>
      </c>
      <c r="R317" s="223">
        <f>Q317*H317</f>
        <v>94.453099999999992</v>
      </c>
      <c r="S317" s="223">
        <v>0</v>
      </c>
      <c r="T317" s="224">
        <f>S317*H317</f>
        <v>0</v>
      </c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R317" s="225" t="s">
        <v>219</v>
      </c>
      <c r="AT317" s="225" t="s">
        <v>543</v>
      </c>
      <c r="AU317" s="225" t="s">
        <v>81</v>
      </c>
      <c r="AY317" s="20" t="s">
        <v>178</v>
      </c>
      <c r="BE317" s="226">
        <f>IF(N317="základní",J317,0)</f>
        <v>0</v>
      </c>
      <c r="BF317" s="226">
        <f>IF(N317="snížená",J317,0)</f>
        <v>0</v>
      </c>
      <c r="BG317" s="226">
        <f>IF(N317="zákl. přenesená",J317,0)</f>
        <v>0</v>
      </c>
      <c r="BH317" s="226">
        <f>IF(N317="sníž. přenesená",J317,0)</f>
        <v>0</v>
      </c>
      <c r="BI317" s="226">
        <f>IF(N317="nulová",J317,0)</f>
        <v>0</v>
      </c>
      <c r="BJ317" s="20" t="s">
        <v>79</v>
      </c>
      <c r="BK317" s="226">
        <f>ROUND(I317*H317,2)</f>
        <v>0</v>
      </c>
      <c r="BL317" s="20" t="s">
        <v>97</v>
      </c>
      <c r="BM317" s="225" t="s">
        <v>4902</v>
      </c>
    </row>
    <row r="318" s="13" customFormat="1">
      <c r="A318" s="13"/>
      <c r="B318" s="240"/>
      <c r="C318" s="241"/>
      <c r="D318" s="242" t="s">
        <v>372</v>
      </c>
      <c r="E318" s="243" t="s">
        <v>21</v>
      </c>
      <c r="F318" s="244" t="s">
        <v>4903</v>
      </c>
      <c r="G318" s="241"/>
      <c r="H318" s="243" t="s">
        <v>21</v>
      </c>
      <c r="I318" s="245"/>
      <c r="J318" s="241"/>
      <c r="K318" s="241"/>
      <c r="L318" s="246"/>
      <c r="M318" s="247"/>
      <c r="N318" s="248"/>
      <c r="O318" s="248"/>
      <c r="P318" s="248"/>
      <c r="Q318" s="248"/>
      <c r="R318" s="248"/>
      <c r="S318" s="248"/>
      <c r="T318" s="249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50" t="s">
        <v>372</v>
      </c>
      <c r="AU318" s="250" t="s">
        <v>81</v>
      </c>
      <c r="AV318" s="13" t="s">
        <v>79</v>
      </c>
      <c r="AW318" s="13" t="s">
        <v>34</v>
      </c>
      <c r="AX318" s="13" t="s">
        <v>72</v>
      </c>
      <c r="AY318" s="250" t="s">
        <v>178</v>
      </c>
    </row>
    <row r="319" s="14" customFormat="1">
      <c r="A319" s="14"/>
      <c r="B319" s="251"/>
      <c r="C319" s="252"/>
      <c r="D319" s="242" t="s">
        <v>372</v>
      </c>
      <c r="E319" s="253" t="s">
        <v>21</v>
      </c>
      <c r="F319" s="254" t="s">
        <v>4904</v>
      </c>
      <c r="G319" s="252"/>
      <c r="H319" s="255">
        <v>128.69999999999999</v>
      </c>
      <c r="I319" s="256"/>
      <c r="J319" s="252"/>
      <c r="K319" s="252"/>
      <c r="L319" s="257"/>
      <c r="M319" s="258"/>
      <c r="N319" s="259"/>
      <c r="O319" s="259"/>
      <c r="P319" s="259"/>
      <c r="Q319" s="259"/>
      <c r="R319" s="259"/>
      <c r="S319" s="259"/>
      <c r="T319" s="260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61" t="s">
        <v>372</v>
      </c>
      <c r="AU319" s="261" t="s">
        <v>81</v>
      </c>
      <c r="AV319" s="14" t="s">
        <v>81</v>
      </c>
      <c r="AW319" s="14" t="s">
        <v>34</v>
      </c>
      <c r="AX319" s="14" t="s">
        <v>72</v>
      </c>
      <c r="AY319" s="261" t="s">
        <v>178</v>
      </c>
    </row>
    <row r="320" s="14" customFormat="1">
      <c r="A320" s="14"/>
      <c r="B320" s="251"/>
      <c r="C320" s="252"/>
      <c r="D320" s="242" t="s">
        <v>372</v>
      </c>
      <c r="E320" s="253" t="s">
        <v>21</v>
      </c>
      <c r="F320" s="254" t="s">
        <v>4905</v>
      </c>
      <c r="G320" s="252"/>
      <c r="H320" s="255">
        <v>100</v>
      </c>
      <c r="I320" s="256"/>
      <c r="J320" s="252"/>
      <c r="K320" s="252"/>
      <c r="L320" s="257"/>
      <c r="M320" s="258"/>
      <c r="N320" s="259"/>
      <c r="O320" s="259"/>
      <c r="P320" s="259"/>
      <c r="Q320" s="259"/>
      <c r="R320" s="259"/>
      <c r="S320" s="259"/>
      <c r="T320" s="260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61" t="s">
        <v>372</v>
      </c>
      <c r="AU320" s="261" t="s">
        <v>81</v>
      </c>
      <c r="AV320" s="14" t="s">
        <v>81</v>
      </c>
      <c r="AW320" s="14" t="s">
        <v>34</v>
      </c>
      <c r="AX320" s="14" t="s">
        <v>72</v>
      </c>
      <c r="AY320" s="261" t="s">
        <v>178</v>
      </c>
    </row>
    <row r="321" s="15" customFormat="1">
      <c r="A321" s="15"/>
      <c r="B321" s="262"/>
      <c r="C321" s="263"/>
      <c r="D321" s="242" t="s">
        <v>372</v>
      </c>
      <c r="E321" s="264" t="s">
        <v>21</v>
      </c>
      <c r="F321" s="265" t="s">
        <v>399</v>
      </c>
      <c r="G321" s="263"/>
      <c r="H321" s="266">
        <v>228.69999999999999</v>
      </c>
      <c r="I321" s="267"/>
      <c r="J321" s="263"/>
      <c r="K321" s="263"/>
      <c r="L321" s="268"/>
      <c r="M321" s="269"/>
      <c r="N321" s="270"/>
      <c r="O321" s="270"/>
      <c r="P321" s="270"/>
      <c r="Q321" s="270"/>
      <c r="R321" s="270"/>
      <c r="S321" s="270"/>
      <c r="T321" s="271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T321" s="272" t="s">
        <v>372</v>
      </c>
      <c r="AU321" s="272" t="s">
        <v>81</v>
      </c>
      <c r="AV321" s="15" t="s">
        <v>97</v>
      </c>
      <c r="AW321" s="15" t="s">
        <v>34</v>
      </c>
      <c r="AX321" s="15" t="s">
        <v>79</v>
      </c>
      <c r="AY321" s="272" t="s">
        <v>178</v>
      </c>
    </row>
    <row r="322" s="2" customFormat="1" ht="24.15" customHeight="1">
      <c r="A322" s="41"/>
      <c r="B322" s="42"/>
      <c r="C322" s="284" t="s">
        <v>316</v>
      </c>
      <c r="D322" s="284" t="s">
        <v>543</v>
      </c>
      <c r="E322" s="285" t="s">
        <v>4906</v>
      </c>
      <c r="F322" s="286" t="s">
        <v>4907</v>
      </c>
      <c r="G322" s="287" t="s">
        <v>209</v>
      </c>
      <c r="H322" s="288">
        <v>37.439999999999998</v>
      </c>
      <c r="I322" s="289"/>
      <c r="J322" s="290">
        <f>ROUND(I322*H322,2)</f>
        <v>0</v>
      </c>
      <c r="K322" s="286" t="s">
        <v>393</v>
      </c>
      <c r="L322" s="291"/>
      <c r="M322" s="292" t="s">
        <v>21</v>
      </c>
      <c r="N322" s="293" t="s">
        <v>43</v>
      </c>
      <c r="O322" s="87"/>
      <c r="P322" s="223">
        <f>O322*H322</f>
        <v>0</v>
      </c>
      <c r="Q322" s="223">
        <v>0.41299999999999998</v>
      </c>
      <c r="R322" s="223">
        <f>Q322*H322</f>
        <v>15.462719999999999</v>
      </c>
      <c r="S322" s="223">
        <v>0</v>
      </c>
      <c r="T322" s="224">
        <f>S322*H322</f>
        <v>0</v>
      </c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R322" s="225" t="s">
        <v>219</v>
      </c>
      <c r="AT322" s="225" t="s">
        <v>543</v>
      </c>
      <c r="AU322" s="225" t="s">
        <v>81</v>
      </c>
      <c r="AY322" s="20" t="s">
        <v>178</v>
      </c>
      <c r="BE322" s="226">
        <f>IF(N322="základní",J322,0)</f>
        <v>0</v>
      </c>
      <c r="BF322" s="226">
        <f>IF(N322="snížená",J322,0)</f>
        <v>0</v>
      </c>
      <c r="BG322" s="226">
        <f>IF(N322="zákl. přenesená",J322,0)</f>
        <v>0</v>
      </c>
      <c r="BH322" s="226">
        <f>IF(N322="sníž. přenesená",J322,0)</f>
        <v>0</v>
      </c>
      <c r="BI322" s="226">
        <f>IF(N322="nulová",J322,0)</f>
        <v>0</v>
      </c>
      <c r="BJ322" s="20" t="s">
        <v>79</v>
      </c>
      <c r="BK322" s="226">
        <f>ROUND(I322*H322,2)</f>
        <v>0</v>
      </c>
      <c r="BL322" s="20" t="s">
        <v>97</v>
      </c>
      <c r="BM322" s="225" t="s">
        <v>4908</v>
      </c>
    </row>
    <row r="323" s="13" customFormat="1">
      <c r="A323" s="13"/>
      <c r="B323" s="240"/>
      <c r="C323" s="241"/>
      <c r="D323" s="242" t="s">
        <v>372</v>
      </c>
      <c r="E323" s="243" t="s">
        <v>21</v>
      </c>
      <c r="F323" s="244" t="s">
        <v>4903</v>
      </c>
      <c r="G323" s="241"/>
      <c r="H323" s="243" t="s">
        <v>21</v>
      </c>
      <c r="I323" s="245"/>
      <c r="J323" s="241"/>
      <c r="K323" s="241"/>
      <c r="L323" s="246"/>
      <c r="M323" s="247"/>
      <c r="N323" s="248"/>
      <c r="O323" s="248"/>
      <c r="P323" s="248"/>
      <c r="Q323" s="248"/>
      <c r="R323" s="248"/>
      <c r="S323" s="248"/>
      <c r="T323" s="249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50" t="s">
        <v>372</v>
      </c>
      <c r="AU323" s="250" t="s">
        <v>81</v>
      </c>
      <c r="AV323" s="13" t="s">
        <v>79</v>
      </c>
      <c r="AW323" s="13" t="s">
        <v>34</v>
      </c>
      <c r="AX323" s="13" t="s">
        <v>72</v>
      </c>
      <c r="AY323" s="250" t="s">
        <v>178</v>
      </c>
    </row>
    <row r="324" s="14" customFormat="1">
      <c r="A324" s="14"/>
      <c r="B324" s="251"/>
      <c r="C324" s="252"/>
      <c r="D324" s="242" t="s">
        <v>372</v>
      </c>
      <c r="E324" s="253" t="s">
        <v>21</v>
      </c>
      <c r="F324" s="254" t="s">
        <v>4909</v>
      </c>
      <c r="G324" s="252"/>
      <c r="H324" s="255">
        <v>13.94</v>
      </c>
      <c r="I324" s="256"/>
      <c r="J324" s="252"/>
      <c r="K324" s="252"/>
      <c r="L324" s="257"/>
      <c r="M324" s="258"/>
      <c r="N324" s="259"/>
      <c r="O324" s="259"/>
      <c r="P324" s="259"/>
      <c r="Q324" s="259"/>
      <c r="R324" s="259"/>
      <c r="S324" s="259"/>
      <c r="T324" s="260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61" t="s">
        <v>372</v>
      </c>
      <c r="AU324" s="261" t="s">
        <v>81</v>
      </c>
      <c r="AV324" s="14" t="s">
        <v>81</v>
      </c>
      <c r="AW324" s="14" t="s">
        <v>34</v>
      </c>
      <c r="AX324" s="14" t="s">
        <v>72</v>
      </c>
      <c r="AY324" s="261" t="s">
        <v>178</v>
      </c>
    </row>
    <row r="325" s="14" customFormat="1">
      <c r="A325" s="14"/>
      <c r="B325" s="251"/>
      <c r="C325" s="252"/>
      <c r="D325" s="242" t="s">
        <v>372</v>
      </c>
      <c r="E325" s="253" t="s">
        <v>21</v>
      </c>
      <c r="F325" s="254" t="s">
        <v>4910</v>
      </c>
      <c r="G325" s="252"/>
      <c r="H325" s="255">
        <v>23.5</v>
      </c>
      <c r="I325" s="256"/>
      <c r="J325" s="252"/>
      <c r="K325" s="252"/>
      <c r="L325" s="257"/>
      <c r="M325" s="258"/>
      <c r="N325" s="259"/>
      <c r="O325" s="259"/>
      <c r="P325" s="259"/>
      <c r="Q325" s="259"/>
      <c r="R325" s="259"/>
      <c r="S325" s="259"/>
      <c r="T325" s="260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61" t="s">
        <v>372</v>
      </c>
      <c r="AU325" s="261" t="s">
        <v>81</v>
      </c>
      <c r="AV325" s="14" t="s">
        <v>81</v>
      </c>
      <c r="AW325" s="14" t="s">
        <v>34</v>
      </c>
      <c r="AX325" s="14" t="s">
        <v>72</v>
      </c>
      <c r="AY325" s="261" t="s">
        <v>178</v>
      </c>
    </row>
    <row r="326" s="15" customFormat="1">
      <c r="A326" s="15"/>
      <c r="B326" s="262"/>
      <c r="C326" s="263"/>
      <c r="D326" s="242" t="s">
        <v>372</v>
      </c>
      <c r="E326" s="264" t="s">
        <v>21</v>
      </c>
      <c r="F326" s="265" t="s">
        <v>399</v>
      </c>
      <c r="G326" s="263"/>
      <c r="H326" s="266">
        <v>37.439999999999998</v>
      </c>
      <c r="I326" s="267"/>
      <c r="J326" s="263"/>
      <c r="K326" s="263"/>
      <c r="L326" s="268"/>
      <c r="M326" s="269"/>
      <c r="N326" s="270"/>
      <c r="O326" s="270"/>
      <c r="P326" s="270"/>
      <c r="Q326" s="270"/>
      <c r="R326" s="270"/>
      <c r="S326" s="270"/>
      <c r="T326" s="271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T326" s="272" t="s">
        <v>372</v>
      </c>
      <c r="AU326" s="272" t="s">
        <v>81</v>
      </c>
      <c r="AV326" s="15" t="s">
        <v>97</v>
      </c>
      <c r="AW326" s="15" t="s">
        <v>34</v>
      </c>
      <c r="AX326" s="15" t="s">
        <v>79</v>
      </c>
      <c r="AY326" s="272" t="s">
        <v>178</v>
      </c>
    </row>
    <row r="327" s="2" customFormat="1" ht="24.15" customHeight="1">
      <c r="A327" s="41"/>
      <c r="B327" s="42"/>
      <c r="C327" s="284" t="s">
        <v>320</v>
      </c>
      <c r="D327" s="284" t="s">
        <v>543</v>
      </c>
      <c r="E327" s="285" t="s">
        <v>4911</v>
      </c>
      <c r="F327" s="286" t="s">
        <v>4912</v>
      </c>
      <c r="G327" s="287" t="s">
        <v>209</v>
      </c>
      <c r="H327" s="288">
        <v>21.449999999999999</v>
      </c>
      <c r="I327" s="289"/>
      <c r="J327" s="290">
        <f>ROUND(I327*H327,2)</f>
        <v>0</v>
      </c>
      <c r="K327" s="286" t="s">
        <v>393</v>
      </c>
      <c r="L327" s="291"/>
      <c r="M327" s="292" t="s">
        <v>21</v>
      </c>
      <c r="N327" s="293" t="s">
        <v>43</v>
      </c>
      <c r="O327" s="87"/>
      <c r="P327" s="223">
        <f>O327*H327</f>
        <v>0</v>
      </c>
      <c r="Q327" s="223">
        <v>0.41299999999999998</v>
      </c>
      <c r="R327" s="223">
        <f>Q327*H327</f>
        <v>8.8588499999999986</v>
      </c>
      <c r="S327" s="223">
        <v>0</v>
      </c>
      <c r="T327" s="224">
        <f>S327*H327</f>
        <v>0</v>
      </c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R327" s="225" t="s">
        <v>219</v>
      </c>
      <c r="AT327" s="225" t="s">
        <v>543</v>
      </c>
      <c r="AU327" s="225" t="s">
        <v>81</v>
      </c>
      <c r="AY327" s="20" t="s">
        <v>178</v>
      </c>
      <c r="BE327" s="226">
        <f>IF(N327="základní",J327,0)</f>
        <v>0</v>
      </c>
      <c r="BF327" s="226">
        <f>IF(N327="snížená",J327,0)</f>
        <v>0</v>
      </c>
      <c r="BG327" s="226">
        <f>IF(N327="zákl. přenesená",J327,0)</f>
        <v>0</v>
      </c>
      <c r="BH327" s="226">
        <f>IF(N327="sníž. přenesená",J327,0)</f>
        <v>0</v>
      </c>
      <c r="BI327" s="226">
        <f>IF(N327="nulová",J327,0)</f>
        <v>0</v>
      </c>
      <c r="BJ327" s="20" t="s">
        <v>79</v>
      </c>
      <c r="BK327" s="226">
        <f>ROUND(I327*H327,2)</f>
        <v>0</v>
      </c>
      <c r="BL327" s="20" t="s">
        <v>97</v>
      </c>
      <c r="BM327" s="225" t="s">
        <v>4913</v>
      </c>
    </row>
    <row r="328" s="14" customFormat="1">
      <c r="A328" s="14"/>
      <c r="B328" s="251"/>
      <c r="C328" s="252"/>
      <c r="D328" s="242" t="s">
        <v>372</v>
      </c>
      <c r="E328" s="253" t="s">
        <v>21</v>
      </c>
      <c r="F328" s="254" t="s">
        <v>4914</v>
      </c>
      <c r="G328" s="252"/>
      <c r="H328" s="255">
        <v>21.449999999999999</v>
      </c>
      <c r="I328" s="256"/>
      <c r="J328" s="252"/>
      <c r="K328" s="252"/>
      <c r="L328" s="257"/>
      <c r="M328" s="258"/>
      <c r="N328" s="259"/>
      <c r="O328" s="259"/>
      <c r="P328" s="259"/>
      <c r="Q328" s="259"/>
      <c r="R328" s="259"/>
      <c r="S328" s="259"/>
      <c r="T328" s="260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261" t="s">
        <v>372</v>
      </c>
      <c r="AU328" s="261" t="s">
        <v>81</v>
      </c>
      <c r="AV328" s="14" t="s">
        <v>81</v>
      </c>
      <c r="AW328" s="14" t="s">
        <v>34</v>
      </c>
      <c r="AX328" s="14" t="s">
        <v>79</v>
      </c>
      <c r="AY328" s="261" t="s">
        <v>178</v>
      </c>
    </row>
    <row r="329" s="2" customFormat="1" ht="49.05" customHeight="1">
      <c r="A329" s="41"/>
      <c r="B329" s="42"/>
      <c r="C329" s="214" t="s">
        <v>324</v>
      </c>
      <c r="D329" s="214" t="s">
        <v>179</v>
      </c>
      <c r="E329" s="215" t="s">
        <v>4915</v>
      </c>
      <c r="F329" s="216" t="s">
        <v>4916</v>
      </c>
      <c r="G329" s="217" t="s">
        <v>392</v>
      </c>
      <c r="H329" s="218">
        <v>2.7130000000000001</v>
      </c>
      <c r="I329" s="219"/>
      <c r="J329" s="220">
        <f>ROUND(I329*H329,2)</f>
        <v>0</v>
      </c>
      <c r="K329" s="216" t="s">
        <v>368</v>
      </c>
      <c r="L329" s="47"/>
      <c r="M329" s="221" t="s">
        <v>21</v>
      </c>
      <c r="N329" s="222" t="s">
        <v>43</v>
      </c>
      <c r="O329" s="87"/>
      <c r="P329" s="223">
        <f>O329*H329</f>
        <v>0</v>
      </c>
      <c r="Q329" s="223">
        <v>2.40978</v>
      </c>
      <c r="R329" s="223">
        <f>Q329*H329</f>
        <v>6.5377331400000003</v>
      </c>
      <c r="S329" s="223">
        <v>0</v>
      </c>
      <c r="T329" s="224">
        <f>S329*H329</f>
        <v>0</v>
      </c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R329" s="225" t="s">
        <v>97</v>
      </c>
      <c r="AT329" s="225" t="s">
        <v>179</v>
      </c>
      <c r="AU329" s="225" t="s">
        <v>81</v>
      </c>
      <c r="AY329" s="20" t="s">
        <v>178</v>
      </c>
      <c r="BE329" s="226">
        <f>IF(N329="základní",J329,0)</f>
        <v>0</v>
      </c>
      <c r="BF329" s="226">
        <f>IF(N329="snížená",J329,0)</f>
        <v>0</v>
      </c>
      <c r="BG329" s="226">
        <f>IF(N329="zákl. přenesená",J329,0)</f>
        <v>0</v>
      </c>
      <c r="BH329" s="226">
        <f>IF(N329="sníž. přenesená",J329,0)</f>
        <v>0</v>
      </c>
      <c r="BI329" s="226">
        <f>IF(N329="nulová",J329,0)</f>
        <v>0</v>
      </c>
      <c r="BJ329" s="20" t="s">
        <v>79</v>
      </c>
      <c r="BK329" s="226">
        <f>ROUND(I329*H329,2)</f>
        <v>0</v>
      </c>
      <c r="BL329" s="20" t="s">
        <v>97</v>
      </c>
      <c r="BM329" s="225" t="s">
        <v>4917</v>
      </c>
    </row>
    <row r="330" s="2" customFormat="1">
      <c r="A330" s="41"/>
      <c r="B330" s="42"/>
      <c r="C330" s="43"/>
      <c r="D330" s="235" t="s">
        <v>370</v>
      </c>
      <c r="E330" s="43"/>
      <c r="F330" s="236" t="s">
        <v>4918</v>
      </c>
      <c r="G330" s="43"/>
      <c r="H330" s="43"/>
      <c r="I330" s="237"/>
      <c r="J330" s="43"/>
      <c r="K330" s="43"/>
      <c r="L330" s="47"/>
      <c r="M330" s="238"/>
      <c r="N330" s="239"/>
      <c r="O330" s="87"/>
      <c r="P330" s="87"/>
      <c r="Q330" s="87"/>
      <c r="R330" s="87"/>
      <c r="S330" s="87"/>
      <c r="T330" s="88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T330" s="20" t="s">
        <v>370</v>
      </c>
      <c r="AU330" s="20" t="s">
        <v>81</v>
      </c>
    </row>
    <row r="331" s="13" customFormat="1">
      <c r="A331" s="13"/>
      <c r="B331" s="240"/>
      <c r="C331" s="241"/>
      <c r="D331" s="242" t="s">
        <v>372</v>
      </c>
      <c r="E331" s="243" t="s">
        <v>21</v>
      </c>
      <c r="F331" s="244" t="s">
        <v>4893</v>
      </c>
      <c r="G331" s="241"/>
      <c r="H331" s="243" t="s">
        <v>21</v>
      </c>
      <c r="I331" s="245"/>
      <c r="J331" s="241"/>
      <c r="K331" s="241"/>
      <c r="L331" s="246"/>
      <c r="M331" s="247"/>
      <c r="N331" s="248"/>
      <c r="O331" s="248"/>
      <c r="P331" s="248"/>
      <c r="Q331" s="248"/>
      <c r="R331" s="248"/>
      <c r="S331" s="248"/>
      <c r="T331" s="249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250" t="s">
        <v>372</v>
      </c>
      <c r="AU331" s="250" t="s">
        <v>81</v>
      </c>
      <c r="AV331" s="13" t="s">
        <v>79</v>
      </c>
      <c r="AW331" s="13" t="s">
        <v>34</v>
      </c>
      <c r="AX331" s="13" t="s">
        <v>72</v>
      </c>
      <c r="AY331" s="250" t="s">
        <v>178</v>
      </c>
    </row>
    <row r="332" s="14" customFormat="1">
      <c r="A332" s="14"/>
      <c r="B332" s="251"/>
      <c r="C332" s="252"/>
      <c r="D332" s="242" t="s">
        <v>372</v>
      </c>
      <c r="E332" s="253" t="s">
        <v>21</v>
      </c>
      <c r="F332" s="254" t="s">
        <v>4919</v>
      </c>
      <c r="G332" s="252"/>
      <c r="H332" s="255">
        <v>2.7130000000000001</v>
      </c>
      <c r="I332" s="256"/>
      <c r="J332" s="252"/>
      <c r="K332" s="252"/>
      <c r="L332" s="257"/>
      <c r="M332" s="258"/>
      <c r="N332" s="259"/>
      <c r="O332" s="259"/>
      <c r="P332" s="259"/>
      <c r="Q332" s="259"/>
      <c r="R332" s="259"/>
      <c r="S332" s="259"/>
      <c r="T332" s="260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61" t="s">
        <v>372</v>
      </c>
      <c r="AU332" s="261" t="s">
        <v>81</v>
      </c>
      <c r="AV332" s="14" t="s">
        <v>81</v>
      </c>
      <c r="AW332" s="14" t="s">
        <v>34</v>
      </c>
      <c r="AX332" s="14" t="s">
        <v>79</v>
      </c>
      <c r="AY332" s="261" t="s">
        <v>178</v>
      </c>
    </row>
    <row r="333" s="2" customFormat="1" ht="24.15" customHeight="1">
      <c r="A333" s="41"/>
      <c r="B333" s="42"/>
      <c r="C333" s="214" t="s">
        <v>645</v>
      </c>
      <c r="D333" s="214" t="s">
        <v>179</v>
      </c>
      <c r="E333" s="215" t="s">
        <v>4920</v>
      </c>
      <c r="F333" s="216" t="s">
        <v>4921</v>
      </c>
      <c r="G333" s="217" t="s">
        <v>384</v>
      </c>
      <c r="H333" s="218">
        <v>350</v>
      </c>
      <c r="I333" s="219"/>
      <c r="J333" s="220">
        <f>ROUND(I333*H333,2)</f>
        <v>0</v>
      </c>
      <c r="K333" s="216" t="s">
        <v>393</v>
      </c>
      <c r="L333" s="47"/>
      <c r="M333" s="221" t="s">
        <v>21</v>
      </c>
      <c r="N333" s="222" t="s">
        <v>43</v>
      </c>
      <c r="O333" s="87"/>
      <c r="P333" s="223">
        <f>O333*H333</f>
        <v>0</v>
      </c>
      <c r="Q333" s="223">
        <v>0.14097000000000001</v>
      </c>
      <c r="R333" s="223">
        <f>Q333*H333</f>
        <v>49.339500000000001</v>
      </c>
      <c r="S333" s="223">
        <v>0</v>
      </c>
      <c r="T333" s="224">
        <f>S333*H333</f>
        <v>0</v>
      </c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R333" s="225" t="s">
        <v>97</v>
      </c>
      <c r="AT333" s="225" t="s">
        <v>179</v>
      </c>
      <c r="AU333" s="225" t="s">
        <v>81</v>
      </c>
      <c r="AY333" s="20" t="s">
        <v>178</v>
      </c>
      <c r="BE333" s="226">
        <f>IF(N333="základní",J333,0)</f>
        <v>0</v>
      </c>
      <c r="BF333" s="226">
        <f>IF(N333="snížená",J333,0)</f>
        <v>0</v>
      </c>
      <c r="BG333" s="226">
        <f>IF(N333="zákl. přenesená",J333,0)</f>
        <v>0</v>
      </c>
      <c r="BH333" s="226">
        <f>IF(N333="sníž. přenesená",J333,0)</f>
        <v>0</v>
      </c>
      <c r="BI333" s="226">
        <f>IF(N333="nulová",J333,0)</f>
        <v>0</v>
      </c>
      <c r="BJ333" s="20" t="s">
        <v>79</v>
      </c>
      <c r="BK333" s="226">
        <f>ROUND(I333*H333,2)</f>
        <v>0</v>
      </c>
      <c r="BL333" s="20" t="s">
        <v>97</v>
      </c>
      <c r="BM333" s="225" t="s">
        <v>4922</v>
      </c>
    </row>
    <row r="334" s="13" customFormat="1">
      <c r="A334" s="13"/>
      <c r="B334" s="240"/>
      <c r="C334" s="241"/>
      <c r="D334" s="242" t="s">
        <v>372</v>
      </c>
      <c r="E334" s="243" t="s">
        <v>21</v>
      </c>
      <c r="F334" s="244" t="s">
        <v>4893</v>
      </c>
      <c r="G334" s="241"/>
      <c r="H334" s="243" t="s">
        <v>21</v>
      </c>
      <c r="I334" s="245"/>
      <c r="J334" s="241"/>
      <c r="K334" s="241"/>
      <c r="L334" s="246"/>
      <c r="M334" s="247"/>
      <c r="N334" s="248"/>
      <c r="O334" s="248"/>
      <c r="P334" s="248"/>
      <c r="Q334" s="248"/>
      <c r="R334" s="248"/>
      <c r="S334" s="248"/>
      <c r="T334" s="249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50" t="s">
        <v>372</v>
      </c>
      <c r="AU334" s="250" t="s">
        <v>81</v>
      </c>
      <c r="AV334" s="13" t="s">
        <v>79</v>
      </c>
      <c r="AW334" s="13" t="s">
        <v>34</v>
      </c>
      <c r="AX334" s="13" t="s">
        <v>72</v>
      </c>
      <c r="AY334" s="250" t="s">
        <v>178</v>
      </c>
    </row>
    <row r="335" s="13" customFormat="1">
      <c r="A335" s="13"/>
      <c r="B335" s="240"/>
      <c r="C335" s="241"/>
      <c r="D335" s="242" t="s">
        <v>372</v>
      </c>
      <c r="E335" s="243" t="s">
        <v>21</v>
      </c>
      <c r="F335" s="244" t="s">
        <v>4923</v>
      </c>
      <c r="G335" s="241"/>
      <c r="H335" s="243" t="s">
        <v>21</v>
      </c>
      <c r="I335" s="245"/>
      <c r="J335" s="241"/>
      <c r="K335" s="241"/>
      <c r="L335" s="246"/>
      <c r="M335" s="247"/>
      <c r="N335" s="248"/>
      <c r="O335" s="248"/>
      <c r="P335" s="248"/>
      <c r="Q335" s="248"/>
      <c r="R335" s="248"/>
      <c r="S335" s="248"/>
      <c r="T335" s="249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250" t="s">
        <v>372</v>
      </c>
      <c r="AU335" s="250" t="s">
        <v>81</v>
      </c>
      <c r="AV335" s="13" t="s">
        <v>79</v>
      </c>
      <c r="AW335" s="13" t="s">
        <v>34</v>
      </c>
      <c r="AX335" s="13" t="s">
        <v>72</v>
      </c>
      <c r="AY335" s="250" t="s">
        <v>178</v>
      </c>
    </row>
    <row r="336" s="14" customFormat="1">
      <c r="A336" s="14"/>
      <c r="B336" s="251"/>
      <c r="C336" s="252"/>
      <c r="D336" s="242" t="s">
        <v>372</v>
      </c>
      <c r="E336" s="253" t="s">
        <v>21</v>
      </c>
      <c r="F336" s="254" t="s">
        <v>4924</v>
      </c>
      <c r="G336" s="252"/>
      <c r="H336" s="255">
        <v>350</v>
      </c>
      <c r="I336" s="256"/>
      <c r="J336" s="252"/>
      <c r="K336" s="252"/>
      <c r="L336" s="257"/>
      <c r="M336" s="258"/>
      <c r="N336" s="259"/>
      <c r="O336" s="259"/>
      <c r="P336" s="259"/>
      <c r="Q336" s="259"/>
      <c r="R336" s="259"/>
      <c r="S336" s="259"/>
      <c r="T336" s="260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61" t="s">
        <v>372</v>
      </c>
      <c r="AU336" s="261" t="s">
        <v>81</v>
      </c>
      <c r="AV336" s="14" t="s">
        <v>81</v>
      </c>
      <c r="AW336" s="14" t="s">
        <v>34</v>
      </c>
      <c r="AX336" s="14" t="s">
        <v>79</v>
      </c>
      <c r="AY336" s="261" t="s">
        <v>178</v>
      </c>
    </row>
    <row r="337" s="2" customFormat="1" ht="55.5" customHeight="1">
      <c r="A337" s="41"/>
      <c r="B337" s="42"/>
      <c r="C337" s="214" t="s">
        <v>651</v>
      </c>
      <c r="D337" s="214" t="s">
        <v>179</v>
      </c>
      <c r="E337" s="215" t="s">
        <v>4925</v>
      </c>
      <c r="F337" s="216" t="s">
        <v>4926</v>
      </c>
      <c r="G337" s="217" t="s">
        <v>392</v>
      </c>
      <c r="H337" s="218">
        <v>31.785</v>
      </c>
      <c r="I337" s="219"/>
      <c r="J337" s="220">
        <f>ROUND(I337*H337,2)</f>
        <v>0</v>
      </c>
      <c r="K337" s="216" t="s">
        <v>368</v>
      </c>
      <c r="L337" s="47"/>
      <c r="M337" s="221" t="s">
        <v>21</v>
      </c>
      <c r="N337" s="222" t="s">
        <v>43</v>
      </c>
      <c r="O337" s="87"/>
      <c r="P337" s="223">
        <f>O337*H337</f>
        <v>0</v>
      </c>
      <c r="Q337" s="223">
        <v>2.5019399999999998</v>
      </c>
      <c r="R337" s="223">
        <f>Q337*H337</f>
        <v>79.524162899999993</v>
      </c>
      <c r="S337" s="223">
        <v>0</v>
      </c>
      <c r="T337" s="224">
        <f>S337*H337</f>
        <v>0</v>
      </c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R337" s="225" t="s">
        <v>97</v>
      </c>
      <c r="AT337" s="225" t="s">
        <v>179</v>
      </c>
      <c r="AU337" s="225" t="s">
        <v>81</v>
      </c>
      <c r="AY337" s="20" t="s">
        <v>178</v>
      </c>
      <c r="BE337" s="226">
        <f>IF(N337="základní",J337,0)</f>
        <v>0</v>
      </c>
      <c r="BF337" s="226">
        <f>IF(N337="snížená",J337,0)</f>
        <v>0</v>
      </c>
      <c r="BG337" s="226">
        <f>IF(N337="zákl. přenesená",J337,0)</f>
        <v>0</v>
      </c>
      <c r="BH337" s="226">
        <f>IF(N337="sníž. přenesená",J337,0)</f>
        <v>0</v>
      </c>
      <c r="BI337" s="226">
        <f>IF(N337="nulová",J337,0)</f>
        <v>0</v>
      </c>
      <c r="BJ337" s="20" t="s">
        <v>79</v>
      </c>
      <c r="BK337" s="226">
        <f>ROUND(I337*H337,2)</f>
        <v>0</v>
      </c>
      <c r="BL337" s="20" t="s">
        <v>97</v>
      </c>
      <c r="BM337" s="225" t="s">
        <v>4927</v>
      </c>
    </row>
    <row r="338" s="2" customFormat="1">
      <c r="A338" s="41"/>
      <c r="B338" s="42"/>
      <c r="C338" s="43"/>
      <c r="D338" s="235" t="s">
        <v>370</v>
      </c>
      <c r="E338" s="43"/>
      <c r="F338" s="236" t="s">
        <v>4928</v>
      </c>
      <c r="G338" s="43"/>
      <c r="H338" s="43"/>
      <c r="I338" s="237"/>
      <c r="J338" s="43"/>
      <c r="K338" s="43"/>
      <c r="L338" s="47"/>
      <c r="M338" s="238"/>
      <c r="N338" s="239"/>
      <c r="O338" s="87"/>
      <c r="P338" s="87"/>
      <c r="Q338" s="87"/>
      <c r="R338" s="87"/>
      <c r="S338" s="87"/>
      <c r="T338" s="88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T338" s="20" t="s">
        <v>370</v>
      </c>
      <c r="AU338" s="20" t="s">
        <v>81</v>
      </c>
    </row>
    <row r="339" s="13" customFormat="1">
      <c r="A339" s="13"/>
      <c r="B339" s="240"/>
      <c r="C339" s="241"/>
      <c r="D339" s="242" t="s">
        <v>372</v>
      </c>
      <c r="E339" s="243" t="s">
        <v>21</v>
      </c>
      <c r="F339" s="244" t="s">
        <v>4929</v>
      </c>
      <c r="G339" s="241"/>
      <c r="H339" s="243" t="s">
        <v>21</v>
      </c>
      <c r="I339" s="245"/>
      <c r="J339" s="241"/>
      <c r="K339" s="241"/>
      <c r="L339" s="246"/>
      <c r="M339" s="247"/>
      <c r="N339" s="248"/>
      <c r="O339" s="248"/>
      <c r="P339" s="248"/>
      <c r="Q339" s="248"/>
      <c r="R339" s="248"/>
      <c r="S339" s="248"/>
      <c r="T339" s="249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50" t="s">
        <v>372</v>
      </c>
      <c r="AU339" s="250" t="s">
        <v>81</v>
      </c>
      <c r="AV339" s="13" t="s">
        <v>79</v>
      </c>
      <c r="AW339" s="13" t="s">
        <v>34</v>
      </c>
      <c r="AX339" s="13" t="s">
        <v>72</v>
      </c>
      <c r="AY339" s="250" t="s">
        <v>178</v>
      </c>
    </row>
    <row r="340" s="14" customFormat="1">
      <c r="A340" s="14"/>
      <c r="B340" s="251"/>
      <c r="C340" s="252"/>
      <c r="D340" s="242" t="s">
        <v>372</v>
      </c>
      <c r="E340" s="253" t="s">
        <v>21</v>
      </c>
      <c r="F340" s="254" t="s">
        <v>4930</v>
      </c>
      <c r="G340" s="252"/>
      <c r="H340" s="255">
        <v>31.785</v>
      </c>
      <c r="I340" s="256"/>
      <c r="J340" s="252"/>
      <c r="K340" s="252"/>
      <c r="L340" s="257"/>
      <c r="M340" s="258"/>
      <c r="N340" s="259"/>
      <c r="O340" s="259"/>
      <c r="P340" s="259"/>
      <c r="Q340" s="259"/>
      <c r="R340" s="259"/>
      <c r="S340" s="259"/>
      <c r="T340" s="260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61" t="s">
        <v>372</v>
      </c>
      <c r="AU340" s="261" t="s">
        <v>81</v>
      </c>
      <c r="AV340" s="14" t="s">
        <v>81</v>
      </c>
      <c r="AW340" s="14" t="s">
        <v>34</v>
      </c>
      <c r="AX340" s="14" t="s">
        <v>79</v>
      </c>
      <c r="AY340" s="261" t="s">
        <v>178</v>
      </c>
    </row>
    <row r="341" s="2" customFormat="1" ht="37.8" customHeight="1">
      <c r="A341" s="41"/>
      <c r="B341" s="42"/>
      <c r="C341" s="214" t="s">
        <v>657</v>
      </c>
      <c r="D341" s="214" t="s">
        <v>179</v>
      </c>
      <c r="E341" s="215" t="s">
        <v>4931</v>
      </c>
      <c r="F341" s="216" t="s">
        <v>4932</v>
      </c>
      <c r="G341" s="217" t="s">
        <v>384</v>
      </c>
      <c r="H341" s="218">
        <v>54.036999999999999</v>
      </c>
      <c r="I341" s="219"/>
      <c r="J341" s="220">
        <f>ROUND(I341*H341,2)</f>
        <v>0</v>
      </c>
      <c r="K341" s="216" t="s">
        <v>368</v>
      </c>
      <c r="L341" s="47"/>
      <c r="M341" s="221" t="s">
        <v>21</v>
      </c>
      <c r="N341" s="222" t="s">
        <v>43</v>
      </c>
      <c r="O341" s="87"/>
      <c r="P341" s="223">
        <f>O341*H341</f>
        <v>0</v>
      </c>
      <c r="Q341" s="223">
        <v>0.0046499999999999996</v>
      </c>
      <c r="R341" s="223">
        <f>Q341*H341</f>
        <v>0.25127204999999997</v>
      </c>
      <c r="S341" s="223">
        <v>0</v>
      </c>
      <c r="T341" s="224">
        <f>S341*H341</f>
        <v>0</v>
      </c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R341" s="225" t="s">
        <v>97</v>
      </c>
      <c r="AT341" s="225" t="s">
        <v>179</v>
      </c>
      <c r="AU341" s="225" t="s">
        <v>81</v>
      </c>
      <c r="AY341" s="20" t="s">
        <v>178</v>
      </c>
      <c r="BE341" s="226">
        <f>IF(N341="základní",J341,0)</f>
        <v>0</v>
      </c>
      <c r="BF341" s="226">
        <f>IF(N341="snížená",J341,0)</f>
        <v>0</v>
      </c>
      <c r="BG341" s="226">
        <f>IF(N341="zákl. přenesená",J341,0)</f>
        <v>0</v>
      </c>
      <c r="BH341" s="226">
        <f>IF(N341="sníž. přenesená",J341,0)</f>
        <v>0</v>
      </c>
      <c r="BI341" s="226">
        <f>IF(N341="nulová",J341,0)</f>
        <v>0</v>
      </c>
      <c r="BJ341" s="20" t="s">
        <v>79</v>
      </c>
      <c r="BK341" s="226">
        <f>ROUND(I341*H341,2)</f>
        <v>0</v>
      </c>
      <c r="BL341" s="20" t="s">
        <v>97</v>
      </c>
      <c r="BM341" s="225" t="s">
        <v>4933</v>
      </c>
    </row>
    <row r="342" s="2" customFormat="1">
      <c r="A342" s="41"/>
      <c r="B342" s="42"/>
      <c r="C342" s="43"/>
      <c r="D342" s="235" t="s">
        <v>370</v>
      </c>
      <c r="E342" s="43"/>
      <c r="F342" s="236" t="s">
        <v>4934</v>
      </c>
      <c r="G342" s="43"/>
      <c r="H342" s="43"/>
      <c r="I342" s="237"/>
      <c r="J342" s="43"/>
      <c r="K342" s="43"/>
      <c r="L342" s="47"/>
      <c r="M342" s="238"/>
      <c r="N342" s="239"/>
      <c r="O342" s="87"/>
      <c r="P342" s="87"/>
      <c r="Q342" s="87"/>
      <c r="R342" s="87"/>
      <c r="S342" s="87"/>
      <c r="T342" s="88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T342" s="20" t="s">
        <v>370</v>
      </c>
      <c r="AU342" s="20" t="s">
        <v>81</v>
      </c>
    </row>
    <row r="343" s="13" customFormat="1">
      <c r="A343" s="13"/>
      <c r="B343" s="240"/>
      <c r="C343" s="241"/>
      <c r="D343" s="242" t="s">
        <v>372</v>
      </c>
      <c r="E343" s="243" t="s">
        <v>21</v>
      </c>
      <c r="F343" s="244" t="s">
        <v>4929</v>
      </c>
      <c r="G343" s="241"/>
      <c r="H343" s="243" t="s">
        <v>21</v>
      </c>
      <c r="I343" s="245"/>
      <c r="J343" s="241"/>
      <c r="K343" s="241"/>
      <c r="L343" s="246"/>
      <c r="M343" s="247"/>
      <c r="N343" s="248"/>
      <c r="O343" s="248"/>
      <c r="P343" s="248"/>
      <c r="Q343" s="248"/>
      <c r="R343" s="248"/>
      <c r="S343" s="248"/>
      <c r="T343" s="249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250" t="s">
        <v>372</v>
      </c>
      <c r="AU343" s="250" t="s">
        <v>81</v>
      </c>
      <c r="AV343" s="13" t="s">
        <v>79</v>
      </c>
      <c r="AW343" s="13" t="s">
        <v>34</v>
      </c>
      <c r="AX343" s="13" t="s">
        <v>72</v>
      </c>
      <c r="AY343" s="250" t="s">
        <v>178</v>
      </c>
    </row>
    <row r="344" s="14" customFormat="1">
      <c r="A344" s="14"/>
      <c r="B344" s="251"/>
      <c r="C344" s="252"/>
      <c r="D344" s="242" t="s">
        <v>372</v>
      </c>
      <c r="E344" s="253" t="s">
        <v>21</v>
      </c>
      <c r="F344" s="254" t="s">
        <v>4935</v>
      </c>
      <c r="G344" s="252"/>
      <c r="H344" s="255">
        <v>1.909</v>
      </c>
      <c r="I344" s="256"/>
      <c r="J344" s="252"/>
      <c r="K344" s="252"/>
      <c r="L344" s="257"/>
      <c r="M344" s="258"/>
      <c r="N344" s="259"/>
      <c r="O344" s="259"/>
      <c r="P344" s="259"/>
      <c r="Q344" s="259"/>
      <c r="R344" s="259"/>
      <c r="S344" s="259"/>
      <c r="T344" s="260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61" t="s">
        <v>372</v>
      </c>
      <c r="AU344" s="261" t="s">
        <v>81</v>
      </c>
      <c r="AV344" s="14" t="s">
        <v>81</v>
      </c>
      <c r="AW344" s="14" t="s">
        <v>34</v>
      </c>
      <c r="AX344" s="14" t="s">
        <v>72</v>
      </c>
      <c r="AY344" s="261" t="s">
        <v>178</v>
      </c>
    </row>
    <row r="345" s="14" customFormat="1">
      <c r="A345" s="14"/>
      <c r="B345" s="251"/>
      <c r="C345" s="252"/>
      <c r="D345" s="242" t="s">
        <v>372</v>
      </c>
      <c r="E345" s="253" t="s">
        <v>21</v>
      </c>
      <c r="F345" s="254" t="s">
        <v>4936</v>
      </c>
      <c r="G345" s="252"/>
      <c r="H345" s="255">
        <v>52.128</v>
      </c>
      <c r="I345" s="256"/>
      <c r="J345" s="252"/>
      <c r="K345" s="252"/>
      <c r="L345" s="257"/>
      <c r="M345" s="258"/>
      <c r="N345" s="259"/>
      <c r="O345" s="259"/>
      <c r="P345" s="259"/>
      <c r="Q345" s="259"/>
      <c r="R345" s="259"/>
      <c r="S345" s="259"/>
      <c r="T345" s="260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61" t="s">
        <v>372</v>
      </c>
      <c r="AU345" s="261" t="s">
        <v>81</v>
      </c>
      <c r="AV345" s="14" t="s">
        <v>81</v>
      </c>
      <c r="AW345" s="14" t="s">
        <v>34</v>
      </c>
      <c r="AX345" s="14" t="s">
        <v>72</v>
      </c>
      <c r="AY345" s="261" t="s">
        <v>178</v>
      </c>
    </row>
    <row r="346" s="15" customFormat="1">
      <c r="A346" s="15"/>
      <c r="B346" s="262"/>
      <c r="C346" s="263"/>
      <c r="D346" s="242" t="s">
        <v>372</v>
      </c>
      <c r="E346" s="264" t="s">
        <v>21</v>
      </c>
      <c r="F346" s="265" t="s">
        <v>399</v>
      </c>
      <c r="G346" s="263"/>
      <c r="H346" s="266">
        <v>54.036999999999999</v>
      </c>
      <c r="I346" s="267"/>
      <c r="J346" s="263"/>
      <c r="K346" s="263"/>
      <c r="L346" s="268"/>
      <c r="M346" s="269"/>
      <c r="N346" s="270"/>
      <c r="O346" s="270"/>
      <c r="P346" s="270"/>
      <c r="Q346" s="270"/>
      <c r="R346" s="270"/>
      <c r="S346" s="270"/>
      <c r="T346" s="271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T346" s="272" t="s">
        <v>372</v>
      </c>
      <c r="AU346" s="272" t="s">
        <v>81</v>
      </c>
      <c r="AV346" s="15" t="s">
        <v>97</v>
      </c>
      <c r="AW346" s="15" t="s">
        <v>34</v>
      </c>
      <c r="AX346" s="15" t="s">
        <v>79</v>
      </c>
      <c r="AY346" s="272" t="s">
        <v>178</v>
      </c>
    </row>
    <row r="347" s="2" customFormat="1" ht="37.8" customHeight="1">
      <c r="A347" s="41"/>
      <c r="B347" s="42"/>
      <c r="C347" s="214" t="s">
        <v>663</v>
      </c>
      <c r="D347" s="214" t="s">
        <v>179</v>
      </c>
      <c r="E347" s="215" t="s">
        <v>4937</v>
      </c>
      <c r="F347" s="216" t="s">
        <v>4938</v>
      </c>
      <c r="G347" s="217" t="s">
        <v>384</v>
      </c>
      <c r="H347" s="218">
        <v>54.036999999999999</v>
      </c>
      <c r="I347" s="219"/>
      <c r="J347" s="220">
        <f>ROUND(I347*H347,2)</f>
        <v>0</v>
      </c>
      <c r="K347" s="216" t="s">
        <v>368</v>
      </c>
      <c r="L347" s="47"/>
      <c r="M347" s="221" t="s">
        <v>21</v>
      </c>
      <c r="N347" s="222" t="s">
        <v>43</v>
      </c>
      <c r="O347" s="87"/>
      <c r="P347" s="223">
        <f>O347*H347</f>
        <v>0</v>
      </c>
      <c r="Q347" s="223">
        <v>0</v>
      </c>
      <c r="R347" s="223">
        <f>Q347*H347</f>
        <v>0</v>
      </c>
      <c r="S347" s="223">
        <v>0</v>
      </c>
      <c r="T347" s="224">
        <f>S347*H347</f>
        <v>0</v>
      </c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R347" s="225" t="s">
        <v>97</v>
      </c>
      <c r="AT347" s="225" t="s">
        <v>179</v>
      </c>
      <c r="AU347" s="225" t="s">
        <v>81</v>
      </c>
      <c r="AY347" s="20" t="s">
        <v>178</v>
      </c>
      <c r="BE347" s="226">
        <f>IF(N347="základní",J347,0)</f>
        <v>0</v>
      </c>
      <c r="BF347" s="226">
        <f>IF(N347="snížená",J347,0)</f>
        <v>0</v>
      </c>
      <c r="BG347" s="226">
        <f>IF(N347="zákl. přenesená",J347,0)</f>
        <v>0</v>
      </c>
      <c r="BH347" s="226">
        <f>IF(N347="sníž. přenesená",J347,0)</f>
        <v>0</v>
      </c>
      <c r="BI347" s="226">
        <f>IF(N347="nulová",J347,0)</f>
        <v>0</v>
      </c>
      <c r="BJ347" s="20" t="s">
        <v>79</v>
      </c>
      <c r="BK347" s="226">
        <f>ROUND(I347*H347,2)</f>
        <v>0</v>
      </c>
      <c r="BL347" s="20" t="s">
        <v>97</v>
      </c>
      <c r="BM347" s="225" t="s">
        <v>4939</v>
      </c>
    </row>
    <row r="348" s="2" customFormat="1">
      <c r="A348" s="41"/>
      <c r="B348" s="42"/>
      <c r="C348" s="43"/>
      <c r="D348" s="235" t="s">
        <v>370</v>
      </c>
      <c r="E348" s="43"/>
      <c r="F348" s="236" t="s">
        <v>4940</v>
      </c>
      <c r="G348" s="43"/>
      <c r="H348" s="43"/>
      <c r="I348" s="237"/>
      <c r="J348" s="43"/>
      <c r="K348" s="43"/>
      <c r="L348" s="47"/>
      <c r="M348" s="238"/>
      <c r="N348" s="239"/>
      <c r="O348" s="87"/>
      <c r="P348" s="87"/>
      <c r="Q348" s="87"/>
      <c r="R348" s="87"/>
      <c r="S348" s="87"/>
      <c r="T348" s="88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T348" s="20" t="s">
        <v>370</v>
      </c>
      <c r="AU348" s="20" t="s">
        <v>81</v>
      </c>
    </row>
    <row r="349" s="13" customFormat="1">
      <c r="A349" s="13"/>
      <c r="B349" s="240"/>
      <c r="C349" s="241"/>
      <c r="D349" s="242" t="s">
        <v>372</v>
      </c>
      <c r="E349" s="243" t="s">
        <v>21</v>
      </c>
      <c r="F349" s="244" t="s">
        <v>4929</v>
      </c>
      <c r="G349" s="241"/>
      <c r="H349" s="243" t="s">
        <v>21</v>
      </c>
      <c r="I349" s="245"/>
      <c r="J349" s="241"/>
      <c r="K349" s="241"/>
      <c r="L349" s="246"/>
      <c r="M349" s="247"/>
      <c r="N349" s="248"/>
      <c r="O349" s="248"/>
      <c r="P349" s="248"/>
      <c r="Q349" s="248"/>
      <c r="R349" s="248"/>
      <c r="S349" s="248"/>
      <c r="T349" s="249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250" t="s">
        <v>372</v>
      </c>
      <c r="AU349" s="250" t="s">
        <v>81</v>
      </c>
      <c r="AV349" s="13" t="s">
        <v>79</v>
      </c>
      <c r="AW349" s="13" t="s">
        <v>34</v>
      </c>
      <c r="AX349" s="13" t="s">
        <v>72</v>
      </c>
      <c r="AY349" s="250" t="s">
        <v>178</v>
      </c>
    </row>
    <row r="350" s="14" customFormat="1">
      <c r="A350" s="14"/>
      <c r="B350" s="251"/>
      <c r="C350" s="252"/>
      <c r="D350" s="242" t="s">
        <v>372</v>
      </c>
      <c r="E350" s="253" t="s">
        <v>21</v>
      </c>
      <c r="F350" s="254" t="s">
        <v>4935</v>
      </c>
      <c r="G350" s="252"/>
      <c r="H350" s="255">
        <v>1.909</v>
      </c>
      <c r="I350" s="256"/>
      <c r="J350" s="252"/>
      <c r="K350" s="252"/>
      <c r="L350" s="257"/>
      <c r="M350" s="258"/>
      <c r="N350" s="259"/>
      <c r="O350" s="259"/>
      <c r="P350" s="259"/>
      <c r="Q350" s="259"/>
      <c r="R350" s="259"/>
      <c r="S350" s="259"/>
      <c r="T350" s="260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61" t="s">
        <v>372</v>
      </c>
      <c r="AU350" s="261" t="s">
        <v>81</v>
      </c>
      <c r="AV350" s="14" t="s">
        <v>81</v>
      </c>
      <c r="AW350" s="14" t="s">
        <v>34</v>
      </c>
      <c r="AX350" s="14" t="s">
        <v>72</v>
      </c>
      <c r="AY350" s="261" t="s">
        <v>178</v>
      </c>
    </row>
    <row r="351" s="14" customFormat="1">
      <c r="A351" s="14"/>
      <c r="B351" s="251"/>
      <c r="C351" s="252"/>
      <c r="D351" s="242" t="s">
        <v>372</v>
      </c>
      <c r="E351" s="253" t="s">
        <v>21</v>
      </c>
      <c r="F351" s="254" t="s">
        <v>4936</v>
      </c>
      <c r="G351" s="252"/>
      <c r="H351" s="255">
        <v>52.128</v>
      </c>
      <c r="I351" s="256"/>
      <c r="J351" s="252"/>
      <c r="K351" s="252"/>
      <c r="L351" s="257"/>
      <c r="M351" s="258"/>
      <c r="N351" s="259"/>
      <c r="O351" s="259"/>
      <c r="P351" s="259"/>
      <c r="Q351" s="259"/>
      <c r="R351" s="259"/>
      <c r="S351" s="259"/>
      <c r="T351" s="260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61" t="s">
        <v>372</v>
      </c>
      <c r="AU351" s="261" t="s">
        <v>81</v>
      </c>
      <c r="AV351" s="14" t="s">
        <v>81</v>
      </c>
      <c r="AW351" s="14" t="s">
        <v>34</v>
      </c>
      <c r="AX351" s="14" t="s">
        <v>72</v>
      </c>
      <c r="AY351" s="261" t="s">
        <v>178</v>
      </c>
    </row>
    <row r="352" s="15" customFormat="1">
      <c r="A352" s="15"/>
      <c r="B352" s="262"/>
      <c r="C352" s="263"/>
      <c r="D352" s="242" t="s">
        <v>372</v>
      </c>
      <c r="E352" s="264" t="s">
        <v>21</v>
      </c>
      <c r="F352" s="265" t="s">
        <v>399</v>
      </c>
      <c r="G352" s="263"/>
      <c r="H352" s="266">
        <v>54.036999999999999</v>
      </c>
      <c r="I352" s="267"/>
      <c r="J352" s="263"/>
      <c r="K352" s="263"/>
      <c r="L352" s="268"/>
      <c r="M352" s="269"/>
      <c r="N352" s="270"/>
      <c r="O352" s="270"/>
      <c r="P352" s="270"/>
      <c r="Q352" s="270"/>
      <c r="R352" s="270"/>
      <c r="S352" s="270"/>
      <c r="T352" s="271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T352" s="272" t="s">
        <v>372</v>
      </c>
      <c r="AU352" s="272" t="s">
        <v>81</v>
      </c>
      <c r="AV352" s="15" t="s">
        <v>97</v>
      </c>
      <c r="AW352" s="15" t="s">
        <v>34</v>
      </c>
      <c r="AX352" s="15" t="s">
        <v>79</v>
      </c>
      <c r="AY352" s="272" t="s">
        <v>178</v>
      </c>
    </row>
    <row r="353" s="2" customFormat="1" ht="37.8" customHeight="1">
      <c r="A353" s="41"/>
      <c r="B353" s="42"/>
      <c r="C353" s="214" t="s">
        <v>669</v>
      </c>
      <c r="D353" s="214" t="s">
        <v>179</v>
      </c>
      <c r="E353" s="215" t="s">
        <v>4941</v>
      </c>
      <c r="F353" s="216" t="s">
        <v>4942</v>
      </c>
      <c r="G353" s="217" t="s">
        <v>384</v>
      </c>
      <c r="H353" s="218">
        <v>30.300000000000001</v>
      </c>
      <c r="I353" s="219"/>
      <c r="J353" s="220">
        <f>ROUND(I353*H353,2)</f>
        <v>0</v>
      </c>
      <c r="K353" s="216" t="s">
        <v>368</v>
      </c>
      <c r="L353" s="47"/>
      <c r="M353" s="221" t="s">
        <v>21</v>
      </c>
      <c r="N353" s="222" t="s">
        <v>43</v>
      </c>
      <c r="O353" s="87"/>
      <c r="P353" s="223">
        <f>O353*H353</f>
        <v>0</v>
      </c>
      <c r="Q353" s="223">
        <v>0.0017600000000000001</v>
      </c>
      <c r="R353" s="223">
        <f>Q353*H353</f>
        <v>0.053328</v>
      </c>
      <c r="S353" s="223">
        <v>0</v>
      </c>
      <c r="T353" s="224">
        <f>S353*H353</f>
        <v>0</v>
      </c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R353" s="225" t="s">
        <v>97</v>
      </c>
      <c r="AT353" s="225" t="s">
        <v>179</v>
      </c>
      <c r="AU353" s="225" t="s">
        <v>81</v>
      </c>
      <c r="AY353" s="20" t="s">
        <v>178</v>
      </c>
      <c r="BE353" s="226">
        <f>IF(N353="základní",J353,0)</f>
        <v>0</v>
      </c>
      <c r="BF353" s="226">
        <f>IF(N353="snížená",J353,0)</f>
        <v>0</v>
      </c>
      <c r="BG353" s="226">
        <f>IF(N353="zákl. přenesená",J353,0)</f>
        <v>0</v>
      </c>
      <c r="BH353" s="226">
        <f>IF(N353="sníž. přenesená",J353,0)</f>
        <v>0</v>
      </c>
      <c r="BI353" s="226">
        <f>IF(N353="nulová",J353,0)</f>
        <v>0</v>
      </c>
      <c r="BJ353" s="20" t="s">
        <v>79</v>
      </c>
      <c r="BK353" s="226">
        <f>ROUND(I353*H353,2)</f>
        <v>0</v>
      </c>
      <c r="BL353" s="20" t="s">
        <v>97</v>
      </c>
      <c r="BM353" s="225" t="s">
        <v>4943</v>
      </c>
    </row>
    <row r="354" s="2" customFormat="1">
      <c r="A354" s="41"/>
      <c r="B354" s="42"/>
      <c r="C354" s="43"/>
      <c r="D354" s="235" t="s">
        <v>370</v>
      </c>
      <c r="E354" s="43"/>
      <c r="F354" s="236" t="s">
        <v>4944</v>
      </c>
      <c r="G354" s="43"/>
      <c r="H354" s="43"/>
      <c r="I354" s="237"/>
      <c r="J354" s="43"/>
      <c r="K354" s="43"/>
      <c r="L354" s="47"/>
      <c r="M354" s="238"/>
      <c r="N354" s="239"/>
      <c r="O354" s="87"/>
      <c r="P354" s="87"/>
      <c r="Q354" s="87"/>
      <c r="R354" s="87"/>
      <c r="S354" s="87"/>
      <c r="T354" s="88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T354" s="20" t="s">
        <v>370</v>
      </c>
      <c r="AU354" s="20" t="s">
        <v>81</v>
      </c>
    </row>
    <row r="355" s="13" customFormat="1">
      <c r="A355" s="13"/>
      <c r="B355" s="240"/>
      <c r="C355" s="241"/>
      <c r="D355" s="242" t="s">
        <v>372</v>
      </c>
      <c r="E355" s="243" t="s">
        <v>21</v>
      </c>
      <c r="F355" s="244" t="s">
        <v>4929</v>
      </c>
      <c r="G355" s="241"/>
      <c r="H355" s="243" t="s">
        <v>21</v>
      </c>
      <c r="I355" s="245"/>
      <c r="J355" s="241"/>
      <c r="K355" s="241"/>
      <c r="L355" s="246"/>
      <c r="M355" s="247"/>
      <c r="N355" s="248"/>
      <c r="O355" s="248"/>
      <c r="P355" s="248"/>
      <c r="Q355" s="248"/>
      <c r="R355" s="248"/>
      <c r="S355" s="248"/>
      <c r="T355" s="249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50" t="s">
        <v>372</v>
      </c>
      <c r="AU355" s="250" t="s">
        <v>81</v>
      </c>
      <c r="AV355" s="13" t="s">
        <v>79</v>
      </c>
      <c r="AW355" s="13" t="s">
        <v>34</v>
      </c>
      <c r="AX355" s="13" t="s">
        <v>72</v>
      </c>
      <c r="AY355" s="250" t="s">
        <v>178</v>
      </c>
    </row>
    <row r="356" s="14" customFormat="1">
      <c r="A356" s="14"/>
      <c r="B356" s="251"/>
      <c r="C356" s="252"/>
      <c r="D356" s="242" t="s">
        <v>372</v>
      </c>
      <c r="E356" s="253" t="s">
        <v>21</v>
      </c>
      <c r="F356" s="254" t="s">
        <v>4945</v>
      </c>
      <c r="G356" s="252"/>
      <c r="H356" s="255">
        <v>30.300000000000001</v>
      </c>
      <c r="I356" s="256"/>
      <c r="J356" s="252"/>
      <c r="K356" s="252"/>
      <c r="L356" s="257"/>
      <c r="M356" s="258"/>
      <c r="N356" s="259"/>
      <c r="O356" s="259"/>
      <c r="P356" s="259"/>
      <c r="Q356" s="259"/>
      <c r="R356" s="259"/>
      <c r="S356" s="259"/>
      <c r="T356" s="260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61" t="s">
        <v>372</v>
      </c>
      <c r="AU356" s="261" t="s">
        <v>81</v>
      </c>
      <c r="AV356" s="14" t="s">
        <v>81</v>
      </c>
      <c r="AW356" s="14" t="s">
        <v>34</v>
      </c>
      <c r="AX356" s="14" t="s">
        <v>79</v>
      </c>
      <c r="AY356" s="261" t="s">
        <v>178</v>
      </c>
    </row>
    <row r="357" s="2" customFormat="1" ht="37.8" customHeight="1">
      <c r="A357" s="41"/>
      <c r="B357" s="42"/>
      <c r="C357" s="214" t="s">
        <v>689</v>
      </c>
      <c r="D357" s="214" t="s">
        <v>179</v>
      </c>
      <c r="E357" s="215" t="s">
        <v>4946</v>
      </c>
      <c r="F357" s="216" t="s">
        <v>4947</v>
      </c>
      <c r="G357" s="217" t="s">
        <v>384</v>
      </c>
      <c r="H357" s="218">
        <v>30.300000000000001</v>
      </c>
      <c r="I357" s="219"/>
      <c r="J357" s="220">
        <f>ROUND(I357*H357,2)</f>
        <v>0</v>
      </c>
      <c r="K357" s="216" t="s">
        <v>368</v>
      </c>
      <c r="L357" s="47"/>
      <c r="M357" s="221" t="s">
        <v>21</v>
      </c>
      <c r="N357" s="222" t="s">
        <v>43</v>
      </c>
      <c r="O357" s="87"/>
      <c r="P357" s="223">
        <f>O357*H357</f>
        <v>0</v>
      </c>
      <c r="Q357" s="223">
        <v>0</v>
      </c>
      <c r="R357" s="223">
        <f>Q357*H357</f>
        <v>0</v>
      </c>
      <c r="S357" s="223">
        <v>0</v>
      </c>
      <c r="T357" s="224">
        <f>S357*H357</f>
        <v>0</v>
      </c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R357" s="225" t="s">
        <v>97</v>
      </c>
      <c r="AT357" s="225" t="s">
        <v>179</v>
      </c>
      <c r="AU357" s="225" t="s">
        <v>81</v>
      </c>
      <c r="AY357" s="20" t="s">
        <v>178</v>
      </c>
      <c r="BE357" s="226">
        <f>IF(N357="základní",J357,0)</f>
        <v>0</v>
      </c>
      <c r="BF357" s="226">
        <f>IF(N357="snížená",J357,0)</f>
        <v>0</v>
      </c>
      <c r="BG357" s="226">
        <f>IF(N357="zákl. přenesená",J357,0)</f>
        <v>0</v>
      </c>
      <c r="BH357" s="226">
        <f>IF(N357="sníž. přenesená",J357,0)</f>
        <v>0</v>
      </c>
      <c r="BI357" s="226">
        <f>IF(N357="nulová",J357,0)</f>
        <v>0</v>
      </c>
      <c r="BJ357" s="20" t="s">
        <v>79</v>
      </c>
      <c r="BK357" s="226">
        <f>ROUND(I357*H357,2)</f>
        <v>0</v>
      </c>
      <c r="BL357" s="20" t="s">
        <v>97</v>
      </c>
      <c r="BM357" s="225" t="s">
        <v>4948</v>
      </c>
    </row>
    <row r="358" s="2" customFormat="1">
      <c r="A358" s="41"/>
      <c r="B358" s="42"/>
      <c r="C358" s="43"/>
      <c r="D358" s="235" t="s">
        <v>370</v>
      </c>
      <c r="E358" s="43"/>
      <c r="F358" s="236" t="s">
        <v>4949</v>
      </c>
      <c r="G358" s="43"/>
      <c r="H358" s="43"/>
      <c r="I358" s="237"/>
      <c r="J358" s="43"/>
      <c r="K358" s="43"/>
      <c r="L358" s="47"/>
      <c r="M358" s="238"/>
      <c r="N358" s="239"/>
      <c r="O358" s="87"/>
      <c r="P358" s="87"/>
      <c r="Q358" s="87"/>
      <c r="R358" s="87"/>
      <c r="S358" s="87"/>
      <c r="T358" s="88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T358" s="20" t="s">
        <v>370</v>
      </c>
      <c r="AU358" s="20" t="s">
        <v>81</v>
      </c>
    </row>
    <row r="359" s="13" customFormat="1">
      <c r="A359" s="13"/>
      <c r="B359" s="240"/>
      <c r="C359" s="241"/>
      <c r="D359" s="242" t="s">
        <v>372</v>
      </c>
      <c r="E359" s="243" t="s">
        <v>21</v>
      </c>
      <c r="F359" s="244" t="s">
        <v>4929</v>
      </c>
      <c r="G359" s="241"/>
      <c r="H359" s="243" t="s">
        <v>21</v>
      </c>
      <c r="I359" s="245"/>
      <c r="J359" s="241"/>
      <c r="K359" s="241"/>
      <c r="L359" s="246"/>
      <c r="M359" s="247"/>
      <c r="N359" s="248"/>
      <c r="O359" s="248"/>
      <c r="P359" s="248"/>
      <c r="Q359" s="248"/>
      <c r="R359" s="248"/>
      <c r="S359" s="248"/>
      <c r="T359" s="249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T359" s="250" t="s">
        <v>372</v>
      </c>
      <c r="AU359" s="250" t="s">
        <v>81</v>
      </c>
      <c r="AV359" s="13" t="s">
        <v>79</v>
      </c>
      <c r="AW359" s="13" t="s">
        <v>34</v>
      </c>
      <c r="AX359" s="13" t="s">
        <v>72</v>
      </c>
      <c r="AY359" s="250" t="s">
        <v>178</v>
      </c>
    </row>
    <row r="360" s="14" customFormat="1">
      <c r="A360" s="14"/>
      <c r="B360" s="251"/>
      <c r="C360" s="252"/>
      <c r="D360" s="242" t="s">
        <v>372</v>
      </c>
      <c r="E360" s="253" t="s">
        <v>21</v>
      </c>
      <c r="F360" s="254" t="s">
        <v>4945</v>
      </c>
      <c r="G360" s="252"/>
      <c r="H360" s="255">
        <v>30.300000000000001</v>
      </c>
      <c r="I360" s="256"/>
      <c r="J360" s="252"/>
      <c r="K360" s="252"/>
      <c r="L360" s="257"/>
      <c r="M360" s="258"/>
      <c r="N360" s="259"/>
      <c r="O360" s="259"/>
      <c r="P360" s="259"/>
      <c r="Q360" s="259"/>
      <c r="R360" s="259"/>
      <c r="S360" s="259"/>
      <c r="T360" s="260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61" t="s">
        <v>372</v>
      </c>
      <c r="AU360" s="261" t="s">
        <v>81</v>
      </c>
      <c r="AV360" s="14" t="s">
        <v>81</v>
      </c>
      <c r="AW360" s="14" t="s">
        <v>34</v>
      </c>
      <c r="AX360" s="14" t="s">
        <v>79</v>
      </c>
      <c r="AY360" s="261" t="s">
        <v>178</v>
      </c>
    </row>
    <row r="361" s="2" customFormat="1" ht="66.75" customHeight="1">
      <c r="A361" s="41"/>
      <c r="B361" s="42"/>
      <c r="C361" s="214" t="s">
        <v>698</v>
      </c>
      <c r="D361" s="214" t="s">
        <v>179</v>
      </c>
      <c r="E361" s="215" t="s">
        <v>4950</v>
      </c>
      <c r="F361" s="216" t="s">
        <v>4951</v>
      </c>
      <c r="G361" s="217" t="s">
        <v>692</v>
      </c>
      <c r="H361" s="218">
        <v>2.5510000000000002</v>
      </c>
      <c r="I361" s="219"/>
      <c r="J361" s="220">
        <f>ROUND(I361*H361,2)</f>
        <v>0</v>
      </c>
      <c r="K361" s="216" t="s">
        <v>368</v>
      </c>
      <c r="L361" s="47"/>
      <c r="M361" s="221" t="s">
        <v>21</v>
      </c>
      <c r="N361" s="222" t="s">
        <v>43</v>
      </c>
      <c r="O361" s="87"/>
      <c r="P361" s="223">
        <f>O361*H361</f>
        <v>0</v>
      </c>
      <c r="Q361" s="223">
        <v>1.0551200000000001</v>
      </c>
      <c r="R361" s="223">
        <f>Q361*H361</f>
        <v>2.6916111200000001</v>
      </c>
      <c r="S361" s="223">
        <v>0</v>
      </c>
      <c r="T361" s="224">
        <f>S361*H361</f>
        <v>0</v>
      </c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R361" s="225" t="s">
        <v>97</v>
      </c>
      <c r="AT361" s="225" t="s">
        <v>179</v>
      </c>
      <c r="AU361" s="225" t="s">
        <v>81</v>
      </c>
      <c r="AY361" s="20" t="s">
        <v>178</v>
      </c>
      <c r="BE361" s="226">
        <f>IF(N361="základní",J361,0)</f>
        <v>0</v>
      </c>
      <c r="BF361" s="226">
        <f>IF(N361="snížená",J361,0)</f>
        <v>0</v>
      </c>
      <c r="BG361" s="226">
        <f>IF(N361="zákl. přenesená",J361,0)</f>
        <v>0</v>
      </c>
      <c r="BH361" s="226">
        <f>IF(N361="sníž. přenesená",J361,0)</f>
        <v>0</v>
      </c>
      <c r="BI361" s="226">
        <f>IF(N361="nulová",J361,0)</f>
        <v>0</v>
      </c>
      <c r="BJ361" s="20" t="s">
        <v>79</v>
      </c>
      <c r="BK361" s="226">
        <f>ROUND(I361*H361,2)</f>
        <v>0</v>
      </c>
      <c r="BL361" s="20" t="s">
        <v>97</v>
      </c>
      <c r="BM361" s="225" t="s">
        <v>4952</v>
      </c>
    </row>
    <row r="362" s="2" customFormat="1">
      <c r="A362" s="41"/>
      <c r="B362" s="42"/>
      <c r="C362" s="43"/>
      <c r="D362" s="235" t="s">
        <v>370</v>
      </c>
      <c r="E362" s="43"/>
      <c r="F362" s="236" t="s">
        <v>4953</v>
      </c>
      <c r="G362" s="43"/>
      <c r="H362" s="43"/>
      <c r="I362" s="237"/>
      <c r="J362" s="43"/>
      <c r="K362" s="43"/>
      <c r="L362" s="47"/>
      <c r="M362" s="238"/>
      <c r="N362" s="239"/>
      <c r="O362" s="87"/>
      <c r="P362" s="87"/>
      <c r="Q362" s="87"/>
      <c r="R362" s="87"/>
      <c r="S362" s="87"/>
      <c r="T362" s="88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T362" s="20" t="s">
        <v>370</v>
      </c>
      <c r="AU362" s="20" t="s">
        <v>81</v>
      </c>
    </row>
    <row r="363" s="13" customFormat="1">
      <c r="A363" s="13"/>
      <c r="B363" s="240"/>
      <c r="C363" s="241"/>
      <c r="D363" s="242" t="s">
        <v>372</v>
      </c>
      <c r="E363" s="243" t="s">
        <v>21</v>
      </c>
      <c r="F363" s="244" t="s">
        <v>4954</v>
      </c>
      <c r="G363" s="241"/>
      <c r="H363" s="243" t="s">
        <v>21</v>
      </c>
      <c r="I363" s="245"/>
      <c r="J363" s="241"/>
      <c r="K363" s="241"/>
      <c r="L363" s="246"/>
      <c r="M363" s="247"/>
      <c r="N363" s="248"/>
      <c r="O363" s="248"/>
      <c r="P363" s="248"/>
      <c r="Q363" s="248"/>
      <c r="R363" s="248"/>
      <c r="S363" s="248"/>
      <c r="T363" s="249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T363" s="250" t="s">
        <v>372</v>
      </c>
      <c r="AU363" s="250" t="s">
        <v>81</v>
      </c>
      <c r="AV363" s="13" t="s">
        <v>79</v>
      </c>
      <c r="AW363" s="13" t="s">
        <v>34</v>
      </c>
      <c r="AX363" s="13" t="s">
        <v>72</v>
      </c>
      <c r="AY363" s="250" t="s">
        <v>178</v>
      </c>
    </row>
    <row r="364" s="14" customFormat="1">
      <c r="A364" s="14"/>
      <c r="B364" s="251"/>
      <c r="C364" s="252"/>
      <c r="D364" s="242" t="s">
        <v>372</v>
      </c>
      <c r="E364" s="253" t="s">
        <v>21</v>
      </c>
      <c r="F364" s="254" t="s">
        <v>4955</v>
      </c>
      <c r="G364" s="252"/>
      <c r="H364" s="255">
        <v>0.47299999999999998</v>
      </c>
      <c r="I364" s="256"/>
      <c r="J364" s="252"/>
      <c r="K364" s="252"/>
      <c r="L364" s="257"/>
      <c r="M364" s="258"/>
      <c r="N364" s="259"/>
      <c r="O364" s="259"/>
      <c r="P364" s="259"/>
      <c r="Q364" s="259"/>
      <c r="R364" s="259"/>
      <c r="S364" s="259"/>
      <c r="T364" s="260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61" t="s">
        <v>372</v>
      </c>
      <c r="AU364" s="261" t="s">
        <v>81</v>
      </c>
      <c r="AV364" s="14" t="s">
        <v>81</v>
      </c>
      <c r="AW364" s="14" t="s">
        <v>34</v>
      </c>
      <c r="AX364" s="14" t="s">
        <v>72</v>
      </c>
      <c r="AY364" s="261" t="s">
        <v>178</v>
      </c>
    </row>
    <row r="365" s="14" customFormat="1">
      <c r="A365" s="14"/>
      <c r="B365" s="251"/>
      <c r="C365" s="252"/>
      <c r="D365" s="242" t="s">
        <v>372</v>
      </c>
      <c r="E365" s="253" t="s">
        <v>21</v>
      </c>
      <c r="F365" s="254" t="s">
        <v>4956</v>
      </c>
      <c r="G365" s="252"/>
      <c r="H365" s="255">
        <v>0.060999999999999999</v>
      </c>
      <c r="I365" s="256"/>
      <c r="J365" s="252"/>
      <c r="K365" s="252"/>
      <c r="L365" s="257"/>
      <c r="M365" s="258"/>
      <c r="N365" s="259"/>
      <c r="O365" s="259"/>
      <c r="P365" s="259"/>
      <c r="Q365" s="259"/>
      <c r="R365" s="259"/>
      <c r="S365" s="259"/>
      <c r="T365" s="260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61" t="s">
        <v>372</v>
      </c>
      <c r="AU365" s="261" t="s">
        <v>81</v>
      </c>
      <c r="AV365" s="14" t="s">
        <v>81</v>
      </c>
      <c r="AW365" s="14" t="s">
        <v>34</v>
      </c>
      <c r="AX365" s="14" t="s">
        <v>72</v>
      </c>
      <c r="AY365" s="261" t="s">
        <v>178</v>
      </c>
    </row>
    <row r="366" s="14" customFormat="1">
      <c r="A366" s="14"/>
      <c r="B366" s="251"/>
      <c r="C366" s="252"/>
      <c r="D366" s="242" t="s">
        <v>372</v>
      </c>
      <c r="E366" s="253" t="s">
        <v>21</v>
      </c>
      <c r="F366" s="254" t="s">
        <v>4957</v>
      </c>
      <c r="G366" s="252"/>
      <c r="H366" s="255">
        <v>0.024</v>
      </c>
      <c r="I366" s="256"/>
      <c r="J366" s="252"/>
      <c r="K366" s="252"/>
      <c r="L366" s="257"/>
      <c r="M366" s="258"/>
      <c r="N366" s="259"/>
      <c r="O366" s="259"/>
      <c r="P366" s="259"/>
      <c r="Q366" s="259"/>
      <c r="R366" s="259"/>
      <c r="S366" s="259"/>
      <c r="T366" s="260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61" t="s">
        <v>372</v>
      </c>
      <c r="AU366" s="261" t="s">
        <v>81</v>
      </c>
      <c r="AV366" s="14" t="s">
        <v>81</v>
      </c>
      <c r="AW366" s="14" t="s">
        <v>34</v>
      </c>
      <c r="AX366" s="14" t="s">
        <v>72</v>
      </c>
      <c r="AY366" s="261" t="s">
        <v>178</v>
      </c>
    </row>
    <row r="367" s="14" customFormat="1">
      <c r="A367" s="14"/>
      <c r="B367" s="251"/>
      <c r="C367" s="252"/>
      <c r="D367" s="242" t="s">
        <v>372</v>
      </c>
      <c r="E367" s="253" t="s">
        <v>21</v>
      </c>
      <c r="F367" s="254" t="s">
        <v>4958</v>
      </c>
      <c r="G367" s="252"/>
      <c r="H367" s="255">
        <v>0.082000000000000003</v>
      </c>
      <c r="I367" s="256"/>
      <c r="J367" s="252"/>
      <c r="K367" s="252"/>
      <c r="L367" s="257"/>
      <c r="M367" s="258"/>
      <c r="N367" s="259"/>
      <c r="O367" s="259"/>
      <c r="P367" s="259"/>
      <c r="Q367" s="259"/>
      <c r="R367" s="259"/>
      <c r="S367" s="259"/>
      <c r="T367" s="260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61" t="s">
        <v>372</v>
      </c>
      <c r="AU367" s="261" t="s">
        <v>81</v>
      </c>
      <c r="AV367" s="14" t="s">
        <v>81</v>
      </c>
      <c r="AW367" s="14" t="s">
        <v>34</v>
      </c>
      <c r="AX367" s="14" t="s">
        <v>72</v>
      </c>
      <c r="AY367" s="261" t="s">
        <v>178</v>
      </c>
    </row>
    <row r="368" s="14" customFormat="1">
      <c r="A368" s="14"/>
      <c r="B368" s="251"/>
      <c r="C368" s="252"/>
      <c r="D368" s="242" t="s">
        <v>372</v>
      </c>
      <c r="E368" s="253" t="s">
        <v>21</v>
      </c>
      <c r="F368" s="254" t="s">
        <v>4959</v>
      </c>
      <c r="G368" s="252"/>
      <c r="H368" s="255">
        <v>0.156</v>
      </c>
      <c r="I368" s="256"/>
      <c r="J368" s="252"/>
      <c r="K368" s="252"/>
      <c r="L368" s="257"/>
      <c r="M368" s="258"/>
      <c r="N368" s="259"/>
      <c r="O368" s="259"/>
      <c r="P368" s="259"/>
      <c r="Q368" s="259"/>
      <c r="R368" s="259"/>
      <c r="S368" s="259"/>
      <c r="T368" s="260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61" t="s">
        <v>372</v>
      </c>
      <c r="AU368" s="261" t="s">
        <v>81</v>
      </c>
      <c r="AV368" s="14" t="s">
        <v>81</v>
      </c>
      <c r="AW368" s="14" t="s">
        <v>34</v>
      </c>
      <c r="AX368" s="14" t="s">
        <v>72</v>
      </c>
      <c r="AY368" s="261" t="s">
        <v>178</v>
      </c>
    </row>
    <row r="369" s="14" customFormat="1">
      <c r="A369" s="14"/>
      <c r="B369" s="251"/>
      <c r="C369" s="252"/>
      <c r="D369" s="242" t="s">
        <v>372</v>
      </c>
      <c r="E369" s="253" t="s">
        <v>21</v>
      </c>
      <c r="F369" s="254" t="s">
        <v>4960</v>
      </c>
      <c r="G369" s="252"/>
      <c r="H369" s="255">
        <v>0.049000000000000002</v>
      </c>
      <c r="I369" s="256"/>
      <c r="J369" s="252"/>
      <c r="K369" s="252"/>
      <c r="L369" s="257"/>
      <c r="M369" s="258"/>
      <c r="N369" s="259"/>
      <c r="O369" s="259"/>
      <c r="P369" s="259"/>
      <c r="Q369" s="259"/>
      <c r="R369" s="259"/>
      <c r="S369" s="259"/>
      <c r="T369" s="260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T369" s="261" t="s">
        <v>372</v>
      </c>
      <c r="AU369" s="261" t="s">
        <v>81</v>
      </c>
      <c r="AV369" s="14" t="s">
        <v>81</v>
      </c>
      <c r="AW369" s="14" t="s">
        <v>34</v>
      </c>
      <c r="AX369" s="14" t="s">
        <v>72</v>
      </c>
      <c r="AY369" s="261" t="s">
        <v>178</v>
      </c>
    </row>
    <row r="370" s="14" customFormat="1">
      <c r="A370" s="14"/>
      <c r="B370" s="251"/>
      <c r="C370" s="252"/>
      <c r="D370" s="242" t="s">
        <v>372</v>
      </c>
      <c r="E370" s="253" t="s">
        <v>21</v>
      </c>
      <c r="F370" s="254" t="s">
        <v>4961</v>
      </c>
      <c r="G370" s="252"/>
      <c r="H370" s="255">
        <v>0.035999999999999997</v>
      </c>
      <c r="I370" s="256"/>
      <c r="J370" s="252"/>
      <c r="K370" s="252"/>
      <c r="L370" s="257"/>
      <c r="M370" s="258"/>
      <c r="N370" s="259"/>
      <c r="O370" s="259"/>
      <c r="P370" s="259"/>
      <c r="Q370" s="259"/>
      <c r="R370" s="259"/>
      <c r="S370" s="259"/>
      <c r="T370" s="260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T370" s="261" t="s">
        <v>372</v>
      </c>
      <c r="AU370" s="261" t="s">
        <v>81</v>
      </c>
      <c r="AV370" s="14" t="s">
        <v>81</v>
      </c>
      <c r="AW370" s="14" t="s">
        <v>34</v>
      </c>
      <c r="AX370" s="14" t="s">
        <v>72</v>
      </c>
      <c r="AY370" s="261" t="s">
        <v>178</v>
      </c>
    </row>
    <row r="371" s="14" customFormat="1">
      <c r="A371" s="14"/>
      <c r="B371" s="251"/>
      <c r="C371" s="252"/>
      <c r="D371" s="242" t="s">
        <v>372</v>
      </c>
      <c r="E371" s="253" t="s">
        <v>21</v>
      </c>
      <c r="F371" s="254" t="s">
        <v>4962</v>
      </c>
      <c r="G371" s="252"/>
      <c r="H371" s="255">
        <v>0.45300000000000001</v>
      </c>
      <c r="I371" s="256"/>
      <c r="J371" s="252"/>
      <c r="K371" s="252"/>
      <c r="L371" s="257"/>
      <c r="M371" s="258"/>
      <c r="N371" s="259"/>
      <c r="O371" s="259"/>
      <c r="P371" s="259"/>
      <c r="Q371" s="259"/>
      <c r="R371" s="259"/>
      <c r="S371" s="259"/>
      <c r="T371" s="260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61" t="s">
        <v>372</v>
      </c>
      <c r="AU371" s="261" t="s">
        <v>81</v>
      </c>
      <c r="AV371" s="14" t="s">
        <v>81</v>
      </c>
      <c r="AW371" s="14" t="s">
        <v>34</v>
      </c>
      <c r="AX371" s="14" t="s">
        <v>72</v>
      </c>
      <c r="AY371" s="261" t="s">
        <v>178</v>
      </c>
    </row>
    <row r="372" s="16" customFormat="1">
      <c r="A372" s="16"/>
      <c r="B372" s="273"/>
      <c r="C372" s="274"/>
      <c r="D372" s="242" t="s">
        <v>372</v>
      </c>
      <c r="E372" s="275" t="s">
        <v>21</v>
      </c>
      <c r="F372" s="276" t="s">
        <v>407</v>
      </c>
      <c r="G372" s="274"/>
      <c r="H372" s="277">
        <v>1.3340000000000001</v>
      </c>
      <c r="I372" s="278"/>
      <c r="J372" s="274"/>
      <c r="K372" s="274"/>
      <c r="L372" s="279"/>
      <c r="M372" s="280"/>
      <c r="N372" s="281"/>
      <c r="O372" s="281"/>
      <c r="P372" s="281"/>
      <c r="Q372" s="281"/>
      <c r="R372" s="281"/>
      <c r="S372" s="281"/>
      <c r="T372" s="282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T372" s="283" t="s">
        <v>372</v>
      </c>
      <c r="AU372" s="283" t="s">
        <v>81</v>
      </c>
      <c r="AV372" s="16" t="s">
        <v>95</v>
      </c>
      <c r="AW372" s="16" t="s">
        <v>34</v>
      </c>
      <c r="AX372" s="16" t="s">
        <v>72</v>
      </c>
      <c r="AY372" s="283" t="s">
        <v>178</v>
      </c>
    </row>
    <row r="373" s="13" customFormat="1">
      <c r="A373" s="13"/>
      <c r="B373" s="240"/>
      <c r="C373" s="241"/>
      <c r="D373" s="242" t="s">
        <v>372</v>
      </c>
      <c r="E373" s="243" t="s">
        <v>21</v>
      </c>
      <c r="F373" s="244" t="s">
        <v>4963</v>
      </c>
      <c r="G373" s="241"/>
      <c r="H373" s="243" t="s">
        <v>21</v>
      </c>
      <c r="I373" s="245"/>
      <c r="J373" s="241"/>
      <c r="K373" s="241"/>
      <c r="L373" s="246"/>
      <c r="M373" s="247"/>
      <c r="N373" s="248"/>
      <c r="O373" s="248"/>
      <c r="P373" s="248"/>
      <c r="Q373" s="248"/>
      <c r="R373" s="248"/>
      <c r="S373" s="248"/>
      <c r="T373" s="249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T373" s="250" t="s">
        <v>372</v>
      </c>
      <c r="AU373" s="250" t="s">
        <v>81</v>
      </c>
      <c r="AV373" s="13" t="s">
        <v>79</v>
      </c>
      <c r="AW373" s="13" t="s">
        <v>34</v>
      </c>
      <c r="AX373" s="13" t="s">
        <v>72</v>
      </c>
      <c r="AY373" s="250" t="s">
        <v>178</v>
      </c>
    </row>
    <row r="374" s="14" customFormat="1">
      <c r="A374" s="14"/>
      <c r="B374" s="251"/>
      <c r="C374" s="252"/>
      <c r="D374" s="242" t="s">
        <v>372</v>
      </c>
      <c r="E374" s="253" t="s">
        <v>21</v>
      </c>
      <c r="F374" s="254" t="s">
        <v>4964</v>
      </c>
      <c r="G374" s="252"/>
      <c r="H374" s="255">
        <v>0.90700000000000003</v>
      </c>
      <c r="I374" s="256"/>
      <c r="J374" s="252"/>
      <c r="K374" s="252"/>
      <c r="L374" s="257"/>
      <c r="M374" s="258"/>
      <c r="N374" s="259"/>
      <c r="O374" s="259"/>
      <c r="P374" s="259"/>
      <c r="Q374" s="259"/>
      <c r="R374" s="259"/>
      <c r="S374" s="259"/>
      <c r="T374" s="260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61" t="s">
        <v>372</v>
      </c>
      <c r="AU374" s="261" t="s">
        <v>81</v>
      </c>
      <c r="AV374" s="14" t="s">
        <v>81</v>
      </c>
      <c r="AW374" s="14" t="s">
        <v>34</v>
      </c>
      <c r="AX374" s="14" t="s">
        <v>72</v>
      </c>
      <c r="AY374" s="261" t="s">
        <v>178</v>
      </c>
    </row>
    <row r="375" s="14" customFormat="1">
      <c r="A375" s="14"/>
      <c r="B375" s="251"/>
      <c r="C375" s="252"/>
      <c r="D375" s="242" t="s">
        <v>372</v>
      </c>
      <c r="E375" s="253" t="s">
        <v>21</v>
      </c>
      <c r="F375" s="254" t="s">
        <v>4965</v>
      </c>
      <c r="G375" s="252"/>
      <c r="H375" s="255">
        <v>0.31</v>
      </c>
      <c r="I375" s="256"/>
      <c r="J375" s="252"/>
      <c r="K375" s="252"/>
      <c r="L375" s="257"/>
      <c r="M375" s="258"/>
      <c r="N375" s="259"/>
      <c r="O375" s="259"/>
      <c r="P375" s="259"/>
      <c r="Q375" s="259"/>
      <c r="R375" s="259"/>
      <c r="S375" s="259"/>
      <c r="T375" s="260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61" t="s">
        <v>372</v>
      </c>
      <c r="AU375" s="261" t="s">
        <v>81</v>
      </c>
      <c r="AV375" s="14" t="s">
        <v>81</v>
      </c>
      <c r="AW375" s="14" t="s">
        <v>34</v>
      </c>
      <c r="AX375" s="14" t="s">
        <v>72</v>
      </c>
      <c r="AY375" s="261" t="s">
        <v>178</v>
      </c>
    </row>
    <row r="376" s="16" customFormat="1">
      <c r="A376" s="16"/>
      <c r="B376" s="273"/>
      <c r="C376" s="274"/>
      <c r="D376" s="242" t="s">
        <v>372</v>
      </c>
      <c r="E376" s="275" t="s">
        <v>21</v>
      </c>
      <c r="F376" s="276" t="s">
        <v>407</v>
      </c>
      <c r="G376" s="274"/>
      <c r="H376" s="277">
        <v>1.2170000000000001</v>
      </c>
      <c r="I376" s="278"/>
      <c r="J376" s="274"/>
      <c r="K376" s="274"/>
      <c r="L376" s="279"/>
      <c r="M376" s="280"/>
      <c r="N376" s="281"/>
      <c r="O376" s="281"/>
      <c r="P376" s="281"/>
      <c r="Q376" s="281"/>
      <c r="R376" s="281"/>
      <c r="S376" s="281"/>
      <c r="T376" s="282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T376" s="283" t="s">
        <v>372</v>
      </c>
      <c r="AU376" s="283" t="s">
        <v>81</v>
      </c>
      <c r="AV376" s="16" t="s">
        <v>95</v>
      </c>
      <c r="AW376" s="16" t="s">
        <v>34</v>
      </c>
      <c r="AX376" s="16" t="s">
        <v>72</v>
      </c>
      <c r="AY376" s="283" t="s">
        <v>178</v>
      </c>
    </row>
    <row r="377" s="15" customFormat="1">
      <c r="A377" s="15"/>
      <c r="B377" s="262"/>
      <c r="C377" s="263"/>
      <c r="D377" s="242" t="s">
        <v>372</v>
      </c>
      <c r="E377" s="264" t="s">
        <v>21</v>
      </c>
      <c r="F377" s="265" t="s">
        <v>399</v>
      </c>
      <c r="G377" s="263"/>
      <c r="H377" s="266">
        <v>2.5510000000000002</v>
      </c>
      <c r="I377" s="267"/>
      <c r="J377" s="263"/>
      <c r="K377" s="263"/>
      <c r="L377" s="268"/>
      <c r="M377" s="269"/>
      <c r="N377" s="270"/>
      <c r="O377" s="270"/>
      <c r="P377" s="270"/>
      <c r="Q377" s="270"/>
      <c r="R377" s="270"/>
      <c r="S377" s="270"/>
      <c r="T377" s="271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T377" s="272" t="s">
        <v>372</v>
      </c>
      <c r="AU377" s="272" t="s">
        <v>81</v>
      </c>
      <c r="AV377" s="15" t="s">
        <v>97</v>
      </c>
      <c r="AW377" s="15" t="s">
        <v>34</v>
      </c>
      <c r="AX377" s="15" t="s">
        <v>79</v>
      </c>
      <c r="AY377" s="272" t="s">
        <v>178</v>
      </c>
    </row>
    <row r="378" s="2" customFormat="1" ht="24.15" customHeight="1">
      <c r="A378" s="41"/>
      <c r="B378" s="42"/>
      <c r="C378" s="214" t="s">
        <v>704</v>
      </c>
      <c r="D378" s="214" t="s">
        <v>179</v>
      </c>
      <c r="E378" s="215" t="s">
        <v>4966</v>
      </c>
      <c r="F378" s="216" t="s">
        <v>4967</v>
      </c>
      <c r="G378" s="217" t="s">
        <v>392</v>
      </c>
      <c r="H378" s="218">
        <v>18.001000000000001</v>
      </c>
      <c r="I378" s="219"/>
      <c r="J378" s="220">
        <f>ROUND(I378*H378,2)</f>
        <v>0</v>
      </c>
      <c r="K378" s="216" t="s">
        <v>368</v>
      </c>
      <c r="L378" s="47"/>
      <c r="M378" s="221" t="s">
        <v>21</v>
      </c>
      <c r="N378" s="222" t="s">
        <v>43</v>
      </c>
      <c r="O378" s="87"/>
      <c r="P378" s="223">
        <f>O378*H378</f>
        <v>0</v>
      </c>
      <c r="Q378" s="223">
        <v>2.5019800000000001</v>
      </c>
      <c r="R378" s="223">
        <f>Q378*H378</f>
        <v>45.038141980000006</v>
      </c>
      <c r="S378" s="223">
        <v>0</v>
      </c>
      <c r="T378" s="224">
        <f>S378*H378</f>
        <v>0</v>
      </c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R378" s="225" t="s">
        <v>97</v>
      </c>
      <c r="AT378" s="225" t="s">
        <v>179</v>
      </c>
      <c r="AU378" s="225" t="s">
        <v>81</v>
      </c>
      <c r="AY378" s="20" t="s">
        <v>178</v>
      </c>
      <c r="BE378" s="226">
        <f>IF(N378="základní",J378,0)</f>
        <v>0</v>
      </c>
      <c r="BF378" s="226">
        <f>IF(N378="snížená",J378,0)</f>
        <v>0</v>
      </c>
      <c r="BG378" s="226">
        <f>IF(N378="zákl. přenesená",J378,0)</f>
        <v>0</v>
      </c>
      <c r="BH378" s="226">
        <f>IF(N378="sníž. přenesená",J378,0)</f>
        <v>0</v>
      </c>
      <c r="BI378" s="226">
        <f>IF(N378="nulová",J378,0)</f>
        <v>0</v>
      </c>
      <c r="BJ378" s="20" t="s">
        <v>79</v>
      </c>
      <c r="BK378" s="226">
        <f>ROUND(I378*H378,2)</f>
        <v>0</v>
      </c>
      <c r="BL378" s="20" t="s">
        <v>97</v>
      </c>
      <c r="BM378" s="225" t="s">
        <v>4968</v>
      </c>
    </row>
    <row r="379" s="2" customFormat="1">
      <c r="A379" s="41"/>
      <c r="B379" s="42"/>
      <c r="C379" s="43"/>
      <c r="D379" s="235" t="s">
        <v>370</v>
      </c>
      <c r="E379" s="43"/>
      <c r="F379" s="236" t="s">
        <v>4969</v>
      </c>
      <c r="G379" s="43"/>
      <c r="H379" s="43"/>
      <c r="I379" s="237"/>
      <c r="J379" s="43"/>
      <c r="K379" s="43"/>
      <c r="L379" s="47"/>
      <c r="M379" s="238"/>
      <c r="N379" s="239"/>
      <c r="O379" s="87"/>
      <c r="P379" s="87"/>
      <c r="Q379" s="87"/>
      <c r="R379" s="87"/>
      <c r="S379" s="87"/>
      <c r="T379" s="88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T379" s="20" t="s">
        <v>370</v>
      </c>
      <c r="AU379" s="20" t="s">
        <v>81</v>
      </c>
    </row>
    <row r="380" s="13" customFormat="1">
      <c r="A380" s="13"/>
      <c r="B380" s="240"/>
      <c r="C380" s="241"/>
      <c r="D380" s="242" t="s">
        <v>372</v>
      </c>
      <c r="E380" s="243" t="s">
        <v>21</v>
      </c>
      <c r="F380" s="244" t="s">
        <v>4970</v>
      </c>
      <c r="G380" s="241"/>
      <c r="H380" s="243" t="s">
        <v>21</v>
      </c>
      <c r="I380" s="245"/>
      <c r="J380" s="241"/>
      <c r="K380" s="241"/>
      <c r="L380" s="246"/>
      <c r="M380" s="247"/>
      <c r="N380" s="248"/>
      <c r="O380" s="248"/>
      <c r="P380" s="248"/>
      <c r="Q380" s="248"/>
      <c r="R380" s="248"/>
      <c r="S380" s="248"/>
      <c r="T380" s="249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250" t="s">
        <v>372</v>
      </c>
      <c r="AU380" s="250" t="s">
        <v>81</v>
      </c>
      <c r="AV380" s="13" t="s">
        <v>79</v>
      </c>
      <c r="AW380" s="13" t="s">
        <v>34</v>
      </c>
      <c r="AX380" s="13" t="s">
        <v>72</v>
      </c>
      <c r="AY380" s="250" t="s">
        <v>178</v>
      </c>
    </row>
    <row r="381" s="14" customFormat="1">
      <c r="A381" s="14"/>
      <c r="B381" s="251"/>
      <c r="C381" s="252"/>
      <c r="D381" s="242" t="s">
        <v>372</v>
      </c>
      <c r="E381" s="253" t="s">
        <v>21</v>
      </c>
      <c r="F381" s="254" t="s">
        <v>4971</v>
      </c>
      <c r="G381" s="252"/>
      <c r="H381" s="255">
        <v>6.4390000000000001</v>
      </c>
      <c r="I381" s="256"/>
      <c r="J381" s="252"/>
      <c r="K381" s="252"/>
      <c r="L381" s="257"/>
      <c r="M381" s="258"/>
      <c r="N381" s="259"/>
      <c r="O381" s="259"/>
      <c r="P381" s="259"/>
      <c r="Q381" s="259"/>
      <c r="R381" s="259"/>
      <c r="S381" s="259"/>
      <c r="T381" s="260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61" t="s">
        <v>372</v>
      </c>
      <c r="AU381" s="261" t="s">
        <v>81</v>
      </c>
      <c r="AV381" s="14" t="s">
        <v>81</v>
      </c>
      <c r="AW381" s="14" t="s">
        <v>34</v>
      </c>
      <c r="AX381" s="14" t="s">
        <v>72</v>
      </c>
      <c r="AY381" s="261" t="s">
        <v>178</v>
      </c>
    </row>
    <row r="382" s="14" customFormat="1">
      <c r="A382" s="14"/>
      <c r="B382" s="251"/>
      <c r="C382" s="252"/>
      <c r="D382" s="242" t="s">
        <v>372</v>
      </c>
      <c r="E382" s="253" t="s">
        <v>21</v>
      </c>
      <c r="F382" s="254" t="s">
        <v>4972</v>
      </c>
      <c r="G382" s="252"/>
      <c r="H382" s="255">
        <v>1.2430000000000001</v>
      </c>
      <c r="I382" s="256"/>
      <c r="J382" s="252"/>
      <c r="K382" s="252"/>
      <c r="L382" s="257"/>
      <c r="M382" s="258"/>
      <c r="N382" s="259"/>
      <c r="O382" s="259"/>
      <c r="P382" s="259"/>
      <c r="Q382" s="259"/>
      <c r="R382" s="259"/>
      <c r="S382" s="259"/>
      <c r="T382" s="260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61" t="s">
        <v>372</v>
      </c>
      <c r="AU382" s="261" t="s">
        <v>81</v>
      </c>
      <c r="AV382" s="14" t="s">
        <v>81</v>
      </c>
      <c r="AW382" s="14" t="s">
        <v>34</v>
      </c>
      <c r="AX382" s="14" t="s">
        <v>72</v>
      </c>
      <c r="AY382" s="261" t="s">
        <v>178</v>
      </c>
    </row>
    <row r="383" s="14" customFormat="1">
      <c r="A383" s="14"/>
      <c r="B383" s="251"/>
      <c r="C383" s="252"/>
      <c r="D383" s="242" t="s">
        <v>372</v>
      </c>
      <c r="E383" s="253" t="s">
        <v>21</v>
      </c>
      <c r="F383" s="254" t="s">
        <v>4973</v>
      </c>
      <c r="G383" s="252"/>
      <c r="H383" s="255">
        <v>10.319000000000001</v>
      </c>
      <c r="I383" s="256"/>
      <c r="J383" s="252"/>
      <c r="K383" s="252"/>
      <c r="L383" s="257"/>
      <c r="M383" s="258"/>
      <c r="N383" s="259"/>
      <c r="O383" s="259"/>
      <c r="P383" s="259"/>
      <c r="Q383" s="259"/>
      <c r="R383" s="259"/>
      <c r="S383" s="259"/>
      <c r="T383" s="260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61" t="s">
        <v>372</v>
      </c>
      <c r="AU383" s="261" t="s">
        <v>81</v>
      </c>
      <c r="AV383" s="14" t="s">
        <v>81</v>
      </c>
      <c r="AW383" s="14" t="s">
        <v>34</v>
      </c>
      <c r="AX383" s="14" t="s">
        <v>72</v>
      </c>
      <c r="AY383" s="261" t="s">
        <v>178</v>
      </c>
    </row>
    <row r="384" s="15" customFormat="1">
      <c r="A384" s="15"/>
      <c r="B384" s="262"/>
      <c r="C384" s="263"/>
      <c r="D384" s="242" t="s">
        <v>372</v>
      </c>
      <c r="E384" s="264" t="s">
        <v>21</v>
      </c>
      <c r="F384" s="265" t="s">
        <v>399</v>
      </c>
      <c r="G384" s="263"/>
      <c r="H384" s="266">
        <v>18.001000000000001</v>
      </c>
      <c r="I384" s="267"/>
      <c r="J384" s="263"/>
      <c r="K384" s="263"/>
      <c r="L384" s="268"/>
      <c r="M384" s="269"/>
      <c r="N384" s="270"/>
      <c r="O384" s="270"/>
      <c r="P384" s="270"/>
      <c r="Q384" s="270"/>
      <c r="R384" s="270"/>
      <c r="S384" s="270"/>
      <c r="T384" s="271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T384" s="272" t="s">
        <v>372</v>
      </c>
      <c r="AU384" s="272" t="s">
        <v>81</v>
      </c>
      <c r="AV384" s="15" t="s">
        <v>97</v>
      </c>
      <c r="AW384" s="15" t="s">
        <v>34</v>
      </c>
      <c r="AX384" s="15" t="s">
        <v>79</v>
      </c>
      <c r="AY384" s="272" t="s">
        <v>178</v>
      </c>
    </row>
    <row r="385" s="2" customFormat="1" ht="37.8" customHeight="1">
      <c r="A385" s="41"/>
      <c r="B385" s="42"/>
      <c r="C385" s="214" t="s">
        <v>710</v>
      </c>
      <c r="D385" s="214" t="s">
        <v>179</v>
      </c>
      <c r="E385" s="215" t="s">
        <v>4974</v>
      </c>
      <c r="F385" s="216" t="s">
        <v>4975</v>
      </c>
      <c r="G385" s="217" t="s">
        <v>546</v>
      </c>
      <c r="H385" s="218">
        <v>3</v>
      </c>
      <c r="I385" s="219"/>
      <c r="J385" s="220">
        <f>ROUND(I385*H385,2)</f>
        <v>0</v>
      </c>
      <c r="K385" s="216" t="s">
        <v>393</v>
      </c>
      <c r="L385" s="47"/>
      <c r="M385" s="221" t="s">
        <v>21</v>
      </c>
      <c r="N385" s="222" t="s">
        <v>43</v>
      </c>
      <c r="O385" s="87"/>
      <c r="P385" s="223">
        <f>O385*H385</f>
        <v>0</v>
      </c>
      <c r="Q385" s="223">
        <v>2.5019800000000001</v>
      </c>
      <c r="R385" s="223">
        <f>Q385*H385</f>
        <v>7.5059400000000007</v>
      </c>
      <c r="S385" s="223">
        <v>0</v>
      </c>
      <c r="T385" s="224">
        <f>S385*H385</f>
        <v>0</v>
      </c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R385" s="225" t="s">
        <v>97</v>
      </c>
      <c r="AT385" s="225" t="s">
        <v>179</v>
      </c>
      <c r="AU385" s="225" t="s">
        <v>81</v>
      </c>
      <c r="AY385" s="20" t="s">
        <v>178</v>
      </c>
      <c r="BE385" s="226">
        <f>IF(N385="základní",J385,0)</f>
        <v>0</v>
      </c>
      <c r="BF385" s="226">
        <f>IF(N385="snížená",J385,0)</f>
        <v>0</v>
      </c>
      <c r="BG385" s="226">
        <f>IF(N385="zákl. přenesená",J385,0)</f>
        <v>0</v>
      </c>
      <c r="BH385" s="226">
        <f>IF(N385="sníž. přenesená",J385,0)</f>
        <v>0</v>
      </c>
      <c r="BI385" s="226">
        <f>IF(N385="nulová",J385,0)</f>
        <v>0</v>
      </c>
      <c r="BJ385" s="20" t="s">
        <v>79</v>
      </c>
      <c r="BK385" s="226">
        <f>ROUND(I385*H385,2)</f>
        <v>0</v>
      </c>
      <c r="BL385" s="20" t="s">
        <v>97</v>
      </c>
      <c r="BM385" s="225" t="s">
        <v>4976</v>
      </c>
    </row>
    <row r="386" s="14" customFormat="1">
      <c r="A386" s="14"/>
      <c r="B386" s="251"/>
      <c r="C386" s="252"/>
      <c r="D386" s="242" t="s">
        <v>372</v>
      </c>
      <c r="E386" s="253" t="s">
        <v>21</v>
      </c>
      <c r="F386" s="254" t="s">
        <v>4977</v>
      </c>
      <c r="G386" s="252"/>
      <c r="H386" s="255">
        <v>3</v>
      </c>
      <c r="I386" s="256"/>
      <c r="J386" s="252"/>
      <c r="K386" s="252"/>
      <c r="L386" s="257"/>
      <c r="M386" s="258"/>
      <c r="N386" s="259"/>
      <c r="O386" s="259"/>
      <c r="P386" s="259"/>
      <c r="Q386" s="259"/>
      <c r="R386" s="259"/>
      <c r="S386" s="259"/>
      <c r="T386" s="260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61" t="s">
        <v>372</v>
      </c>
      <c r="AU386" s="261" t="s">
        <v>81</v>
      </c>
      <c r="AV386" s="14" t="s">
        <v>81</v>
      </c>
      <c r="AW386" s="14" t="s">
        <v>34</v>
      </c>
      <c r="AX386" s="14" t="s">
        <v>79</v>
      </c>
      <c r="AY386" s="261" t="s">
        <v>178</v>
      </c>
    </row>
    <row r="387" s="2" customFormat="1" ht="24.15" customHeight="1">
      <c r="A387" s="41"/>
      <c r="B387" s="42"/>
      <c r="C387" s="214" t="s">
        <v>715</v>
      </c>
      <c r="D387" s="214" t="s">
        <v>179</v>
      </c>
      <c r="E387" s="215" t="s">
        <v>4978</v>
      </c>
      <c r="F387" s="216" t="s">
        <v>4979</v>
      </c>
      <c r="G387" s="217" t="s">
        <v>384</v>
      </c>
      <c r="H387" s="218">
        <v>142.352</v>
      </c>
      <c r="I387" s="219"/>
      <c r="J387" s="220">
        <f>ROUND(I387*H387,2)</f>
        <v>0</v>
      </c>
      <c r="K387" s="216" t="s">
        <v>368</v>
      </c>
      <c r="L387" s="47"/>
      <c r="M387" s="221" t="s">
        <v>21</v>
      </c>
      <c r="N387" s="222" t="s">
        <v>43</v>
      </c>
      <c r="O387" s="87"/>
      <c r="P387" s="223">
        <f>O387*H387</f>
        <v>0</v>
      </c>
      <c r="Q387" s="223">
        <v>0.011169999999999999</v>
      </c>
      <c r="R387" s="223">
        <f>Q387*H387</f>
        <v>1.59007184</v>
      </c>
      <c r="S387" s="223">
        <v>0</v>
      </c>
      <c r="T387" s="224">
        <f>S387*H387</f>
        <v>0</v>
      </c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R387" s="225" t="s">
        <v>97</v>
      </c>
      <c r="AT387" s="225" t="s">
        <v>179</v>
      </c>
      <c r="AU387" s="225" t="s">
        <v>81</v>
      </c>
      <c r="AY387" s="20" t="s">
        <v>178</v>
      </c>
      <c r="BE387" s="226">
        <f>IF(N387="základní",J387,0)</f>
        <v>0</v>
      </c>
      <c r="BF387" s="226">
        <f>IF(N387="snížená",J387,0)</f>
        <v>0</v>
      </c>
      <c r="BG387" s="226">
        <f>IF(N387="zákl. přenesená",J387,0)</f>
        <v>0</v>
      </c>
      <c r="BH387" s="226">
        <f>IF(N387="sníž. přenesená",J387,0)</f>
        <v>0</v>
      </c>
      <c r="BI387" s="226">
        <f>IF(N387="nulová",J387,0)</f>
        <v>0</v>
      </c>
      <c r="BJ387" s="20" t="s">
        <v>79</v>
      </c>
      <c r="BK387" s="226">
        <f>ROUND(I387*H387,2)</f>
        <v>0</v>
      </c>
      <c r="BL387" s="20" t="s">
        <v>97</v>
      </c>
      <c r="BM387" s="225" t="s">
        <v>4980</v>
      </c>
    </row>
    <row r="388" s="2" customFormat="1">
      <c r="A388" s="41"/>
      <c r="B388" s="42"/>
      <c r="C388" s="43"/>
      <c r="D388" s="235" t="s">
        <v>370</v>
      </c>
      <c r="E388" s="43"/>
      <c r="F388" s="236" t="s">
        <v>4981</v>
      </c>
      <c r="G388" s="43"/>
      <c r="H388" s="43"/>
      <c r="I388" s="237"/>
      <c r="J388" s="43"/>
      <c r="K388" s="43"/>
      <c r="L388" s="47"/>
      <c r="M388" s="238"/>
      <c r="N388" s="239"/>
      <c r="O388" s="87"/>
      <c r="P388" s="87"/>
      <c r="Q388" s="87"/>
      <c r="R388" s="87"/>
      <c r="S388" s="87"/>
      <c r="T388" s="88"/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  <c r="AE388" s="41"/>
      <c r="AT388" s="20" t="s">
        <v>370</v>
      </c>
      <c r="AU388" s="20" t="s">
        <v>81</v>
      </c>
    </row>
    <row r="389" s="13" customFormat="1">
      <c r="A389" s="13"/>
      <c r="B389" s="240"/>
      <c r="C389" s="241"/>
      <c r="D389" s="242" t="s">
        <v>372</v>
      </c>
      <c r="E389" s="243" t="s">
        <v>21</v>
      </c>
      <c r="F389" s="244" t="s">
        <v>4970</v>
      </c>
      <c r="G389" s="241"/>
      <c r="H389" s="243" t="s">
        <v>21</v>
      </c>
      <c r="I389" s="245"/>
      <c r="J389" s="241"/>
      <c r="K389" s="241"/>
      <c r="L389" s="246"/>
      <c r="M389" s="247"/>
      <c r="N389" s="248"/>
      <c r="O389" s="248"/>
      <c r="P389" s="248"/>
      <c r="Q389" s="248"/>
      <c r="R389" s="248"/>
      <c r="S389" s="248"/>
      <c r="T389" s="249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T389" s="250" t="s">
        <v>372</v>
      </c>
      <c r="AU389" s="250" t="s">
        <v>81</v>
      </c>
      <c r="AV389" s="13" t="s">
        <v>79</v>
      </c>
      <c r="AW389" s="13" t="s">
        <v>34</v>
      </c>
      <c r="AX389" s="13" t="s">
        <v>72</v>
      </c>
      <c r="AY389" s="250" t="s">
        <v>178</v>
      </c>
    </row>
    <row r="390" s="14" customFormat="1">
      <c r="A390" s="14"/>
      <c r="B390" s="251"/>
      <c r="C390" s="252"/>
      <c r="D390" s="242" t="s">
        <v>372</v>
      </c>
      <c r="E390" s="253" t="s">
        <v>21</v>
      </c>
      <c r="F390" s="254" t="s">
        <v>4982</v>
      </c>
      <c r="G390" s="252"/>
      <c r="H390" s="255">
        <v>72.323999999999998</v>
      </c>
      <c r="I390" s="256"/>
      <c r="J390" s="252"/>
      <c r="K390" s="252"/>
      <c r="L390" s="257"/>
      <c r="M390" s="258"/>
      <c r="N390" s="259"/>
      <c r="O390" s="259"/>
      <c r="P390" s="259"/>
      <c r="Q390" s="259"/>
      <c r="R390" s="259"/>
      <c r="S390" s="259"/>
      <c r="T390" s="260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61" t="s">
        <v>372</v>
      </c>
      <c r="AU390" s="261" t="s">
        <v>81</v>
      </c>
      <c r="AV390" s="14" t="s">
        <v>81</v>
      </c>
      <c r="AW390" s="14" t="s">
        <v>34</v>
      </c>
      <c r="AX390" s="14" t="s">
        <v>72</v>
      </c>
      <c r="AY390" s="261" t="s">
        <v>178</v>
      </c>
    </row>
    <row r="391" s="14" customFormat="1">
      <c r="A391" s="14"/>
      <c r="B391" s="251"/>
      <c r="C391" s="252"/>
      <c r="D391" s="242" t="s">
        <v>372</v>
      </c>
      <c r="E391" s="253" t="s">
        <v>21</v>
      </c>
      <c r="F391" s="254" t="s">
        <v>4983</v>
      </c>
      <c r="G391" s="252"/>
      <c r="H391" s="255">
        <v>8.2880000000000003</v>
      </c>
      <c r="I391" s="256"/>
      <c r="J391" s="252"/>
      <c r="K391" s="252"/>
      <c r="L391" s="257"/>
      <c r="M391" s="258"/>
      <c r="N391" s="259"/>
      <c r="O391" s="259"/>
      <c r="P391" s="259"/>
      <c r="Q391" s="259"/>
      <c r="R391" s="259"/>
      <c r="S391" s="259"/>
      <c r="T391" s="260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61" t="s">
        <v>372</v>
      </c>
      <c r="AU391" s="261" t="s">
        <v>81</v>
      </c>
      <c r="AV391" s="14" t="s">
        <v>81</v>
      </c>
      <c r="AW391" s="14" t="s">
        <v>34</v>
      </c>
      <c r="AX391" s="14" t="s">
        <v>72</v>
      </c>
      <c r="AY391" s="261" t="s">
        <v>178</v>
      </c>
    </row>
    <row r="392" s="14" customFormat="1">
      <c r="A392" s="14"/>
      <c r="B392" s="251"/>
      <c r="C392" s="252"/>
      <c r="D392" s="242" t="s">
        <v>372</v>
      </c>
      <c r="E392" s="253" t="s">
        <v>21</v>
      </c>
      <c r="F392" s="254" t="s">
        <v>4984</v>
      </c>
      <c r="G392" s="252"/>
      <c r="H392" s="255">
        <v>61.740000000000002</v>
      </c>
      <c r="I392" s="256"/>
      <c r="J392" s="252"/>
      <c r="K392" s="252"/>
      <c r="L392" s="257"/>
      <c r="M392" s="258"/>
      <c r="N392" s="259"/>
      <c r="O392" s="259"/>
      <c r="P392" s="259"/>
      <c r="Q392" s="259"/>
      <c r="R392" s="259"/>
      <c r="S392" s="259"/>
      <c r="T392" s="260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261" t="s">
        <v>372</v>
      </c>
      <c r="AU392" s="261" t="s">
        <v>81</v>
      </c>
      <c r="AV392" s="14" t="s">
        <v>81</v>
      </c>
      <c r="AW392" s="14" t="s">
        <v>34</v>
      </c>
      <c r="AX392" s="14" t="s">
        <v>72</v>
      </c>
      <c r="AY392" s="261" t="s">
        <v>178</v>
      </c>
    </row>
    <row r="393" s="15" customFormat="1">
      <c r="A393" s="15"/>
      <c r="B393" s="262"/>
      <c r="C393" s="263"/>
      <c r="D393" s="242" t="s">
        <v>372</v>
      </c>
      <c r="E393" s="264" t="s">
        <v>21</v>
      </c>
      <c r="F393" s="265" t="s">
        <v>399</v>
      </c>
      <c r="G393" s="263"/>
      <c r="H393" s="266">
        <v>142.352</v>
      </c>
      <c r="I393" s="267"/>
      <c r="J393" s="263"/>
      <c r="K393" s="263"/>
      <c r="L393" s="268"/>
      <c r="M393" s="269"/>
      <c r="N393" s="270"/>
      <c r="O393" s="270"/>
      <c r="P393" s="270"/>
      <c r="Q393" s="270"/>
      <c r="R393" s="270"/>
      <c r="S393" s="270"/>
      <c r="T393" s="271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T393" s="272" t="s">
        <v>372</v>
      </c>
      <c r="AU393" s="272" t="s">
        <v>81</v>
      </c>
      <c r="AV393" s="15" t="s">
        <v>97</v>
      </c>
      <c r="AW393" s="15" t="s">
        <v>34</v>
      </c>
      <c r="AX393" s="15" t="s">
        <v>79</v>
      </c>
      <c r="AY393" s="272" t="s">
        <v>178</v>
      </c>
    </row>
    <row r="394" s="2" customFormat="1" ht="24.15" customHeight="1">
      <c r="A394" s="41"/>
      <c r="B394" s="42"/>
      <c r="C394" s="214" t="s">
        <v>724</v>
      </c>
      <c r="D394" s="214" t="s">
        <v>179</v>
      </c>
      <c r="E394" s="215" t="s">
        <v>4985</v>
      </c>
      <c r="F394" s="216" t="s">
        <v>4986</v>
      </c>
      <c r="G394" s="217" t="s">
        <v>384</v>
      </c>
      <c r="H394" s="218">
        <v>142.352</v>
      </c>
      <c r="I394" s="219"/>
      <c r="J394" s="220">
        <f>ROUND(I394*H394,2)</f>
        <v>0</v>
      </c>
      <c r="K394" s="216" t="s">
        <v>368</v>
      </c>
      <c r="L394" s="47"/>
      <c r="M394" s="221" t="s">
        <v>21</v>
      </c>
      <c r="N394" s="222" t="s">
        <v>43</v>
      </c>
      <c r="O394" s="87"/>
      <c r="P394" s="223">
        <f>O394*H394</f>
        <v>0</v>
      </c>
      <c r="Q394" s="223">
        <v>0</v>
      </c>
      <c r="R394" s="223">
        <f>Q394*H394</f>
        <v>0</v>
      </c>
      <c r="S394" s="223">
        <v>0</v>
      </c>
      <c r="T394" s="224">
        <f>S394*H394</f>
        <v>0</v>
      </c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R394" s="225" t="s">
        <v>97</v>
      </c>
      <c r="AT394" s="225" t="s">
        <v>179</v>
      </c>
      <c r="AU394" s="225" t="s">
        <v>81</v>
      </c>
      <c r="AY394" s="20" t="s">
        <v>178</v>
      </c>
      <c r="BE394" s="226">
        <f>IF(N394="základní",J394,0)</f>
        <v>0</v>
      </c>
      <c r="BF394" s="226">
        <f>IF(N394="snížená",J394,0)</f>
        <v>0</v>
      </c>
      <c r="BG394" s="226">
        <f>IF(N394="zákl. přenesená",J394,0)</f>
        <v>0</v>
      </c>
      <c r="BH394" s="226">
        <f>IF(N394="sníž. přenesená",J394,0)</f>
        <v>0</v>
      </c>
      <c r="BI394" s="226">
        <f>IF(N394="nulová",J394,0)</f>
        <v>0</v>
      </c>
      <c r="BJ394" s="20" t="s">
        <v>79</v>
      </c>
      <c r="BK394" s="226">
        <f>ROUND(I394*H394,2)</f>
        <v>0</v>
      </c>
      <c r="BL394" s="20" t="s">
        <v>97</v>
      </c>
      <c r="BM394" s="225" t="s">
        <v>4987</v>
      </c>
    </row>
    <row r="395" s="2" customFormat="1">
      <c r="A395" s="41"/>
      <c r="B395" s="42"/>
      <c r="C395" s="43"/>
      <c r="D395" s="235" t="s">
        <v>370</v>
      </c>
      <c r="E395" s="43"/>
      <c r="F395" s="236" t="s">
        <v>4988</v>
      </c>
      <c r="G395" s="43"/>
      <c r="H395" s="43"/>
      <c r="I395" s="237"/>
      <c r="J395" s="43"/>
      <c r="K395" s="43"/>
      <c r="L395" s="47"/>
      <c r="M395" s="238"/>
      <c r="N395" s="239"/>
      <c r="O395" s="87"/>
      <c r="P395" s="87"/>
      <c r="Q395" s="87"/>
      <c r="R395" s="87"/>
      <c r="S395" s="87"/>
      <c r="T395" s="88"/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T395" s="20" t="s">
        <v>370</v>
      </c>
      <c r="AU395" s="20" t="s">
        <v>81</v>
      </c>
    </row>
    <row r="396" s="2" customFormat="1" ht="33" customHeight="1">
      <c r="A396" s="41"/>
      <c r="B396" s="42"/>
      <c r="C396" s="214" t="s">
        <v>729</v>
      </c>
      <c r="D396" s="214" t="s">
        <v>179</v>
      </c>
      <c r="E396" s="215" t="s">
        <v>4989</v>
      </c>
      <c r="F396" s="216" t="s">
        <v>4990</v>
      </c>
      <c r="G396" s="217" t="s">
        <v>384</v>
      </c>
      <c r="H396" s="218">
        <v>7.5</v>
      </c>
      <c r="I396" s="219"/>
      <c r="J396" s="220">
        <f>ROUND(I396*H396,2)</f>
        <v>0</v>
      </c>
      <c r="K396" s="216" t="s">
        <v>393</v>
      </c>
      <c r="L396" s="47"/>
      <c r="M396" s="221" t="s">
        <v>21</v>
      </c>
      <c r="N396" s="222" t="s">
        <v>43</v>
      </c>
      <c r="O396" s="87"/>
      <c r="P396" s="223">
        <f>O396*H396</f>
        <v>0</v>
      </c>
      <c r="Q396" s="223">
        <v>0.0063699999999999998</v>
      </c>
      <c r="R396" s="223">
        <f>Q396*H396</f>
        <v>0.047774999999999998</v>
      </c>
      <c r="S396" s="223">
        <v>0</v>
      </c>
      <c r="T396" s="224">
        <f>S396*H396</f>
        <v>0</v>
      </c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R396" s="225" t="s">
        <v>97</v>
      </c>
      <c r="AT396" s="225" t="s">
        <v>179</v>
      </c>
      <c r="AU396" s="225" t="s">
        <v>81</v>
      </c>
      <c r="AY396" s="20" t="s">
        <v>178</v>
      </c>
      <c r="BE396" s="226">
        <f>IF(N396="základní",J396,0)</f>
        <v>0</v>
      </c>
      <c r="BF396" s="226">
        <f>IF(N396="snížená",J396,0)</f>
        <v>0</v>
      </c>
      <c r="BG396" s="226">
        <f>IF(N396="zákl. přenesená",J396,0)</f>
        <v>0</v>
      </c>
      <c r="BH396" s="226">
        <f>IF(N396="sníž. přenesená",J396,0)</f>
        <v>0</v>
      </c>
      <c r="BI396" s="226">
        <f>IF(N396="nulová",J396,0)</f>
        <v>0</v>
      </c>
      <c r="BJ396" s="20" t="s">
        <v>79</v>
      </c>
      <c r="BK396" s="226">
        <f>ROUND(I396*H396,2)</f>
        <v>0</v>
      </c>
      <c r="BL396" s="20" t="s">
        <v>97</v>
      </c>
      <c r="BM396" s="225" t="s">
        <v>4991</v>
      </c>
    </row>
    <row r="397" s="13" customFormat="1">
      <c r="A397" s="13"/>
      <c r="B397" s="240"/>
      <c r="C397" s="241"/>
      <c r="D397" s="242" t="s">
        <v>372</v>
      </c>
      <c r="E397" s="243" t="s">
        <v>21</v>
      </c>
      <c r="F397" s="244" t="s">
        <v>4992</v>
      </c>
      <c r="G397" s="241"/>
      <c r="H397" s="243" t="s">
        <v>21</v>
      </c>
      <c r="I397" s="245"/>
      <c r="J397" s="241"/>
      <c r="K397" s="241"/>
      <c r="L397" s="246"/>
      <c r="M397" s="247"/>
      <c r="N397" s="248"/>
      <c r="O397" s="248"/>
      <c r="P397" s="248"/>
      <c r="Q397" s="248"/>
      <c r="R397" s="248"/>
      <c r="S397" s="248"/>
      <c r="T397" s="249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T397" s="250" t="s">
        <v>372</v>
      </c>
      <c r="AU397" s="250" t="s">
        <v>81</v>
      </c>
      <c r="AV397" s="13" t="s">
        <v>79</v>
      </c>
      <c r="AW397" s="13" t="s">
        <v>34</v>
      </c>
      <c r="AX397" s="13" t="s">
        <v>72</v>
      </c>
      <c r="AY397" s="250" t="s">
        <v>178</v>
      </c>
    </row>
    <row r="398" s="14" customFormat="1">
      <c r="A398" s="14"/>
      <c r="B398" s="251"/>
      <c r="C398" s="252"/>
      <c r="D398" s="242" t="s">
        <v>372</v>
      </c>
      <c r="E398" s="253" t="s">
        <v>21</v>
      </c>
      <c r="F398" s="254" t="s">
        <v>4993</v>
      </c>
      <c r="G398" s="252"/>
      <c r="H398" s="255">
        <v>7.5</v>
      </c>
      <c r="I398" s="256"/>
      <c r="J398" s="252"/>
      <c r="K398" s="252"/>
      <c r="L398" s="257"/>
      <c r="M398" s="258"/>
      <c r="N398" s="259"/>
      <c r="O398" s="259"/>
      <c r="P398" s="259"/>
      <c r="Q398" s="259"/>
      <c r="R398" s="259"/>
      <c r="S398" s="259"/>
      <c r="T398" s="260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61" t="s">
        <v>372</v>
      </c>
      <c r="AU398" s="261" t="s">
        <v>81</v>
      </c>
      <c r="AV398" s="14" t="s">
        <v>81</v>
      </c>
      <c r="AW398" s="14" t="s">
        <v>34</v>
      </c>
      <c r="AX398" s="14" t="s">
        <v>79</v>
      </c>
      <c r="AY398" s="261" t="s">
        <v>178</v>
      </c>
    </row>
    <row r="399" s="2" customFormat="1" ht="24.15" customHeight="1">
      <c r="A399" s="41"/>
      <c r="B399" s="42"/>
      <c r="C399" s="214" t="s">
        <v>735</v>
      </c>
      <c r="D399" s="214" t="s">
        <v>179</v>
      </c>
      <c r="E399" s="215" t="s">
        <v>4994</v>
      </c>
      <c r="F399" s="216" t="s">
        <v>4995</v>
      </c>
      <c r="G399" s="217" t="s">
        <v>692</v>
      </c>
      <c r="H399" s="218">
        <v>1.8129999999999999</v>
      </c>
      <c r="I399" s="219"/>
      <c r="J399" s="220">
        <f>ROUND(I399*H399,2)</f>
        <v>0</v>
      </c>
      <c r="K399" s="216" t="s">
        <v>368</v>
      </c>
      <c r="L399" s="47"/>
      <c r="M399" s="221" t="s">
        <v>21</v>
      </c>
      <c r="N399" s="222" t="s">
        <v>43</v>
      </c>
      <c r="O399" s="87"/>
      <c r="P399" s="223">
        <f>O399*H399</f>
        <v>0</v>
      </c>
      <c r="Q399" s="223">
        <v>1.05291</v>
      </c>
      <c r="R399" s="223">
        <f>Q399*H399</f>
        <v>1.9089258300000001</v>
      </c>
      <c r="S399" s="223">
        <v>0</v>
      </c>
      <c r="T399" s="224">
        <f>S399*H399</f>
        <v>0</v>
      </c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R399" s="225" t="s">
        <v>97</v>
      </c>
      <c r="AT399" s="225" t="s">
        <v>179</v>
      </c>
      <c r="AU399" s="225" t="s">
        <v>81</v>
      </c>
      <c r="AY399" s="20" t="s">
        <v>178</v>
      </c>
      <c r="BE399" s="226">
        <f>IF(N399="základní",J399,0)</f>
        <v>0</v>
      </c>
      <c r="BF399" s="226">
        <f>IF(N399="snížená",J399,0)</f>
        <v>0</v>
      </c>
      <c r="BG399" s="226">
        <f>IF(N399="zákl. přenesená",J399,0)</f>
        <v>0</v>
      </c>
      <c r="BH399" s="226">
        <f>IF(N399="sníž. přenesená",J399,0)</f>
        <v>0</v>
      </c>
      <c r="BI399" s="226">
        <f>IF(N399="nulová",J399,0)</f>
        <v>0</v>
      </c>
      <c r="BJ399" s="20" t="s">
        <v>79</v>
      </c>
      <c r="BK399" s="226">
        <f>ROUND(I399*H399,2)</f>
        <v>0</v>
      </c>
      <c r="BL399" s="20" t="s">
        <v>97</v>
      </c>
      <c r="BM399" s="225" t="s">
        <v>4996</v>
      </c>
    </row>
    <row r="400" s="2" customFormat="1">
      <c r="A400" s="41"/>
      <c r="B400" s="42"/>
      <c r="C400" s="43"/>
      <c r="D400" s="235" t="s">
        <v>370</v>
      </c>
      <c r="E400" s="43"/>
      <c r="F400" s="236" t="s">
        <v>4997</v>
      </c>
      <c r="G400" s="43"/>
      <c r="H400" s="43"/>
      <c r="I400" s="237"/>
      <c r="J400" s="43"/>
      <c r="K400" s="43"/>
      <c r="L400" s="47"/>
      <c r="M400" s="238"/>
      <c r="N400" s="239"/>
      <c r="O400" s="87"/>
      <c r="P400" s="87"/>
      <c r="Q400" s="87"/>
      <c r="R400" s="87"/>
      <c r="S400" s="87"/>
      <c r="T400" s="88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T400" s="20" t="s">
        <v>370</v>
      </c>
      <c r="AU400" s="20" t="s">
        <v>81</v>
      </c>
    </row>
    <row r="401" s="13" customFormat="1">
      <c r="A401" s="13"/>
      <c r="B401" s="240"/>
      <c r="C401" s="241"/>
      <c r="D401" s="242" t="s">
        <v>372</v>
      </c>
      <c r="E401" s="243" t="s">
        <v>21</v>
      </c>
      <c r="F401" s="244" t="s">
        <v>4998</v>
      </c>
      <c r="G401" s="241"/>
      <c r="H401" s="243" t="s">
        <v>21</v>
      </c>
      <c r="I401" s="245"/>
      <c r="J401" s="241"/>
      <c r="K401" s="241"/>
      <c r="L401" s="246"/>
      <c r="M401" s="247"/>
      <c r="N401" s="248"/>
      <c r="O401" s="248"/>
      <c r="P401" s="248"/>
      <c r="Q401" s="248"/>
      <c r="R401" s="248"/>
      <c r="S401" s="248"/>
      <c r="T401" s="249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250" t="s">
        <v>372</v>
      </c>
      <c r="AU401" s="250" t="s">
        <v>81</v>
      </c>
      <c r="AV401" s="13" t="s">
        <v>79</v>
      </c>
      <c r="AW401" s="13" t="s">
        <v>34</v>
      </c>
      <c r="AX401" s="13" t="s">
        <v>72</v>
      </c>
      <c r="AY401" s="250" t="s">
        <v>178</v>
      </c>
    </row>
    <row r="402" s="14" customFormat="1">
      <c r="A402" s="14"/>
      <c r="B402" s="251"/>
      <c r="C402" s="252"/>
      <c r="D402" s="242" t="s">
        <v>372</v>
      </c>
      <c r="E402" s="253" t="s">
        <v>21</v>
      </c>
      <c r="F402" s="254" t="s">
        <v>4999</v>
      </c>
      <c r="G402" s="252"/>
      <c r="H402" s="255">
        <v>1.008</v>
      </c>
      <c r="I402" s="256"/>
      <c r="J402" s="252"/>
      <c r="K402" s="252"/>
      <c r="L402" s="257"/>
      <c r="M402" s="258"/>
      <c r="N402" s="259"/>
      <c r="O402" s="259"/>
      <c r="P402" s="259"/>
      <c r="Q402" s="259"/>
      <c r="R402" s="259"/>
      <c r="S402" s="259"/>
      <c r="T402" s="260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61" t="s">
        <v>372</v>
      </c>
      <c r="AU402" s="261" t="s">
        <v>81</v>
      </c>
      <c r="AV402" s="14" t="s">
        <v>81</v>
      </c>
      <c r="AW402" s="14" t="s">
        <v>34</v>
      </c>
      <c r="AX402" s="14" t="s">
        <v>72</v>
      </c>
      <c r="AY402" s="261" t="s">
        <v>178</v>
      </c>
    </row>
    <row r="403" s="14" customFormat="1">
      <c r="A403" s="14"/>
      <c r="B403" s="251"/>
      <c r="C403" s="252"/>
      <c r="D403" s="242" t="s">
        <v>372</v>
      </c>
      <c r="E403" s="253" t="s">
        <v>21</v>
      </c>
      <c r="F403" s="254" t="s">
        <v>5000</v>
      </c>
      <c r="G403" s="252"/>
      <c r="H403" s="255">
        <v>0.26700000000000002</v>
      </c>
      <c r="I403" s="256"/>
      <c r="J403" s="252"/>
      <c r="K403" s="252"/>
      <c r="L403" s="257"/>
      <c r="M403" s="258"/>
      <c r="N403" s="259"/>
      <c r="O403" s="259"/>
      <c r="P403" s="259"/>
      <c r="Q403" s="259"/>
      <c r="R403" s="259"/>
      <c r="S403" s="259"/>
      <c r="T403" s="260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T403" s="261" t="s">
        <v>372</v>
      </c>
      <c r="AU403" s="261" t="s">
        <v>81</v>
      </c>
      <c r="AV403" s="14" t="s">
        <v>81</v>
      </c>
      <c r="AW403" s="14" t="s">
        <v>34</v>
      </c>
      <c r="AX403" s="14" t="s">
        <v>72</v>
      </c>
      <c r="AY403" s="261" t="s">
        <v>178</v>
      </c>
    </row>
    <row r="404" s="14" customFormat="1">
      <c r="A404" s="14"/>
      <c r="B404" s="251"/>
      <c r="C404" s="252"/>
      <c r="D404" s="242" t="s">
        <v>372</v>
      </c>
      <c r="E404" s="253" t="s">
        <v>21</v>
      </c>
      <c r="F404" s="254" t="s">
        <v>5001</v>
      </c>
      <c r="G404" s="252"/>
      <c r="H404" s="255">
        <v>0.53800000000000003</v>
      </c>
      <c r="I404" s="256"/>
      <c r="J404" s="252"/>
      <c r="K404" s="252"/>
      <c r="L404" s="257"/>
      <c r="M404" s="258"/>
      <c r="N404" s="259"/>
      <c r="O404" s="259"/>
      <c r="P404" s="259"/>
      <c r="Q404" s="259"/>
      <c r="R404" s="259"/>
      <c r="S404" s="259"/>
      <c r="T404" s="260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61" t="s">
        <v>372</v>
      </c>
      <c r="AU404" s="261" t="s">
        <v>81</v>
      </c>
      <c r="AV404" s="14" t="s">
        <v>81</v>
      </c>
      <c r="AW404" s="14" t="s">
        <v>34</v>
      </c>
      <c r="AX404" s="14" t="s">
        <v>72</v>
      </c>
      <c r="AY404" s="261" t="s">
        <v>178</v>
      </c>
    </row>
    <row r="405" s="15" customFormat="1">
      <c r="A405" s="15"/>
      <c r="B405" s="262"/>
      <c r="C405" s="263"/>
      <c r="D405" s="242" t="s">
        <v>372</v>
      </c>
      <c r="E405" s="264" t="s">
        <v>21</v>
      </c>
      <c r="F405" s="265" t="s">
        <v>399</v>
      </c>
      <c r="G405" s="263"/>
      <c r="H405" s="266">
        <v>1.8129999999999999</v>
      </c>
      <c r="I405" s="267"/>
      <c r="J405" s="263"/>
      <c r="K405" s="263"/>
      <c r="L405" s="268"/>
      <c r="M405" s="269"/>
      <c r="N405" s="270"/>
      <c r="O405" s="270"/>
      <c r="P405" s="270"/>
      <c r="Q405" s="270"/>
      <c r="R405" s="270"/>
      <c r="S405" s="270"/>
      <c r="T405" s="271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T405" s="272" t="s">
        <v>372</v>
      </c>
      <c r="AU405" s="272" t="s">
        <v>81</v>
      </c>
      <c r="AV405" s="15" t="s">
        <v>97</v>
      </c>
      <c r="AW405" s="15" t="s">
        <v>34</v>
      </c>
      <c r="AX405" s="15" t="s">
        <v>79</v>
      </c>
      <c r="AY405" s="272" t="s">
        <v>178</v>
      </c>
    </row>
    <row r="406" s="2" customFormat="1" ht="24.15" customHeight="1">
      <c r="A406" s="41"/>
      <c r="B406" s="42"/>
      <c r="C406" s="214" t="s">
        <v>740</v>
      </c>
      <c r="D406" s="214" t="s">
        <v>179</v>
      </c>
      <c r="E406" s="215" t="s">
        <v>5002</v>
      </c>
      <c r="F406" s="216" t="s">
        <v>5003</v>
      </c>
      <c r="G406" s="217" t="s">
        <v>546</v>
      </c>
      <c r="H406" s="218">
        <v>3</v>
      </c>
      <c r="I406" s="219"/>
      <c r="J406" s="220">
        <f>ROUND(I406*H406,2)</f>
        <v>0</v>
      </c>
      <c r="K406" s="216" t="s">
        <v>393</v>
      </c>
      <c r="L406" s="47"/>
      <c r="M406" s="221" t="s">
        <v>21</v>
      </c>
      <c r="N406" s="222" t="s">
        <v>43</v>
      </c>
      <c r="O406" s="87"/>
      <c r="P406" s="223">
        <f>O406*H406</f>
        <v>0</v>
      </c>
      <c r="Q406" s="223">
        <v>1.05291</v>
      </c>
      <c r="R406" s="223">
        <f>Q406*H406</f>
        <v>3.1587300000000003</v>
      </c>
      <c r="S406" s="223">
        <v>0</v>
      </c>
      <c r="T406" s="224">
        <f>S406*H406</f>
        <v>0</v>
      </c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R406" s="225" t="s">
        <v>97</v>
      </c>
      <c r="AT406" s="225" t="s">
        <v>179</v>
      </c>
      <c r="AU406" s="225" t="s">
        <v>81</v>
      </c>
      <c r="AY406" s="20" t="s">
        <v>178</v>
      </c>
      <c r="BE406" s="226">
        <f>IF(N406="základní",J406,0)</f>
        <v>0</v>
      </c>
      <c r="BF406" s="226">
        <f>IF(N406="snížená",J406,0)</f>
        <v>0</v>
      </c>
      <c r="BG406" s="226">
        <f>IF(N406="zákl. přenesená",J406,0)</f>
        <v>0</v>
      </c>
      <c r="BH406" s="226">
        <f>IF(N406="sníž. přenesená",J406,0)</f>
        <v>0</v>
      </c>
      <c r="BI406" s="226">
        <f>IF(N406="nulová",J406,0)</f>
        <v>0</v>
      </c>
      <c r="BJ406" s="20" t="s">
        <v>79</v>
      </c>
      <c r="BK406" s="226">
        <f>ROUND(I406*H406,2)</f>
        <v>0</v>
      </c>
      <c r="BL406" s="20" t="s">
        <v>97</v>
      </c>
      <c r="BM406" s="225" t="s">
        <v>5004</v>
      </c>
    </row>
    <row r="407" s="14" customFormat="1">
      <c r="A407" s="14"/>
      <c r="B407" s="251"/>
      <c r="C407" s="252"/>
      <c r="D407" s="242" t="s">
        <v>372</v>
      </c>
      <c r="E407" s="253" t="s">
        <v>21</v>
      </c>
      <c r="F407" s="254" t="s">
        <v>5005</v>
      </c>
      <c r="G407" s="252"/>
      <c r="H407" s="255">
        <v>3</v>
      </c>
      <c r="I407" s="256"/>
      <c r="J407" s="252"/>
      <c r="K407" s="252"/>
      <c r="L407" s="257"/>
      <c r="M407" s="258"/>
      <c r="N407" s="259"/>
      <c r="O407" s="259"/>
      <c r="P407" s="259"/>
      <c r="Q407" s="259"/>
      <c r="R407" s="259"/>
      <c r="S407" s="259"/>
      <c r="T407" s="260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261" t="s">
        <v>372</v>
      </c>
      <c r="AU407" s="261" t="s">
        <v>81</v>
      </c>
      <c r="AV407" s="14" t="s">
        <v>81</v>
      </c>
      <c r="AW407" s="14" t="s">
        <v>34</v>
      </c>
      <c r="AX407" s="14" t="s">
        <v>79</v>
      </c>
      <c r="AY407" s="261" t="s">
        <v>178</v>
      </c>
    </row>
    <row r="408" s="12" customFormat="1" ht="22.8" customHeight="1">
      <c r="A408" s="12"/>
      <c r="B408" s="200"/>
      <c r="C408" s="201"/>
      <c r="D408" s="202" t="s">
        <v>71</v>
      </c>
      <c r="E408" s="227" t="s">
        <v>1604</v>
      </c>
      <c r="F408" s="227" t="s">
        <v>1605</v>
      </c>
      <c r="G408" s="201"/>
      <c r="H408" s="201"/>
      <c r="I408" s="204"/>
      <c r="J408" s="228">
        <f>BK408</f>
        <v>0</v>
      </c>
      <c r="K408" s="201"/>
      <c r="L408" s="206"/>
      <c r="M408" s="207"/>
      <c r="N408" s="208"/>
      <c r="O408" s="208"/>
      <c r="P408" s="209">
        <f>SUM(P409:P414)</f>
        <v>0</v>
      </c>
      <c r="Q408" s="208"/>
      <c r="R408" s="209">
        <f>SUM(R409:R414)</f>
        <v>0</v>
      </c>
      <c r="S408" s="208"/>
      <c r="T408" s="210">
        <f>SUM(T409:T414)</f>
        <v>0</v>
      </c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R408" s="211" t="s">
        <v>79</v>
      </c>
      <c r="AT408" s="212" t="s">
        <v>71</v>
      </c>
      <c r="AU408" s="212" t="s">
        <v>79</v>
      </c>
      <c r="AY408" s="211" t="s">
        <v>178</v>
      </c>
      <c r="BK408" s="213">
        <f>SUM(BK409:BK414)</f>
        <v>0</v>
      </c>
    </row>
    <row r="409" s="2" customFormat="1" ht="55.5" customHeight="1">
      <c r="A409" s="41"/>
      <c r="B409" s="42"/>
      <c r="C409" s="214" t="s">
        <v>748</v>
      </c>
      <c r="D409" s="214" t="s">
        <v>179</v>
      </c>
      <c r="E409" s="215" t="s">
        <v>1607</v>
      </c>
      <c r="F409" s="216" t="s">
        <v>1608</v>
      </c>
      <c r="G409" s="217" t="s">
        <v>692</v>
      </c>
      <c r="H409" s="218">
        <v>894.24099999999999</v>
      </c>
      <c r="I409" s="219"/>
      <c r="J409" s="220">
        <f>ROUND(I409*H409,2)</f>
        <v>0</v>
      </c>
      <c r="K409" s="216" t="s">
        <v>368</v>
      </c>
      <c r="L409" s="47"/>
      <c r="M409" s="221" t="s">
        <v>21</v>
      </c>
      <c r="N409" s="222" t="s">
        <v>43</v>
      </c>
      <c r="O409" s="87"/>
      <c r="P409" s="223">
        <f>O409*H409</f>
        <v>0</v>
      </c>
      <c r="Q409" s="223">
        <v>0</v>
      </c>
      <c r="R409" s="223">
        <f>Q409*H409</f>
        <v>0</v>
      </c>
      <c r="S409" s="223">
        <v>0</v>
      </c>
      <c r="T409" s="224">
        <f>S409*H409</f>
        <v>0</v>
      </c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R409" s="225" t="s">
        <v>97</v>
      </c>
      <c r="AT409" s="225" t="s">
        <v>179</v>
      </c>
      <c r="AU409" s="225" t="s">
        <v>81</v>
      </c>
      <c r="AY409" s="20" t="s">
        <v>178</v>
      </c>
      <c r="BE409" s="226">
        <f>IF(N409="základní",J409,0)</f>
        <v>0</v>
      </c>
      <c r="BF409" s="226">
        <f>IF(N409="snížená",J409,0)</f>
        <v>0</v>
      </c>
      <c r="BG409" s="226">
        <f>IF(N409="zákl. přenesená",J409,0)</f>
        <v>0</v>
      </c>
      <c r="BH409" s="226">
        <f>IF(N409="sníž. přenesená",J409,0)</f>
        <v>0</v>
      </c>
      <c r="BI409" s="226">
        <f>IF(N409="nulová",J409,0)</f>
        <v>0</v>
      </c>
      <c r="BJ409" s="20" t="s">
        <v>79</v>
      </c>
      <c r="BK409" s="226">
        <f>ROUND(I409*H409,2)</f>
        <v>0</v>
      </c>
      <c r="BL409" s="20" t="s">
        <v>97</v>
      </c>
      <c r="BM409" s="225" t="s">
        <v>5006</v>
      </c>
    </row>
    <row r="410" s="2" customFormat="1">
      <c r="A410" s="41"/>
      <c r="B410" s="42"/>
      <c r="C410" s="43"/>
      <c r="D410" s="235" t="s">
        <v>370</v>
      </c>
      <c r="E410" s="43"/>
      <c r="F410" s="236" t="s">
        <v>1610</v>
      </c>
      <c r="G410" s="43"/>
      <c r="H410" s="43"/>
      <c r="I410" s="237"/>
      <c r="J410" s="43"/>
      <c r="K410" s="43"/>
      <c r="L410" s="47"/>
      <c r="M410" s="238"/>
      <c r="N410" s="239"/>
      <c r="O410" s="87"/>
      <c r="P410" s="87"/>
      <c r="Q410" s="87"/>
      <c r="R410" s="87"/>
      <c r="S410" s="87"/>
      <c r="T410" s="88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T410" s="20" t="s">
        <v>370</v>
      </c>
      <c r="AU410" s="20" t="s">
        <v>81</v>
      </c>
    </row>
    <row r="411" s="14" customFormat="1">
      <c r="A411" s="14"/>
      <c r="B411" s="251"/>
      <c r="C411" s="252"/>
      <c r="D411" s="242" t="s">
        <v>372</v>
      </c>
      <c r="E411" s="252"/>
      <c r="F411" s="254" t="s">
        <v>5007</v>
      </c>
      <c r="G411" s="252"/>
      <c r="H411" s="255">
        <v>894.24099999999999</v>
      </c>
      <c r="I411" s="256"/>
      <c r="J411" s="252"/>
      <c r="K411" s="252"/>
      <c r="L411" s="257"/>
      <c r="M411" s="258"/>
      <c r="N411" s="259"/>
      <c r="O411" s="259"/>
      <c r="P411" s="259"/>
      <c r="Q411" s="259"/>
      <c r="R411" s="259"/>
      <c r="S411" s="259"/>
      <c r="T411" s="260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T411" s="261" t="s">
        <v>372</v>
      </c>
      <c r="AU411" s="261" t="s">
        <v>81</v>
      </c>
      <c r="AV411" s="14" t="s">
        <v>81</v>
      </c>
      <c r="AW411" s="14" t="s">
        <v>4</v>
      </c>
      <c r="AX411" s="14" t="s">
        <v>79</v>
      </c>
      <c r="AY411" s="261" t="s">
        <v>178</v>
      </c>
    </row>
    <row r="412" s="2" customFormat="1" ht="66.75" customHeight="1">
      <c r="A412" s="41"/>
      <c r="B412" s="42"/>
      <c r="C412" s="214" t="s">
        <v>754</v>
      </c>
      <c r="D412" s="214" t="s">
        <v>179</v>
      </c>
      <c r="E412" s="215" t="s">
        <v>1613</v>
      </c>
      <c r="F412" s="216" t="s">
        <v>1614</v>
      </c>
      <c r="G412" s="217" t="s">
        <v>692</v>
      </c>
      <c r="H412" s="218">
        <v>383.24599999999998</v>
      </c>
      <c r="I412" s="219"/>
      <c r="J412" s="220">
        <f>ROUND(I412*H412,2)</f>
        <v>0</v>
      </c>
      <c r="K412" s="216" t="s">
        <v>368</v>
      </c>
      <c r="L412" s="47"/>
      <c r="M412" s="221" t="s">
        <v>21</v>
      </c>
      <c r="N412" s="222" t="s">
        <v>43</v>
      </c>
      <c r="O412" s="87"/>
      <c r="P412" s="223">
        <f>O412*H412</f>
        <v>0</v>
      </c>
      <c r="Q412" s="223">
        <v>0</v>
      </c>
      <c r="R412" s="223">
        <f>Q412*H412</f>
        <v>0</v>
      </c>
      <c r="S412" s="223">
        <v>0</v>
      </c>
      <c r="T412" s="224">
        <f>S412*H412</f>
        <v>0</v>
      </c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R412" s="225" t="s">
        <v>97</v>
      </c>
      <c r="AT412" s="225" t="s">
        <v>179</v>
      </c>
      <c r="AU412" s="225" t="s">
        <v>81</v>
      </c>
      <c r="AY412" s="20" t="s">
        <v>178</v>
      </c>
      <c r="BE412" s="226">
        <f>IF(N412="základní",J412,0)</f>
        <v>0</v>
      </c>
      <c r="BF412" s="226">
        <f>IF(N412="snížená",J412,0)</f>
        <v>0</v>
      </c>
      <c r="BG412" s="226">
        <f>IF(N412="zákl. přenesená",J412,0)</f>
        <v>0</v>
      </c>
      <c r="BH412" s="226">
        <f>IF(N412="sníž. přenesená",J412,0)</f>
        <v>0</v>
      </c>
      <c r="BI412" s="226">
        <f>IF(N412="nulová",J412,0)</f>
        <v>0</v>
      </c>
      <c r="BJ412" s="20" t="s">
        <v>79</v>
      </c>
      <c r="BK412" s="226">
        <f>ROUND(I412*H412,2)</f>
        <v>0</v>
      </c>
      <c r="BL412" s="20" t="s">
        <v>97</v>
      </c>
      <c r="BM412" s="225" t="s">
        <v>5008</v>
      </c>
    </row>
    <row r="413" s="2" customFormat="1">
      <c r="A413" s="41"/>
      <c r="B413" s="42"/>
      <c r="C413" s="43"/>
      <c r="D413" s="235" t="s">
        <v>370</v>
      </c>
      <c r="E413" s="43"/>
      <c r="F413" s="236" t="s">
        <v>1616</v>
      </c>
      <c r="G413" s="43"/>
      <c r="H413" s="43"/>
      <c r="I413" s="237"/>
      <c r="J413" s="43"/>
      <c r="K413" s="43"/>
      <c r="L413" s="47"/>
      <c r="M413" s="238"/>
      <c r="N413" s="239"/>
      <c r="O413" s="87"/>
      <c r="P413" s="87"/>
      <c r="Q413" s="87"/>
      <c r="R413" s="87"/>
      <c r="S413" s="87"/>
      <c r="T413" s="88"/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T413" s="20" t="s">
        <v>370</v>
      </c>
      <c r="AU413" s="20" t="s">
        <v>81</v>
      </c>
    </row>
    <row r="414" s="14" customFormat="1">
      <c r="A414" s="14"/>
      <c r="B414" s="251"/>
      <c r="C414" s="252"/>
      <c r="D414" s="242" t="s">
        <v>372</v>
      </c>
      <c r="E414" s="252"/>
      <c r="F414" s="254" t="s">
        <v>5009</v>
      </c>
      <c r="G414" s="252"/>
      <c r="H414" s="255">
        <v>383.24599999999998</v>
      </c>
      <c r="I414" s="256"/>
      <c r="J414" s="252"/>
      <c r="K414" s="252"/>
      <c r="L414" s="257"/>
      <c r="M414" s="299"/>
      <c r="N414" s="300"/>
      <c r="O414" s="300"/>
      <c r="P414" s="300"/>
      <c r="Q414" s="300"/>
      <c r="R414" s="300"/>
      <c r="S414" s="300"/>
      <c r="T414" s="301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261" t="s">
        <v>372</v>
      </c>
      <c r="AU414" s="261" t="s">
        <v>81</v>
      </c>
      <c r="AV414" s="14" t="s">
        <v>81</v>
      </c>
      <c r="AW414" s="14" t="s">
        <v>4</v>
      </c>
      <c r="AX414" s="14" t="s">
        <v>79</v>
      </c>
      <c r="AY414" s="261" t="s">
        <v>178</v>
      </c>
    </row>
    <row r="415" s="2" customFormat="1" ht="6.96" customHeight="1">
      <c r="A415" s="41"/>
      <c r="B415" s="62"/>
      <c r="C415" s="63"/>
      <c r="D415" s="63"/>
      <c r="E415" s="63"/>
      <c r="F415" s="63"/>
      <c r="G415" s="63"/>
      <c r="H415" s="63"/>
      <c r="I415" s="63"/>
      <c r="J415" s="63"/>
      <c r="K415" s="63"/>
      <c r="L415" s="47"/>
      <c r="M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</row>
  </sheetData>
  <sheetProtection sheet="1" autoFilter="0" formatColumns="0" formatRows="0" objects="1" scenarios="1" spinCount="100000" saltValue="xSkWv/i39SUuGcpoQpkqdeaGneZu//exe+R4diqey4Tp/0eGw0OISsozz03ng2dalOGi9iCV+BmWsXxb6+AzKQ==" hashValue="CeLBt90XZATKnY0Fb2K2v13iwQfKza5kGoIOmZHG53RslDPT33hjbhmxB+sK7F9KHxnjOnNmfsbjkU+e19a9Pw==" algorithmName="SHA-512" password="CCE5"/>
  <autoFilter ref="C95:K414"/>
  <mergeCells count="15">
    <mergeCell ref="E7:H7"/>
    <mergeCell ref="E11:H11"/>
    <mergeCell ref="E9:H9"/>
    <mergeCell ref="E13:H13"/>
    <mergeCell ref="E22:H22"/>
    <mergeCell ref="E31:H31"/>
    <mergeCell ref="E52:H52"/>
    <mergeCell ref="E56:H56"/>
    <mergeCell ref="E54:H54"/>
    <mergeCell ref="E58:H58"/>
    <mergeCell ref="E82:H82"/>
    <mergeCell ref="E86:H86"/>
    <mergeCell ref="E84:H84"/>
    <mergeCell ref="E88:H88"/>
    <mergeCell ref="L2:V2"/>
  </mergeCells>
  <hyperlinks>
    <hyperlink ref="F100" r:id="rId1" display="https://podminky.urs.cz/item/CS_URS_2026_02/270002113"/>
    <hyperlink ref="F108" r:id="rId2" display="https://podminky.urs.cz/item/CS_URS_2026_02/279113154"/>
    <hyperlink ref="F113" r:id="rId3" display="https://podminky.urs.cz/item/CS_URS_2026_02/279113156"/>
    <hyperlink ref="F119" r:id="rId4" display="https://podminky.urs.cz/item/CS_URS_2026_02/273322611"/>
    <hyperlink ref="F133" r:id="rId5" display="https://podminky.urs.cz/item/CS_URS_2026_02/273351121"/>
    <hyperlink ref="F141" r:id="rId6" display="https://podminky.urs.cz/item/CS_URS_2026_02/273351122"/>
    <hyperlink ref="F144" r:id="rId7" display="https://podminky.urs.cz/item/CS_URS_2026_02/273361821"/>
    <hyperlink ref="F158" r:id="rId8" display="https://podminky.urs.cz/item/CS_URS_2026_02/273362021"/>
    <hyperlink ref="F165" r:id="rId9" display="https://podminky.urs.cz/item/CS_URS_2026_02/274313511"/>
    <hyperlink ref="F175" r:id="rId10" display="https://podminky.urs.cz/item/CS_URS_2026_02/274322511"/>
    <hyperlink ref="F188" r:id="rId11" display="https://podminky.urs.cz/item/CS_URS_2026_02/274351121"/>
    <hyperlink ref="F211" r:id="rId12" display="https://podminky.urs.cz/item/CS_URS_2026_02/274351122"/>
    <hyperlink ref="F214" r:id="rId13" display="https://podminky.urs.cz/item/CS_URS_2026_02/274361821"/>
    <hyperlink ref="F228" r:id="rId14" display="https://podminky.urs.cz/item/CS_URS_2026_02/274362021"/>
    <hyperlink ref="F248" r:id="rId15" display="https://podminky.urs.cz/item/CS_URS_2026_02/279322512"/>
    <hyperlink ref="F254" r:id="rId16" display="https://podminky.urs.cz/item/CS_URS_2026_02/279351121"/>
    <hyperlink ref="F258" r:id="rId17" display="https://podminky.urs.cz/item/CS_URS_2026_02/279351122"/>
    <hyperlink ref="F262" r:id="rId18" display="https://podminky.urs.cz/item/CS_URS_2026_02/279361821"/>
    <hyperlink ref="F271" r:id="rId19" display="https://podminky.urs.cz/item/CS_URS_2026_02/279362021"/>
    <hyperlink ref="F281" r:id="rId20" display="https://podminky.urs.cz/item/CS_URS_2026_02/330321512"/>
    <hyperlink ref="F286" r:id="rId21" display="https://podminky.urs.cz/item/CS_URS_2026_02/331351325"/>
    <hyperlink ref="F291" r:id="rId22" display="https://podminky.urs.cz/item/CS_URS_2026_02/331351326"/>
    <hyperlink ref="F296" r:id="rId23" display="https://podminky.urs.cz/item/CS_URS_2026_02/331361821"/>
    <hyperlink ref="F310" r:id="rId24" display="https://podminky.urs.cz/item/CS_URS_2026_02/411121121"/>
    <hyperlink ref="F314" r:id="rId25" display="https://podminky.urs.cz/item/CS_URS_2026_02/411121125"/>
    <hyperlink ref="F330" r:id="rId26" display="https://podminky.urs.cz/item/CS_URS_2026_02/411388531"/>
    <hyperlink ref="F338" r:id="rId27" display="https://podminky.urs.cz/item/CS_URS_2026_02/413321414"/>
    <hyperlink ref="F342" r:id="rId28" display="https://podminky.urs.cz/item/CS_URS_2026_02/413351121"/>
    <hyperlink ref="F348" r:id="rId29" display="https://podminky.urs.cz/item/CS_URS_2026_02/413351122"/>
    <hyperlink ref="F354" r:id="rId30" display="https://podminky.urs.cz/item/CS_URS_2026_02/413352115"/>
    <hyperlink ref="F358" r:id="rId31" display="https://podminky.urs.cz/item/CS_URS_2026_02/413352116"/>
    <hyperlink ref="F362" r:id="rId32" display="https://podminky.urs.cz/item/CS_URS_2026_02/413361821"/>
    <hyperlink ref="F379" r:id="rId33" display="https://podminky.urs.cz/item/CS_URS_2026_02/417321515"/>
    <hyperlink ref="F388" r:id="rId34" display="https://podminky.urs.cz/item/CS_URS_2026_02/417351115"/>
    <hyperlink ref="F395" r:id="rId35" display="https://podminky.urs.cz/item/CS_URS_2026_02/417351116"/>
    <hyperlink ref="F400" r:id="rId36" display="https://podminky.urs.cz/item/CS_URS_2026_02/417361821"/>
    <hyperlink ref="F410" r:id="rId37" display="https://podminky.urs.cz/item/CS_URS_2026_02/998011001"/>
    <hyperlink ref="F413" r:id="rId38" display="https://podminky.urs.cz/item/CS_URS_2026_02/998011008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39"/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125</v>
      </c>
    </row>
    <row r="3" s="1" customFormat="1" ht="6.96" customHeight="1">
      <c r="B3" s="142"/>
      <c r="C3" s="143"/>
      <c r="D3" s="143"/>
      <c r="E3" s="143"/>
      <c r="F3" s="143"/>
      <c r="G3" s="143"/>
      <c r="H3" s="143"/>
      <c r="I3" s="143"/>
      <c r="J3" s="143"/>
      <c r="K3" s="143"/>
      <c r="L3" s="23"/>
      <c r="AT3" s="20" t="s">
        <v>81</v>
      </c>
    </row>
    <row r="4" s="1" customFormat="1" ht="24.96" customHeight="1">
      <c r="B4" s="23"/>
      <c r="D4" s="144" t="s">
        <v>150</v>
      </c>
      <c r="L4" s="23"/>
      <c r="M4" s="145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6" t="s">
        <v>16</v>
      </c>
      <c r="L6" s="23"/>
    </row>
    <row r="7" s="1" customFormat="1" ht="26.25" customHeight="1">
      <c r="B7" s="23"/>
      <c r="E7" s="147" t="str">
        <f>'Rekapitulace stavby'!K6</f>
        <v>PŘÍSTAVBA SAUNOVÉ ZÓNY K WELLNESS CENTRU BRUNTÁL I.ETAPA</v>
      </c>
      <c r="F7" s="146"/>
      <c r="G7" s="146"/>
      <c r="H7" s="146"/>
      <c r="L7" s="23"/>
    </row>
    <row r="8" s="1" customFormat="1" ht="12" customHeight="1">
      <c r="B8" s="23"/>
      <c r="D8" s="146" t="s">
        <v>151</v>
      </c>
      <c r="L8" s="23"/>
    </row>
    <row r="9" s="2" customFormat="1" ht="16.5" customHeight="1">
      <c r="A9" s="41"/>
      <c r="B9" s="47"/>
      <c r="C9" s="41"/>
      <c r="D9" s="41"/>
      <c r="E9" s="147" t="s">
        <v>328</v>
      </c>
      <c r="F9" s="41"/>
      <c r="G9" s="41"/>
      <c r="H9" s="41"/>
      <c r="I9" s="41"/>
      <c r="J9" s="41"/>
      <c r="K9" s="41"/>
      <c r="L9" s="148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6" t="s">
        <v>153</v>
      </c>
      <c r="E10" s="41"/>
      <c r="F10" s="41"/>
      <c r="G10" s="41"/>
      <c r="H10" s="41"/>
      <c r="I10" s="41"/>
      <c r="J10" s="41"/>
      <c r="K10" s="41"/>
      <c r="L10" s="148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9" t="s">
        <v>5010</v>
      </c>
      <c r="F11" s="41"/>
      <c r="G11" s="41"/>
      <c r="H11" s="41"/>
      <c r="I11" s="41"/>
      <c r="J11" s="41"/>
      <c r="K11" s="41"/>
      <c r="L11" s="148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8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6" t="s">
        <v>18</v>
      </c>
      <c r="E13" s="41"/>
      <c r="F13" s="136" t="s">
        <v>19</v>
      </c>
      <c r="G13" s="41"/>
      <c r="H13" s="41"/>
      <c r="I13" s="146" t="s">
        <v>20</v>
      </c>
      <c r="J13" s="136" t="s">
        <v>21</v>
      </c>
      <c r="K13" s="41"/>
      <c r="L13" s="148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6" t="s">
        <v>22</v>
      </c>
      <c r="E14" s="41"/>
      <c r="F14" s="136" t="s">
        <v>332</v>
      </c>
      <c r="G14" s="41"/>
      <c r="H14" s="41"/>
      <c r="I14" s="146" t="s">
        <v>24</v>
      </c>
      <c r="J14" s="150" t="str">
        <f>'Rekapitulace stavby'!AN8</f>
        <v>13. 7. 2026</v>
      </c>
      <c r="K14" s="41"/>
      <c r="L14" s="148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8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6" t="s">
        <v>26</v>
      </c>
      <c r="E16" s="41"/>
      <c r="F16" s="41"/>
      <c r="G16" s="41"/>
      <c r="H16" s="41"/>
      <c r="I16" s="146" t="s">
        <v>27</v>
      </c>
      <c r="J16" s="136" t="s">
        <v>21</v>
      </c>
      <c r="K16" s="41"/>
      <c r="L16" s="148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28</v>
      </c>
      <c r="F17" s="41"/>
      <c r="G17" s="41"/>
      <c r="H17" s="41"/>
      <c r="I17" s="146" t="s">
        <v>29</v>
      </c>
      <c r="J17" s="136" t="s">
        <v>21</v>
      </c>
      <c r="K17" s="41"/>
      <c r="L17" s="148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8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6" t="s">
        <v>30</v>
      </c>
      <c r="E19" s="41"/>
      <c r="F19" s="41"/>
      <c r="G19" s="41"/>
      <c r="H19" s="41"/>
      <c r="I19" s="146" t="s">
        <v>27</v>
      </c>
      <c r="J19" s="36" t="str">
        <f>'Rekapitulace stavby'!AN13</f>
        <v>Vyplň údaj</v>
      </c>
      <c r="K19" s="41"/>
      <c r="L19" s="148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6" t="s">
        <v>29</v>
      </c>
      <c r="J20" s="36" t="str">
        <f>'Rekapitulace stavby'!AN14</f>
        <v>Vyplň údaj</v>
      </c>
      <c r="K20" s="41"/>
      <c r="L20" s="148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8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6" t="s">
        <v>32</v>
      </c>
      <c r="E22" s="41"/>
      <c r="F22" s="41"/>
      <c r="G22" s="41"/>
      <c r="H22" s="41"/>
      <c r="I22" s="146" t="s">
        <v>27</v>
      </c>
      <c r="J22" s="136" t="s">
        <v>21</v>
      </c>
      <c r="K22" s="41"/>
      <c r="L22" s="148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33</v>
      </c>
      <c r="F23" s="41"/>
      <c r="G23" s="41"/>
      <c r="H23" s="41"/>
      <c r="I23" s="146" t="s">
        <v>29</v>
      </c>
      <c r="J23" s="136" t="s">
        <v>21</v>
      </c>
      <c r="K23" s="41"/>
      <c r="L23" s="148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8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6" t="s">
        <v>35</v>
      </c>
      <c r="E25" s="41"/>
      <c r="F25" s="41"/>
      <c r="G25" s="41"/>
      <c r="H25" s="41"/>
      <c r="I25" s="146" t="s">
        <v>27</v>
      </c>
      <c r="J25" s="136" t="s">
        <v>21</v>
      </c>
      <c r="K25" s="41"/>
      <c r="L25" s="148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33</v>
      </c>
      <c r="F26" s="41"/>
      <c r="G26" s="41"/>
      <c r="H26" s="41"/>
      <c r="I26" s="146" t="s">
        <v>29</v>
      </c>
      <c r="J26" s="136" t="s">
        <v>21</v>
      </c>
      <c r="K26" s="41"/>
      <c r="L26" s="148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8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6" t="s">
        <v>36</v>
      </c>
      <c r="E28" s="41"/>
      <c r="F28" s="41"/>
      <c r="G28" s="41"/>
      <c r="H28" s="41"/>
      <c r="I28" s="41"/>
      <c r="J28" s="41"/>
      <c r="K28" s="41"/>
      <c r="L28" s="148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1"/>
      <c r="B29" s="152"/>
      <c r="C29" s="151"/>
      <c r="D29" s="151"/>
      <c r="E29" s="153" t="s">
        <v>21</v>
      </c>
      <c r="F29" s="153"/>
      <c r="G29" s="153"/>
      <c r="H29" s="153"/>
      <c r="I29" s="151"/>
      <c r="J29" s="151"/>
      <c r="K29" s="151"/>
      <c r="L29" s="154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8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5"/>
      <c r="E31" s="155"/>
      <c r="F31" s="155"/>
      <c r="G31" s="155"/>
      <c r="H31" s="155"/>
      <c r="I31" s="155"/>
      <c r="J31" s="155"/>
      <c r="K31" s="155"/>
      <c r="L31" s="148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6" t="s">
        <v>38</v>
      </c>
      <c r="E32" s="41"/>
      <c r="F32" s="41"/>
      <c r="G32" s="41"/>
      <c r="H32" s="41"/>
      <c r="I32" s="41"/>
      <c r="J32" s="157">
        <f>ROUND(J93, 2)</f>
        <v>0</v>
      </c>
      <c r="K32" s="41"/>
      <c r="L32" s="148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5"/>
      <c r="E33" s="155"/>
      <c r="F33" s="155"/>
      <c r="G33" s="155"/>
      <c r="H33" s="155"/>
      <c r="I33" s="155"/>
      <c r="J33" s="155"/>
      <c r="K33" s="155"/>
      <c r="L33" s="148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8" t="s">
        <v>40</v>
      </c>
      <c r="G34" s="41"/>
      <c r="H34" s="41"/>
      <c r="I34" s="158" t="s">
        <v>39</v>
      </c>
      <c r="J34" s="158" t="s">
        <v>41</v>
      </c>
      <c r="K34" s="41"/>
      <c r="L34" s="148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9" t="s">
        <v>42</v>
      </c>
      <c r="E35" s="146" t="s">
        <v>43</v>
      </c>
      <c r="F35" s="160">
        <f>ROUND((SUM(BE93:BE268)),  2)</f>
        <v>0</v>
      </c>
      <c r="G35" s="41"/>
      <c r="H35" s="41"/>
      <c r="I35" s="161">
        <v>0.20999999999999999</v>
      </c>
      <c r="J35" s="160">
        <f>ROUND(((SUM(BE93:BE268))*I35),  2)</f>
        <v>0</v>
      </c>
      <c r="K35" s="41"/>
      <c r="L35" s="148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6" t="s">
        <v>44</v>
      </c>
      <c r="F36" s="160">
        <f>ROUND((SUM(BF93:BF268)),  2)</f>
        <v>0</v>
      </c>
      <c r="G36" s="41"/>
      <c r="H36" s="41"/>
      <c r="I36" s="161">
        <v>0.14999999999999999</v>
      </c>
      <c r="J36" s="160">
        <f>ROUND(((SUM(BF93:BF268))*I36),  2)</f>
        <v>0</v>
      </c>
      <c r="K36" s="41"/>
      <c r="L36" s="148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6" t="s">
        <v>45</v>
      </c>
      <c r="F37" s="160">
        <f>ROUND((SUM(BG93:BG268)),  2)</f>
        <v>0</v>
      </c>
      <c r="G37" s="41"/>
      <c r="H37" s="41"/>
      <c r="I37" s="161">
        <v>0.20999999999999999</v>
      </c>
      <c r="J37" s="160">
        <f>0</f>
        <v>0</v>
      </c>
      <c r="K37" s="41"/>
      <c r="L37" s="148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6" t="s">
        <v>46</v>
      </c>
      <c r="F38" s="160">
        <f>ROUND((SUM(BH93:BH268)),  2)</f>
        <v>0</v>
      </c>
      <c r="G38" s="41"/>
      <c r="H38" s="41"/>
      <c r="I38" s="161">
        <v>0.14999999999999999</v>
      </c>
      <c r="J38" s="160">
        <f>0</f>
        <v>0</v>
      </c>
      <c r="K38" s="41"/>
      <c r="L38" s="148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6" t="s">
        <v>47</v>
      </c>
      <c r="F39" s="160">
        <f>ROUND((SUM(BI93:BI268)),  2)</f>
        <v>0</v>
      </c>
      <c r="G39" s="41"/>
      <c r="H39" s="41"/>
      <c r="I39" s="161">
        <v>0</v>
      </c>
      <c r="J39" s="160">
        <f>0</f>
        <v>0</v>
      </c>
      <c r="K39" s="41"/>
      <c r="L39" s="148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8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2"/>
      <c r="D41" s="163" t="s">
        <v>48</v>
      </c>
      <c r="E41" s="164"/>
      <c r="F41" s="164"/>
      <c r="G41" s="165" t="s">
        <v>49</v>
      </c>
      <c r="H41" s="166" t="s">
        <v>50</v>
      </c>
      <c r="I41" s="164"/>
      <c r="J41" s="167">
        <f>SUM(J32:J39)</f>
        <v>0</v>
      </c>
      <c r="K41" s="168"/>
      <c r="L41" s="148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9"/>
      <c r="C42" s="170"/>
      <c r="D42" s="170"/>
      <c r="E42" s="170"/>
      <c r="F42" s="170"/>
      <c r="G42" s="170"/>
      <c r="H42" s="170"/>
      <c r="I42" s="170"/>
      <c r="J42" s="170"/>
      <c r="K42" s="170"/>
      <c r="L42" s="148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1"/>
      <c r="C46" s="172"/>
      <c r="D46" s="172"/>
      <c r="E46" s="172"/>
      <c r="F46" s="172"/>
      <c r="G46" s="172"/>
      <c r="H46" s="172"/>
      <c r="I46" s="172"/>
      <c r="J46" s="172"/>
      <c r="K46" s="172"/>
      <c r="L46" s="148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156</v>
      </c>
      <c r="D47" s="43"/>
      <c r="E47" s="43"/>
      <c r="F47" s="43"/>
      <c r="G47" s="43"/>
      <c r="H47" s="43"/>
      <c r="I47" s="43"/>
      <c r="J47" s="43"/>
      <c r="K47" s="43"/>
      <c r="L47" s="148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8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8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26.25" customHeight="1">
      <c r="A50" s="41"/>
      <c r="B50" s="42"/>
      <c r="C50" s="43"/>
      <c r="D50" s="43"/>
      <c r="E50" s="173" t="str">
        <f>E7</f>
        <v>PŘÍSTAVBA SAUNOVÉ ZÓNY K WELLNESS CENTRU BRUNTÁL I.ETAPA</v>
      </c>
      <c r="F50" s="35"/>
      <c r="G50" s="35"/>
      <c r="H50" s="35"/>
      <c r="I50" s="43"/>
      <c r="J50" s="43"/>
      <c r="K50" s="43"/>
      <c r="L50" s="148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151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3" t="s">
        <v>328</v>
      </c>
      <c r="F52" s="43"/>
      <c r="G52" s="43"/>
      <c r="H52" s="43"/>
      <c r="I52" s="43"/>
      <c r="J52" s="43"/>
      <c r="K52" s="43"/>
      <c r="L52" s="148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153</v>
      </c>
      <c r="D53" s="43"/>
      <c r="E53" s="43"/>
      <c r="F53" s="43"/>
      <c r="G53" s="43"/>
      <c r="H53" s="43"/>
      <c r="I53" s="43"/>
      <c r="J53" s="43"/>
      <c r="K53" s="43"/>
      <c r="L53" s="148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SO 03 - Zpevněné plochy</v>
      </c>
      <c r="F54" s="43"/>
      <c r="G54" s="43"/>
      <c r="H54" s="43"/>
      <c r="I54" s="43"/>
      <c r="J54" s="43"/>
      <c r="K54" s="43"/>
      <c r="L54" s="148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8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22</v>
      </c>
      <c r="D56" s="43"/>
      <c r="E56" s="43"/>
      <c r="F56" s="30" t="str">
        <f>F14</f>
        <v>Bruntál</v>
      </c>
      <c r="G56" s="43"/>
      <c r="H56" s="43"/>
      <c r="I56" s="35" t="s">
        <v>24</v>
      </c>
      <c r="J56" s="75" t="str">
        <f>IF(J14="","",J14)</f>
        <v>13. 7. 2026</v>
      </c>
      <c r="K56" s="43"/>
      <c r="L56" s="148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8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5.15" customHeight="1">
      <c r="A58" s="41"/>
      <c r="B58" s="42"/>
      <c r="C58" s="35" t="s">
        <v>26</v>
      </c>
      <c r="D58" s="43"/>
      <c r="E58" s="43"/>
      <c r="F58" s="30" t="str">
        <f>E17</f>
        <v>Město Bruntál, Nádražní 944/20, 79201</v>
      </c>
      <c r="G58" s="43"/>
      <c r="H58" s="43"/>
      <c r="I58" s="35" t="s">
        <v>32</v>
      </c>
      <c r="J58" s="39" t="str">
        <f>E23</f>
        <v>Ateliér EMMET s.r.o.</v>
      </c>
      <c r="K58" s="43"/>
      <c r="L58" s="148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30</v>
      </c>
      <c r="D59" s="43"/>
      <c r="E59" s="43"/>
      <c r="F59" s="30" t="str">
        <f>IF(E20="","",E20)</f>
        <v>Vyplň údaj</v>
      </c>
      <c r="G59" s="43"/>
      <c r="H59" s="43"/>
      <c r="I59" s="35" t="s">
        <v>35</v>
      </c>
      <c r="J59" s="39" t="str">
        <f>E26</f>
        <v>Ateliér EMMET s.r.o.</v>
      </c>
      <c r="K59" s="43"/>
      <c r="L59" s="148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8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4" t="s">
        <v>157</v>
      </c>
      <c r="D61" s="175"/>
      <c r="E61" s="175"/>
      <c r="F61" s="175"/>
      <c r="G61" s="175"/>
      <c r="H61" s="175"/>
      <c r="I61" s="175"/>
      <c r="J61" s="176" t="s">
        <v>158</v>
      </c>
      <c r="K61" s="175"/>
      <c r="L61" s="148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8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7" t="s">
        <v>70</v>
      </c>
      <c r="D63" s="43"/>
      <c r="E63" s="43"/>
      <c r="F63" s="43"/>
      <c r="G63" s="43"/>
      <c r="H63" s="43"/>
      <c r="I63" s="43"/>
      <c r="J63" s="105">
        <f>J93</f>
        <v>0</v>
      </c>
      <c r="K63" s="43"/>
      <c r="L63" s="148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159</v>
      </c>
    </row>
    <row r="64" s="9" customFormat="1" ht="24.96" customHeight="1">
      <c r="A64" s="9"/>
      <c r="B64" s="178"/>
      <c r="C64" s="179"/>
      <c r="D64" s="180" t="s">
        <v>333</v>
      </c>
      <c r="E64" s="181"/>
      <c r="F64" s="181"/>
      <c r="G64" s="181"/>
      <c r="H64" s="181"/>
      <c r="I64" s="181"/>
      <c r="J64" s="182">
        <f>J94</f>
        <v>0</v>
      </c>
      <c r="K64" s="179"/>
      <c r="L64" s="183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4"/>
      <c r="C65" s="128"/>
      <c r="D65" s="185" t="s">
        <v>334</v>
      </c>
      <c r="E65" s="186"/>
      <c r="F65" s="186"/>
      <c r="G65" s="186"/>
      <c r="H65" s="186"/>
      <c r="I65" s="186"/>
      <c r="J65" s="187">
        <f>J95</f>
        <v>0</v>
      </c>
      <c r="K65" s="128"/>
      <c r="L65" s="18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4"/>
      <c r="C66" s="128"/>
      <c r="D66" s="185" t="s">
        <v>335</v>
      </c>
      <c r="E66" s="186"/>
      <c r="F66" s="186"/>
      <c r="G66" s="186"/>
      <c r="H66" s="186"/>
      <c r="I66" s="186"/>
      <c r="J66" s="187">
        <f>J151</f>
        <v>0</v>
      </c>
      <c r="K66" s="128"/>
      <c r="L66" s="188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4"/>
      <c r="C67" s="128"/>
      <c r="D67" s="185" t="s">
        <v>336</v>
      </c>
      <c r="E67" s="186"/>
      <c r="F67" s="186"/>
      <c r="G67" s="186"/>
      <c r="H67" s="186"/>
      <c r="I67" s="186"/>
      <c r="J67" s="187">
        <f>J161</f>
        <v>0</v>
      </c>
      <c r="K67" s="128"/>
      <c r="L67" s="188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4"/>
      <c r="C68" s="128"/>
      <c r="D68" s="185" t="s">
        <v>5011</v>
      </c>
      <c r="E68" s="186"/>
      <c r="F68" s="186"/>
      <c r="G68" s="186"/>
      <c r="H68" s="186"/>
      <c r="I68" s="186"/>
      <c r="J68" s="187">
        <f>J184</f>
        <v>0</v>
      </c>
      <c r="K68" s="128"/>
      <c r="L68" s="188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4"/>
      <c r="C69" s="128"/>
      <c r="D69" s="185" t="s">
        <v>3675</v>
      </c>
      <c r="E69" s="186"/>
      <c r="F69" s="186"/>
      <c r="G69" s="186"/>
      <c r="H69" s="186"/>
      <c r="I69" s="186"/>
      <c r="J69" s="187">
        <f>J220</f>
        <v>0</v>
      </c>
      <c r="K69" s="128"/>
      <c r="L69" s="188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4"/>
      <c r="C70" s="128"/>
      <c r="D70" s="185" t="s">
        <v>345</v>
      </c>
      <c r="E70" s="186"/>
      <c r="F70" s="186"/>
      <c r="G70" s="186"/>
      <c r="H70" s="186"/>
      <c r="I70" s="186"/>
      <c r="J70" s="187">
        <f>J253</f>
        <v>0</v>
      </c>
      <c r="K70" s="128"/>
      <c r="L70" s="188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84"/>
      <c r="C71" s="128"/>
      <c r="D71" s="185" t="s">
        <v>346</v>
      </c>
      <c r="E71" s="186"/>
      <c r="F71" s="186"/>
      <c r="G71" s="186"/>
      <c r="H71" s="186"/>
      <c r="I71" s="186"/>
      <c r="J71" s="187">
        <f>J266</f>
        <v>0</v>
      </c>
      <c r="K71" s="128"/>
      <c r="L71" s="188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2" customFormat="1" ht="21.84" customHeight="1">
      <c r="A72" s="41"/>
      <c r="B72" s="42"/>
      <c r="C72" s="43"/>
      <c r="D72" s="43"/>
      <c r="E72" s="43"/>
      <c r="F72" s="43"/>
      <c r="G72" s="43"/>
      <c r="H72" s="43"/>
      <c r="I72" s="43"/>
      <c r="J72" s="43"/>
      <c r="K72" s="43"/>
      <c r="L72" s="148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6.96" customHeight="1">
      <c r="A73" s="41"/>
      <c r="B73" s="62"/>
      <c r="C73" s="63"/>
      <c r="D73" s="63"/>
      <c r="E73" s="63"/>
      <c r="F73" s="63"/>
      <c r="G73" s="63"/>
      <c r="H73" s="63"/>
      <c r="I73" s="63"/>
      <c r="J73" s="63"/>
      <c r="K73" s="63"/>
      <c r="L73" s="148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7" s="2" customFormat="1" ht="6.96" customHeight="1">
      <c r="A77" s="41"/>
      <c r="B77" s="64"/>
      <c r="C77" s="65"/>
      <c r="D77" s="65"/>
      <c r="E77" s="65"/>
      <c r="F77" s="65"/>
      <c r="G77" s="65"/>
      <c r="H77" s="65"/>
      <c r="I77" s="65"/>
      <c r="J77" s="65"/>
      <c r="K77" s="65"/>
      <c r="L77" s="148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24.96" customHeight="1">
      <c r="A78" s="41"/>
      <c r="B78" s="42"/>
      <c r="C78" s="26" t="s">
        <v>163</v>
      </c>
      <c r="D78" s="43"/>
      <c r="E78" s="43"/>
      <c r="F78" s="43"/>
      <c r="G78" s="43"/>
      <c r="H78" s="43"/>
      <c r="I78" s="43"/>
      <c r="J78" s="43"/>
      <c r="K78" s="43"/>
      <c r="L78" s="148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6.96" customHeight="1">
      <c r="A79" s="41"/>
      <c r="B79" s="42"/>
      <c r="C79" s="43"/>
      <c r="D79" s="43"/>
      <c r="E79" s="43"/>
      <c r="F79" s="43"/>
      <c r="G79" s="43"/>
      <c r="H79" s="43"/>
      <c r="I79" s="43"/>
      <c r="J79" s="43"/>
      <c r="K79" s="43"/>
      <c r="L79" s="148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2" customHeight="1">
      <c r="A80" s="41"/>
      <c r="B80" s="42"/>
      <c r="C80" s="35" t="s">
        <v>16</v>
      </c>
      <c r="D80" s="43"/>
      <c r="E80" s="43"/>
      <c r="F80" s="43"/>
      <c r="G80" s="43"/>
      <c r="H80" s="43"/>
      <c r="I80" s="43"/>
      <c r="J80" s="43"/>
      <c r="K80" s="43"/>
      <c r="L80" s="148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26.25" customHeight="1">
      <c r="A81" s="41"/>
      <c r="B81" s="42"/>
      <c r="C81" s="43"/>
      <c r="D81" s="43"/>
      <c r="E81" s="173" t="str">
        <f>E7</f>
        <v>PŘÍSTAVBA SAUNOVÉ ZÓNY K WELLNESS CENTRU BRUNTÁL I.ETAPA</v>
      </c>
      <c r="F81" s="35"/>
      <c r="G81" s="35"/>
      <c r="H81" s="35"/>
      <c r="I81" s="43"/>
      <c r="J81" s="43"/>
      <c r="K81" s="43"/>
      <c r="L81" s="148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1" customFormat="1" ht="12" customHeight="1">
      <c r="B82" s="24"/>
      <c r="C82" s="35" t="s">
        <v>151</v>
      </c>
      <c r="D82" s="25"/>
      <c r="E82" s="25"/>
      <c r="F82" s="25"/>
      <c r="G82" s="25"/>
      <c r="H82" s="25"/>
      <c r="I82" s="25"/>
      <c r="J82" s="25"/>
      <c r="K82" s="25"/>
      <c r="L82" s="23"/>
    </row>
    <row r="83" s="2" customFormat="1" ht="16.5" customHeight="1">
      <c r="A83" s="41"/>
      <c r="B83" s="42"/>
      <c r="C83" s="43"/>
      <c r="D83" s="43"/>
      <c r="E83" s="173" t="s">
        <v>328</v>
      </c>
      <c r="F83" s="43"/>
      <c r="G83" s="43"/>
      <c r="H83" s="43"/>
      <c r="I83" s="43"/>
      <c r="J83" s="43"/>
      <c r="K83" s="43"/>
      <c r="L83" s="148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5" t="s">
        <v>153</v>
      </c>
      <c r="D84" s="43"/>
      <c r="E84" s="43"/>
      <c r="F84" s="43"/>
      <c r="G84" s="43"/>
      <c r="H84" s="43"/>
      <c r="I84" s="43"/>
      <c r="J84" s="43"/>
      <c r="K84" s="43"/>
      <c r="L84" s="148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6.5" customHeight="1">
      <c r="A85" s="41"/>
      <c r="B85" s="42"/>
      <c r="C85" s="43"/>
      <c r="D85" s="43"/>
      <c r="E85" s="72" t="str">
        <f>E11</f>
        <v>SO 03 - Zpevněné plochy</v>
      </c>
      <c r="F85" s="43"/>
      <c r="G85" s="43"/>
      <c r="H85" s="43"/>
      <c r="I85" s="43"/>
      <c r="J85" s="43"/>
      <c r="K85" s="43"/>
      <c r="L85" s="148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6.96" customHeight="1">
      <c r="A86" s="41"/>
      <c r="B86" s="42"/>
      <c r="C86" s="43"/>
      <c r="D86" s="43"/>
      <c r="E86" s="43"/>
      <c r="F86" s="43"/>
      <c r="G86" s="43"/>
      <c r="H86" s="43"/>
      <c r="I86" s="43"/>
      <c r="J86" s="43"/>
      <c r="K86" s="43"/>
      <c r="L86" s="148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2" customHeight="1">
      <c r="A87" s="41"/>
      <c r="B87" s="42"/>
      <c r="C87" s="35" t="s">
        <v>22</v>
      </c>
      <c r="D87" s="43"/>
      <c r="E87" s="43"/>
      <c r="F87" s="30" t="str">
        <f>F14</f>
        <v>Bruntál</v>
      </c>
      <c r="G87" s="43"/>
      <c r="H87" s="43"/>
      <c r="I87" s="35" t="s">
        <v>24</v>
      </c>
      <c r="J87" s="75" t="str">
        <f>IF(J14="","",J14)</f>
        <v>13. 7. 2026</v>
      </c>
      <c r="K87" s="43"/>
      <c r="L87" s="148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6.96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148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5.15" customHeight="1">
      <c r="A89" s="41"/>
      <c r="B89" s="42"/>
      <c r="C89" s="35" t="s">
        <v>26</v>
      </c>
      <c r="D89" s="43"/>
      <c r="E89" s="43"/>
      <c r="F89" s="30" t="str">
        <f>E17</f>
        <v>Město Bruntál, Nádražní 944/20, 79201</v>
      </c>
      <c r="G89" s="43"/>
      <c r="H89" s="43"/>
      <c r="I89" s="35" t="s">
        <v>32</v>
      </c>
      <c r="J89" s="39" t="str">
        <f>E23</f>
        <v>Ateliér EMMET s.r.o.</v>
      </c>
      <c r="K89" s="43"/>
      <c r="L89" s="148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5.15" customHeight="1">
      <c r="A90" s="41"/>
      <c r="B90" s="42"/>
      <c r="C90" s="35" t="s">
        <v>30</v>
      </c>
      <c r="D90" s="43"/>
      <c r="E90" s="43"/>
      <c r="F90" s="30" t="str">
        <f>IF(E20="","",E20)</f>
        <v>Vyplň údaj</v>
      </c>
      <c r="G90" s="43"/>
      <c r="H90" s="43"/>
      <c r="I90" s="35" t="s">
        <v>35</v>
      </c>
      <c r="J90" s="39" t="str">
        <f>E26</f>
        <v>Ateliér EMMET s.r.o.</v>
      </c>
      <c r="K90" s="43"/>
      <c r="L90" s="148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0.32" customHeight="1">
      <c r="A91" s="41"/>
      <c r="B91" s="42"/>
      <c r="C91" s="43"/>
      <c r="D91" s="43"/>
      <c r="E91" s="43"/>
      <c r="F91" s="43"/>
      <c r="G91" s="43"/>
      <c r="H91" s="43"/>
      <c r="I91" s="43"/>
      <c r="J91" s="43"/>
      <c r="K91" s="43"/>
      <c r="L91" s="148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11" customFormat="1" ht="29.28" customHeight="1">
      <c r="A92" s="189"/>
      <c r="B92" s="190"/>
      <c r="C92" s="191" t="s">
        <v>164</v>
      </c>
      <c r="D92" s="192" t="s">
        <v>57</v>
      </c>
      <c r="E92" s="192" t="s">
        <v>53</v>
      </c>
      <c r="F92" s="192" t="s">
        <v>54</v>
      </c>
      <c r="G92" s="192" t="s">
        <v>165</v>
      </c>
      <c r="H92" s="192" t="s">
        <v>166</v>
      </c>
      <c r="I92" s="192" t="s">
        <v>167</v>
      </c>
      <c r="J92" s="192" t="s">
        <v>158</v>
      </c>
      <c r="K92" s="193" t="s">
        <v>168</v>
      </c>
      <c r="L92" s="194"/>
      <c r="M92" s="95" t="s">
        <v>21</v>
      </c>
      <c r="N92" s="96" t="s">
        <v>42</v>
      </c>
      <c r="O92" s="96" t="s">
        <v>169</v>
      </c>
      <c r="P92" s="96" t="s">
        <v>170</v>
      </c>
      <c r="Q92" s="96" t="s">
        <v>171</v>
      </c>
      <c r="R92" s="96" t="s">
        <v>172</v>
      </c>
      <c r="S92" s="96" t="s">
        <v>173</v>
      </c>
      <c r="T92" s="97" t="s">
        <v>174</v>
      </c>
      <c r="U92" s="189"/>
      <c r="V92" s="189"/>
      <c r="W92" s="189"/>
      <c r="X92" s="189"/>
      <c r="Y92" s="189"/>
      <c r="Z92" s="189"/>
      <c r="AA92" s="189"/>
      <c r="AB92" s="189"/>
      <c r="AC92" s="189"/>
      <c r="AD92" s="189"/>
      <c r="AE92" s="189"/>
    </row>
    <row r="93" s="2" customFormat="1" ht="22.8" customHeight="1">
      <c r="A93" s="41"/>
      <c r="B93" s="42"/>
      <c r="C93" s="102" t="s">
        <v>175</v>
      </c>
      <c r="D93" s="43"/>
      <c r="E93" s="43"/>
      <c r="F93" s="43"/>
      <c r="G93" s="43"/>
      <c r="H93" s="43"/>
      <c r="I93" s="43"/>
      <c r="J93" s="195">
        <f>BK93</f>
        <v>0</v>
      </c>
      <c r="K93" s="43"/>
      <c r="L93" s="47"/>
      <c r="M93" s="98"/>
      <c r="N93" s="196"/>
      <c r="O93" s="99"/>
      <c r="P93" s="197">
        <f>P94</f>
        <v>0</v>
      </c>
      <c r="Q93" s="99"/>
      <c r="R93" s="197">
        <f>R94</f>
        <v>114.53934140000001</v>
      </c>
      <c r="S93" s="99"/>
      <c r="T93" s="198">
        <f>T94</f>
        <v>20.968192000000002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T93" s="20" t="s">
        <v>71</v>
      </c>
      <c r="AU93" s="20" t="s">
        <v>159</v>
      </c>
      <c r="BK93" s="199">
        <f>BK94</f>
        <v>0</v>
      </c>
    </row>
    <row r="94" s="12" customFormat="1" ht="25.92" customHeight="1">
      <c r="A94" s="12"/>
      <c r="B94" s="200"/>
      <c r="C94" s="201"/>
      <c r="D94" s="202" t="s">
        <v>71</v>
      </c>
      <c r="E94" s="203" t="s">
        <v>363</v>
      </c>
      <c r="F94" s="203" t="s">
        <v>364</v>
      </c>
      <c r="G94" s="201"/>
      <c r="H94" s="201"/>
      <c r="I94" s="204"/>
      <c r="J94" s="205">
        <f>BK94</f>
        <v>0</v>
      </c>
      <c r="K94" s="201"/>
      <c r="L94" s="206"/>
      <c r="M94" s="207"/>
      <c r="N94" s="208"/>
      <c r="O94" s="208"/>
      <c r="P94" s="209">
        <f>P95+P151+P161+P184+P220+P253+P266</f>
        <v>0</v>
      </c>
      <c r="Q94" s="208"/>
      <c r="R94" s="209">
        <f>R95+R151+R161+R184+R220+R253+R266</f>
        <v>114.53934140000001</v>
      </c>
      <c r="S94" s="208"/>
      <c r="T94" s="210">
        <f>T95+T151+T161+T184+T220+T253+T266</f>
        <v>20.968192000000002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11" t="s">
        <v>79</v>
      </c>
      <c r="AT94" s="212" t="s">
        <v>71</v>
      </c>
      <c r="AU94" s="212" t="s">
        <v>72</v>
      </c>
      <c r="AY94" s="211" t="s">
        <v>178</v>
      </c>
      <c r="BK94" s="213">
        <f>BK95+BK151+BK161+BK184+BK220+BK253+BK266</f>
        <v>0</v>
      </c>
    </row>
    <row r="95" s="12" customFormat="1" ht="22.8" customHeight="1">
      <c r="A95" s="12"/>
      <c r="B95" s="200"/>
      <c r="C95" s="201"/>
      <c r="D95" s="202" t="s">
        <v>71</v>
      </c>
      <c r="E95" s="227" t="s">
        <v>79</v>
      </c>
      <c r="F95" s="227" t="s">
        <v>365</v>
      </c>
      <c r="G95" s="201"/>
      <c r="H95" s="201"/>
      <c r="I95" s="204"/>
      <c r="J95" s="228">
        <f>BK95</f>
        <v>0</v>
      </c>
      <c r="K95" s="201"/>
      <c r="L95" s="206"/>
      <c r="M95" s="207"/>
      <c r="N95" s="208"/>
      <c r="O95" s="208"/>
      <c r="P95" s="209">
        <f>SUM(P96:P150)</f>
        <v>0</v>
      </c>
      <c r="Q95" s="208"/>
      <c r="R95" s="209">
        <f>SUM(R96:R150)</f>
        <v>0</v>
      </c>
      <c r="S95" s="208"/>
      <c r="T95" s="210">
        <f>SUM(T96:T150)</f>
        <v>15.423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11" t="s">
        <v>79</v>
      </c>
      <c r="AT95" s="212" t="s">
        <v>71</v>
      </c>
      <c r="AU95" s="212" t="s">
        <v>79</v>
      </c>
      <c r="AY95" s="211" t="s">
        <v>178</v>
      </c>
      <c r="BK95" s="213">
        <f>SUM(BK96:BK150)</f>
        <v>0</v>
      </c>
    </row>
    <row r="96" s="2" customFormat="1" ht="62.7" customHeight="1">
      <c r="A96" s="41"/>
      <c r="B96" s="42"/>
      <c r="C96" s="214" t="s">
        <v>79</v>
      </c>
      <c r="D96" s="214" t="s">
        <v>179</v>
      </c>
      <c r="E96" s="215" t="s">
        <v>5012</v>
      </c>
      <c r="F96" s="216" t="s">
        <v>5013</v>
      </c>
      <c r="G96" s="217" t="s">
        <v>384</v>
      </c>
      <c r="H96" s="218">
        <v>12.5</v>
      </c>
      <c r="I96" s="219"/>
      <c r="J96" s="220">
        <f>ROUND(I96*H96,2)</f>
        <v>0</v>
      </c>
      <c r="K96" s="216" t="s">
        <v>368</v>
      </c>
      <c r="L96" s="47"/>
      <c r="M96" s="221" t="s">
        <v>21</v>
      </c>
      <c r="N96" s="222" t="s">
        <v>43</v>
      </c>
      <c r="O96" s="87"/>
      <c r="P96" s="223">
        <f>O96*H96</f>
        <v>0</v>
      </c>
      <c r="Q96" s="223">
        <v>0</v>
      </c>
      <c r="R96" s="223">
        <f>Q96*H96</f>
        <v>0</v>
      </c>
      <c r="S96" s="223">
        <v>0.44</v>
      </c>
      <c r="T96" s="224">
        <f>S96*H96</f>
        <v>5.5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25" t="s">
        <v>97</v>
      </c>
      <c r="AT96" s="225" t="s">
        <v>179</v>
      </c>
      <c r="AU96" s="225" t="s">
        <v>81</v>
      </c>
      <c r="AY96" s="20" t="s">
        <v>178</v>
      </c>
      <c r="BE96" s="226">
        <f>IF(N96="základní",J96,0)</f>
        <v>0</v>
      </c>
      <c r="BF96" s="226">
        <f>IF(N96="snížená",J96,0)</f>
        <v>0</v>
      </c>
      <c r="BG96" s="226">
        <f>IF(N96="zákl. přenesená",J96,0)</f>
        <v>0</v>
      </c>
      <c r="BH96" s="226">
        <f>IF(N96="sníž. přenesená",J96,0)</f>
        <v>0</v>
      </c>
      <c r="BI96" s="226">
        <f>IF(N96="nulová",J96,0)</f>
        <v>0</v>
      </c>
      <c r="BJ96" s="20" t="s">
        <v>79</v>
      </c>
      <c r="BK96" s="226">
        <f>ROUND(I96*H96,2)</f>
        <v>0</v>
      </c>
      <c r="BL96" s="20" t="s">
        <v>97</v>
      </c>
      <c r="BM96" s="225" t="s">
        <v>5014</v>
      </c>
    </row>
    <row r="97" s="2" customFormat="1">
      <c r="A97" s="41"/>
      <c r="B97" s="42"/>
      <c r="C97" s="43"/>
      <c r="D97" s="235" t="s">
        <v>370</v>
      </c>
      <c r="E97" s="43"/>
      <c r="F97" s="236" t="s">
        <v>5015</v>
      </c>
      <c r="G97" s="43"/>
      <c r="H97" s="43"/>
      <c r="I97" s="237"/>
      <c r="J97" s="43"/>
      <c r="K97" s="43"/>
      <c r="L97" s="47"/>
      <c r="M97" s="238"/>
      <c r="N97" s="239"/>
      <c r="O97" s="87"/>
      <c r="P97" s="87"/>
      <c r="Q97" s="87"/>
      <c r="R97" s="87"/>
      <c r="S97" s="87"/>
      <c r="T97" s="88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T97" s="20" t="s">
        <v>370</v>
      </c>
      <c r="AU97" s="20" t="s">
        <v>81</v>
      </c>
    </row>
    <row r="98" s="13" customFormat="1">
      <c r="A98" s="13"/>
      <c r="B98" s="240"/>
      <c r="C98" s="241"/>
      <c r="D98" s="242" t="s">
        <v>372</v>
      </c>
      <c r="E98" s="243" t="s">
        <v>21</v>
      </c>
      <c r="F98" s="244" t="s">
        <v>387</v>
      </c>
      <c r="G98" s="241"/>
      <c r="H98" s="243" t="s">
        <v>21</v>
      </c>
      <c r="I98" s="245"/>
      <c r="J98" s="241"/>
      <c r="K98" s="241"/>
      <c r="L98" s="246"/>
      <c r="M98" s="247"/>
      <c r="N98" s="248"/>
      <c r="O98" s="248"/>
      <c r="P98" s="248"/>
      <c r="Q98" s="248"/>
      <c r="R98" s="248"/>
      <c r="S98" s="248"/>
      <c r="T98" s="249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50" t="s">
        <v>372</v>
      </c>
      <c r="AU98" s="250" t="s">
        <v>81</v>
      </c>
      <c r="AV98" s="13" t="s">
        <v>79</v>
      </c>
      <c r="AW98" s="13" t="s">
        <v>34</v>
      </c>
      <c r="AX98" s="13" t="s">
        <v>72</v>
      </c>
      <c r="AY98" s="250" t="s">
        <v>178</v>
      </c>
    </row>
    <row r="99" s="14" customFormat="1">
      <c r="A99" s="14"/>
      <c r="B99" s="251"/>
      <c r="C99" s="252"/>
      <c r="D99" s="242" t="s">
        <v>372</v>
      </c>
      <c r="E99" s="253" t="s">
        <v>21</v>
      </c>
      <c r="F99" s="254" t="s">
        <v>5016</v>
      </c>
      <c r="G99" s="252"/>
      <c r="H99" s="255">
        <v>12.5</v>
      </c>
      <c r="I99" s="256"/>
      <c r="J99" s="252"/>
      <c r="K99" s="252"/>
      <c r="L99" s="257"/>
      <c r="M99" s="258"/>
      <c r="N99" s="259"/>
      <c r="O99" s="259"/>
      <c r="P99" s="259"/>
      <c r="Q99" s="259"/>
      <c r="R99" s="259"/>
      <c r="S99" s="259"/>
      <c r="T99" s="260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T99" s="261" t="s">
        <v>372</v>
      </c>
      <c r="AU99" s="261" t="s">
        <v>81</v>
      </c>
      <c r="AV99" s="14" t="s">
        <v>81</v>
      </c>
      <c r="AW99" s="14" t="s">
        <v>34</v>
      </c>
      <c r="AX99" s="14" t="s">
        <v>79</v>
      </c>
      <c r="AY99" s="261" t="s">
        <v>178</v>
      </c>
    </row>
    <row r="100" s="2" customFormat="1" ht="62.7" customHeight="1">
      <c r="A100" s="41"/>
      <c r="B100" s="42"/>
      <c r="C100" s="214" t="s">
        <v>81</v>
      </c>
      <c r="D100" s="214" t="s">
        <v>179</v>
      </c>
      <c r="E100" s="215" t="s">
        <v>5017</v>
      </c>
      <c r="F100" s="216" t="s">
        <v>5018</v>
      </c>
      <c r="G100" s="217" t="s">
        <v>384</v>
      </c>
      <c r="H100" s="218">
        <v>12.5</v>
      </c>
      <c r="I100" s="219"/>
      <c r="J100" s="220">
        <f>ROUND(I100*H100,2)</f>
        <v>0</v>
      </c>
      <c r="K100" s="216" t="s">
        <v>368</v>
      </c>
      <c r="L100" s="47"/>
      <c r="M100" s="221" t="s">
        <v>21</v>
      </c>
      <c r="N100" s="222" t="s">
        <v>43</v>
      </c>
      <c r="O100" s="87"/>
      <c r="P100" s="223">
        <f>O100*H100</f>
        <v>0</v>
      </c>
      <c r="Q100" s="223">
        <v>0</v>
      </c>
      <c r="R100" s="223">
        <f>Q100*H100</f>
        <v>0</v>
      </c>
      <c r="S100" s="223">
        <v>0.45000000000000001</v>
      </c>
      <c r="T100" s="224">
        <f>S100*H100</f>
        <v>5.625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25" t="s">
        <v>97</v>
      </c>
      <c r="AT100" s="225" t="s">
        <v>179</v>
      </c>
      <c r="AU100" s="225" t="s">
        <v>81</v>
      </c>
      <c r="AY100" s="20" t="s">
        <v>178</v>
      </c>
      <c r="BE100" s="226">
        <f>IF(N100="základní",J100,0)</f>
        <v>0</v>
      </c>
      <c r="BF100" s="226">
        <f>IF(N100="snížená",J100,0)</f>
        <v>0</v>
      </c>
      <c r="BG100" s="226">
        <f>IF(N100="zákl. přenesená",J100,0)</f>
        <v>0</v>
      </c>
      <c r="BH100" s="226">
        <f>IF(N100="sníž. přenesená",J100,0)</f>
        <v>0</v>
      </c>
      <c r="BI100" s="226">
        <f>IF(N100="nulová",J100,0)</f>
        <v>0</v>
      </c>
      <c r="BJ100" s="20" t="s">
        <v>79</v>
      </c>
      <c r="BK100" s="226">
        <f>ROUND(I100*H100,2)</f>
        <v>0</v>
      </c>
      <c r="BL100" s="20" t="s">
        <v>97</v>
      </c>
      <c r="BM100" s="225" t="s">
        <v>5019</v>
      </c>
    </row>
    <row r="101" s="2" customFormat="1">
      <c r="A101" s="41"/>
      <c r="B101" s="42"/>
      <c r="C101" s="43"/>
      <c r="D101" s="235" t="s">
        <v>370</v>
      </c>
      <c r="E101" s="43"/>
      <c r="F101" s="236" t="s">
        <v>5020</v>
      </c>
      <c r="G101" s="43"/>
      <c r="H101" s="43"/>
      <c r="I101" s="237"/>
      <c r="J101" s="43"/>
      <c r="K101" s="43"/>
      <c r="L101" s="47"/>
      <c r="M101" s="238"/>
      <c r="N101" s="239"/>
      <c r="O101" s="87"/>
      <c r="P101" s="87"/>
      <c r="Q101" s="87"/>
      <c r="R101" s="87"/>
      <c r="S101" s="87"/>
      <c r="T101" s="88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T101" s="20" t="s">
        <v>370</v>
      </c>
      <c r="AU101" s="20" t="s">
        <v>81</v>
      </c>
    </row>
    <row r="102" s="13" customFormat="1">
      <c r="A102" s="13"/>
      <c r="B102" s="240"/>
      <c r="C102" s="241"/>
      <c r="D102" s="242" t="s">
        <v>372</v>
      </c>
      <c r="E102" s="243" t="s">
        <v>21</v>
      </c>
      <c r="F102" s="244" t="s">
        <v>387</v>
      </c>
      <c r="G102" s="241"/>
      <c r="H102" s="243" t="s">
        <v>21</v>
      </c>
      <c r="I102" s="245"/>
      <c r="J102" s="241"/>
      <c r="K102" s="241"/>
      <c r="L102" s="246"/>
      <c r="M102" s="247"/>
      <c r="N102" s="248"/>
      <c r="O102" s="248"/>
      <c r="P102" s="248"/>
      <c r="Q102" s="248"/>
      <c r="R102" s="248"/>
      <c r="S102" s="248"/>
      <c r="T102" s="249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50" t="s">
        <v>372</v>
      </c>
      <c r="AU102" s="250" t="s">
        <v>81</v>
      </c>
      <c r="AV102" s="13" t="s">
        <v>79</v>
      </c>
      <c r="AW102" s="13" t="s">
        <v>34</v>
      </c>
      <c r="AX102" s="13" t="s">
        <v>72</v>
      </c>
      <c r="AY102" s="250" t="s">
        <v>178</v>
      </c>
    </row>
    <row r="103" s="14" customFormat="1">
      <c r="A103" s="14"/>
      <c r="B103" s="251"/>
      <c r="C103" s="252"/>
      <c r="D103" s="242" t="s">
        <v>372</v>
      </c>
      <c r="E103" s="253" t="s">
        <v>21</v>
      </c>
      <c r="F103" s="254" t="s">
        <v>5016</v>
      </c>
      <c r="G103" s="252"/>
      <c r="H103" s="255">
        <v>12.5</v>
      </c>
      <c r="I103" s="256"/>
      <c r="J103" s="252"/>
      <c r="K103" s="252"/>
      <c r="L103" s="257"/>
      <c r="M103" s="258"/>
      <c r="N103" s="259"/>
      <c r="O103" s="259"/>
      <c r="P103" s="259"/>
      <c r="Q103" s="259"/>
      <c r="R103" s="259"/>
      <c r="S103" s="259"/>
      <c r="T103" s="260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T103" s="261" t="s">
        <v>372</v>
      </c>
      <c r="AU103" s="261" t="s">
        <v>81</v>
      </c>
      <c r="AV103" s="14" t="s">
        <v>81</v>
      </c>
      <c r="AW103" s="14" t="s">
        <v>34</v>
      </c>
      <c r="AX103" s="14" t="s">
        <v>79</v>
      </c>
      <c r="AY103" s="261" t="s">
        <v>178</v>
      </c>
    </row>
    <row r="104" s="2" customFormat="1" ht="55.5" customHeight="1">
      <c r="A104" s="41"/>
      <c r="B104" s="42"/>
      <c r="C104" s="214" t="s">
        <v>95</v>
      </c>
      <c r="D104" s="214" t="s">
        <v>179</v>
      </c>
      <c r="E104" s="215" t="s">
        <v>5021</v>
      </c>
      <c r="F104" s="216" t="s">
        <v>5022</v>
      </c>
      <c r="G104" s="217" t="s">
        <v>209</v>
      </c>
      <c r="H104" s="218">
        <v>14</v>
      </c>
      <c r="I104" s="219"/>
      <c r="J104" s="220">
        <f>ROUND(I104*H104,2)</f>
        <v>0</v>
      </c>
      <c r="K104" s="216" t="s">
        <v>368</v>
      </c>
      <c r="L104" s="47"/>
      <c r="M104" s="221" t="s">
        <v>21</v>
      </c>
      <c r="N104" s="222" t="s">
        <v>43</v>
      </c>
      <c r="O104" s="87"/>
      <c r="P104" s="223">
        <f>O104*H104</f>
        <v>0</v>
      </c>
      <c r="Q104" s="223">
        <v>0</v>
      </c>
      <c r="R104" s="223">
        <f>Q104*H104</f>
        <v>0</v>
      </c>
      <c r="S104" s="223">
        <v>0.307</v>
      </c>
      <c r="T104" s="224">
        <f>S104*H104</f>
        <v>4.298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25" t="s">
        <v>97</v>
      </c>
      <c r="AT104" s="225" t="s">
        <v>179</v>
      </c>
      <c r="AU104" s="225" t="s">
        <v>81</v>
      </c>
      <c r="AY104" s="20" t="s">
        <v>178</v>
      </c>
      <c r="BE104" s="226">
        <f>IF(N104="základní",J104,0)</f>
        <v>0</v>
      </c>
      <c r="BF104" s="226">
        <f>IF(N104="snížená",J104,0)</f>
        <v>0</v>
      </c>
      <c r="BG104" s="226">
        <f>IF(N104="zákl. přenesená",J104,0)</f>
        <v>0</v>
      </c>
      <c r="BH104" s="226">
        <f>IF(N104="sníž. přenesená",J104,0)</f>
        <v>0</v>
      </c>
      <c r="BI104" s="226">
        <f>IF(N104="nulová",J104,0)</f>
        <v>0</v>
      </c>
      <c r="BJ104" s="20" t="s">
        <v>79</v>
      </c>
      <c r="BK104" s="226">
        <f>ROUND(I104*H104,2)</f>
        <v>0</v>
      </c>
      <c r="BL104" s="20" t="s">
        <v>97</v>
      </c>
      <c r="BM104" s="225" t="s">
        <v>5023</v>
      </c>
    </row>
    <row r="105" s="2" customFormat="1">
      <c r="A105" s="41"/>
      <c r="B105" s="42"/>
      <c r="C105" s="43"/>
      <c r="D105" s="235" t="s">
        <v>370</v>
      </c>
      <c r="E105" s="43"/>
      <c r="F105" s="236" t="s">
        <v>5024</v>
      </c>
      <c r="G105" s="43"/>
      <c r="H105" s="43"/>
      <c r="I105" s="237"/>
      <c r="J105" s="43"/>
      <c r="K105" s="43"/>
      <c r="L105" s="47"/>
      <c r="M105" s="238"/>
      <c r="N105" s="239"/>
      <c r="O105" s="87"/>
      <c r="P105" s="87"/>
      <c r="Q105" s="87"/>
      <c r="R105" s="87"/>
      <c r="S105" s="87"/>
      <c r="T105" s="88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T105" s="20" t="s">
        <v>370</v>
      </c>
      <c r="AU105" s="20" t="s">
        <v>81</v>
      </c>
    </row>
    <row r="106" s="13" customFormat="1">
      <c r="A106" s="13"/>
      <c r="B106" s="240"/>
      <c r="C106" s="241"/>
      <c r="D106" s="242" t="s">
        <v>372</v>
      </c>
      <c r="E106" s="243" t="s">
        <v>21</v>
      </c>
      <c r="F106" s="244" t="s">
        <v>5025</v>
      </c>
      <c r="G106" s="241"/>
      <c r="H106" s="243" t="s">
        <v>21</v>
      </c>
      <c r="I106" s="245"/>
      <c r="J106" s="241"/>
      <c r="K106" s="241"/>
      <c r="L106" s="246"/>
      <c r="M106" s="247"/>
      <c r="N106" s="248"/>
      <c r="O106" s="248"/>
      <c r="P106" s="248"/>
      <c r="Q106" s="248"/>
      <c r="R106" s="248"/>
      <c r="S106" s="248"/>
      <c r="T106" s="249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50" t="s">
        <v>372</v>
      </c>
      <c r="AU106" s="250" t="s">
        <v>81</v>
      </c>
      <c r="AV106" s="13" t="s">
        <v>79</v>
      </c>
      <c r="AW106" s="13" t="s">
        <v>34</v>
      </c>
      <c r="AX106" s="13" t="s">
        <v>72</v>
      </c>
      <c r="AY106" s="250" t="s">
        <v>178</v>
      </c>
    </row>
    <row r="107" s="14" customFormat="1">
      <c r="A107" s="14"/>
      <c r="B107" s="251"/>
      <c r="C107" s="252"/>
      <c r="D107" s="242" t="s">
        <v>372</v>
      </c>
      <c r="E107" s="253" t="s">
        <v>21</v>
      </c>
      <c r="F107" s="254" t="s">
        <v>5026</v>
      </c>
      <c r="G107" s="252"/>
      <c r="H107" s="255">
        <v>12.5</v>
      </c>
      <c r="I107" s="256"/>
      <c r="J107" s="252"/>
      <c r="K107" s="252"/>
      <c r="L107" s="257"/>
      <c r="M107" s="258"/>
      <c r="N107" s="259"/>
      <c r="O107" s="259"/>
      <c r="P107" s="259"/>
      <c r="Q107" s="259"/>
      <c r="R107" s="259"/>
      <c r="S107" s="259"/>
      <c r="T107" s="260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61" t="s">
        <v>372</v>
      </c>
      <c r="AU107" s="261" t="s">
        <v>81</v>
      </c>
      <c r="AV107" s="14" t="s">
        <v>81</v>
      </c>
      <c r="AW107" s="14" t="s">
        <v>34</v>
      </c>
      <c r="AX107" s="14" t="s">
        <v>72</v>
      </c>
      <c r="AY107" s="261" t="s">
        <v>178</v>
      </c>
    </row>
    <row r="108" s="14" customFormat="1">
      <c r="A108" s="14"/>
      <c r="B108" s="251"/>
      <c r="C108" s="252"/>
      <c r="D108" s="242" t="s">
        <v>372</v>
      </c>
      <c r="E108" s="253" t="s">
        <v>21</v>
      </c>
      <c r="F108" s="254" t="s">
        <v>235</v>
      </c>
      <c r="G108" s="252"/>
      <c r="H108" s="255">
        <v>14</v>
      </c>
      <c r="I108" s="256"/>
      <c r="J108" s="252"/>
      <c r="K108" s="252"/>
      <c r="L108" s="257"/>
      <c r="M108" s="258"/>
      <c r="N108" s="259"/>
      <c r="O108" s="259"/>
      <c r="P108" s="259"/>
      <c r="Q108" s="259"/>
      <c r="R108" s="259"/>
      <c r="S108" s="259"/>
      <c r="T108" s="260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T108" s="261" t="s">
        <v>372</v>
      </c>
      <c r="AU108" s="261" t="s">
        <v>81</v>
      </c>
      <c r="AV108" s="14" t="s">
        <v>81</v>
      </c>
      <c r="AW108" s="14" t="s">
        <v>34</v>
      </c>
      <c r="AX108" s="14" t="s">
        <v>79</v>
      </c>
      <c r="AY108" s="261" t="s">
        <v>178</v>
      </c>
    </row>
    <row r="109" s="2" customFormat="1" ht="33" customHeight="1">
      <c r="A109" s="41"/>
      <c r="B109" s="42"/>
      <c r="C109" s="214" t="s">
        <v>97</v>
      </c>
      <c r="D109" s="214" t="s">
        <v>179</v>
      </c>
      <c r="E109" s="215" t="s">
        <v>5027</v>
      </c>
      <c r="F109" s="216" t="s">
        <v>5028</v>
      </c>
      <c r="G109" s="217" t="s">
        <v>384</v>
      </c>
      <c r="H109" s="218">
        <v>101.45999999999999</v>
      </c>
      <c r="I109" s="219"/>
      <c r="J109" s="220">
        <f>ROUND(I109*H109,2)</f>
        <v>0</v>
      </c>
      <c r="K109" s="216" t="s">
        <v>368</v>
      </c>
      <c r="L109" s="47"/>
      <c r="M109" s="221" t="s">
        <v>21</v>
      </c>
      <c r="N109" s="222" t="s">
        <v>43</v>
      </c>
      <c r="O109" s="87"/>
      <c r="P109" s="223">
        <f>O109*H109</f>
        <v>0</v>
      </c>
      <c r="Q109" s="223">
        <v>0</v>
      </c>
      <c r="R109" s="223">
        <f>Q109*H109</f>
        <v>0</v>
      </c>
      <c r="S109" s="223">
        <v>0</v>
      </c>
      <c r="T109" s="224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25" t="s">
        <v>97</v>
      </c>
      <c r="AT109" s="225" t="s">
        <v>179</v>
      </c>
      <c r="AU109" s="225" t="s">
        <v>81</v>
      </c>
      <c r="AY109" s="20" t="s">
        <v>178</v>
      </c>
      <c r="BE109" s="226">
        <f>IF(N109="základní",J109,0)</f>
        <v>0</v>
      </c>
      <c r="BF109" s="226">
        <f>IF(N109="snížená",J109,0)</f>
        <v>0</v>
      </c>
      <c r="BG109" s="226">
        <f>IF(N109="zákl. přenesená",J109,0)</f>
        <v>0</v>
      </c>
      <c r="BH109" s="226">
        <f>IF(N109="sníž. přenesená",J109,0)</f>
        <v>0</v>
      </c>
      <c r="BI109" s="226">
        <f>IF(N109="nulová",J109,0)</f>
        <v>0</v>
      </c>
      <c r="BJ109" s="20" t="s">
        <v>79</v>
      </c>
      <c r="BK109" s="226">
        <f>ROUND(I109*H109,2)</f>
        <v>0</v>
      </c>
      <c r="BL109" s="20" t="s">
        <v>97</v>
      </c>
      <c r="BM109" s="225" t="s">
        <v>5029</v>
      </c>
    </row>
    <row r="110" s="2" customFormat="1">
      <c r="A110" s="41"/>
      <c r="B110" s="42"/>
      <c r="C110" s="43"/>
      <c r="D110" s="235" t="s">
        <v>370</v>
      </c>
      <c r="E110" s="43"/>
      <c r="F110" s="236" t="s">
        <v>5030</v>
      </c>
      <c r="G110" s="43"/>
      <c r="H110" s="43"/>
      <c r="I110" s="237"/>
      <c r="J110" s="43"/>
      <c r="K110" s="43"/>
      <c r="L110" s="47"/>
      <c r="M110" s="238"/>
      <c r="N110" s="239"/>
      <c r="O110" s="87"/>
      <c r="P110" s="87"/>
      <c r="Q110" s="87"/>
      <c r="R110" s="87"/>
      <c r="S110" s="87"/>
      <c r="T110" s="88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T110" s="20" t="s">
        <v>370</v>
      </c>
      <c r="AU110" s="20" t="s">
        <v>81</v>
      </c>
    </row>
    <row r="111" s="13" customFormat="1">
      <c r="A111" s="13"/>
      <c r="B111" s="240"/>
      <c r="C111" s="241"/>
      <c r="D111" s="242" t="s">
        <v>372</v>
      </c>
      <c r="E111" s="243" t="s">
        <v>21</v>
      </c>
      <c r="F111" s="244" t="s">
        <v>387</v>
      </c>
      <c r="G111" s="241"/>
      <c r="H111" s="243" t="s">
        <v>21</v>
      </c>
      <c r="I111" s="245"/>
      <c r="J111" s="241"/>
      <c r="K111" s="241"/>
      <c r="L111" s="246"/>
      <c r="M111" s="247"/>
      <c r="N111" s="248"/>
      <c r="O111" s="248"/>
      <c r="P111" s="248"/>
      <c r="Q111" s="248"/>
      <c r="R111" s="248"/>
      <c r="S111" s="248"/>
      <c r="T111" s="249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50" t="s">
        <v>372</v>
      </c>
      <c r="AU111" s="250" t="s">
        <v>81</v>
      </c>
      <c r="AV111" s="13" t="s">
        <v>79</v>
      </c>
      <c r="AW111" s="13" t="s">
        <v>34</v>
      </c>
      <c r="AX111" s="13" t="s">
        <v>72</v>
      </c>
      <c r="AY111" s="250" t="s">
        <v>178</v>
      </c>
    </row>
    <row r="112" s="13" customFormat="1">
      <c r="A112" s="13"/>
      <c r="B112" s="240"/>
      <c r="C112" s="241"/>
      <c r="D112" s="242" t="s">
        <v>372</v>
      </c>
      <c r="E112" s="243" t="s">
        <v>21</v>
      </c>
      <c r="F112" s="244" t="s">
        <v>5031</v>
      </c>
      <c r="G112" s="241"/>
      <c r="H112" s="243" t="s">
        <v>21</v>
      </c>
      <c r="I112" s="245"/>
      <c r="J112" s="241"/>
      <c r="K112" s="241"/>
      <c r="L112" s="246"/>
      <c r="M112" s="247"/>
      <c r="N112" s="248"/>
      <c r="O112" s="248"/>
      <c r="P112" s="248"/>
      <c r="Q112" s="248"/>
      <c r="R112" s="248"/>
      <c r="S112" s="248"/>
      <c r="T112" s="249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50" t="s">
        <v>372</v>
      </c>
      <c r="AU112" s="250" t="s">
        <v>81</v>
      </c>
      <c r="AV112" s="13" t="s">
        <v>79</v>
      </c>
      <c r="AW112" s="13" t="s">
        <v>34</v>
      </c>
      <c r="AX112" s="13" t="s">
        <v>72</v>
      </c>
      <c r="AY112" s="250" t="s">
        <v>178</v>
      </c>
    </row>
    <row r="113" s="14" customFormat="1">
      <c r="A113" s="14"/>
      <c r="B113" s="251"/>
      <c r="C113" s="252"/>
      <c r="D113" s="242" t="s">
        <v>372</v>
      </c>
      <c r="E113" s="253" t="s">
        <v>21</v>
      </c>
      <c r="F113" s="254" t="s">
        <v>5032</v>
      </c>
      <c r="G113" s="252"/>
      <c r="H113" s="255">
        <v>93.060000000000002</v>
      </c>
      <c r="I113" s="256"/>
      <c r="J113" s="252"/>
      <c r="K113" s="252"/>
      <c r="L113" s="257"/>
      <c r="M113" s="258"/>
      <c r="N113" s="259"/>
      <c r="O113" s="259"/>
      <c r="P113" s="259"/>
      <c r="Q113" s="259"/>
      <c r="R113" s="259"/>
      <c r="S113" s="259"/>
      <c r="T113" s="260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61" t="s">
        <v>372</v>
      </c>
      <c r="AU113" s="261" t="s">
        <v>81</v>
      </c>
      <c r="AV113" s="14" t="s">
        <v>81</v>
      </c>
      <c r="AW113" s="14" t="s">
        <v>34</v>
      </c>
      <c r="AX113" s="14" t="s">
        <v>72</v>
      </c>
      <c r="AY113" s="261" t="s">
        <v>178</v>
      </c>
    </row>
    <row r="114" s="14" customFormat="1">
      <c r="A114" s="14"/>
      <c r="B114" s="251"/>
      <c r="C114" s="252"/>
      <c r="D114" s="242" t="s">
        <v>372</v>
      </c>
      <c r="E114" s="253" t="s">
        <v>21</v>
      </c>
      <c r="F114" s="254" t="s">
        <v>5033</v>
      </c>
      <c r="G114" s="252"/>
      <c r="H114" s="255">
        <v>8.4000000000000004</v>
      </c>
      <c r="I114" s="256"/>
      <c r="J114" s="252"/>
      <c r="K114" s="252"/>
      <c r="L114" s="257"/>
      <c r="M114" s="258"/>
      <c r="N114" s="259"/>
      <c r="O114" s="259"/>
      <c r="P114" s="259"/>
      <c r="Q114" s="259"/>
      <c r="R114" s="259"/>
      <c r="S114" s="259"/>
      <c r="T114" s="260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61" t="s">
        <v>372</v>
      </c>
      <c r="AU114" s="261" t="s">
        <v>81</v>
      </c>
      <c r="AV114" s="14" t="s">
        <v>81</v>
      </c>
      <c r="AW114" s="14" t="s">
        <v>34</v>
      </c>
      <c r="AX114" s="14" t="s">
        <v>72</v>
      </c>
      <c r="AY114" s="261" t="s">
        <v>178</v>
      </c>
    </row>
    <row r="115" s="15" customFormat="1">
      <c r="A115" s="15"/>
      <c r="B115" s="262"/>
      <c r="C115" s="263"/>
      <c r="D115" s="242" t="s">
        <v>372</v>
      </c>
      <c r="E115" s="264" t="s">
        <v>21</v>
      </c>
      <c r="F115" s="265" t="s">
        <v>399</v>
      </c>
      <c r="G115" s="263"/>
      <c r="H115" s="266">
        <v>101.46000000000001</v>
      </c>
      <c r="I115" s="267"/>
      <c r="J115" s="263"/>
      <c r="K115" s="263"/>
      <c r="L115" s="268"/>
      <c r="M115" s="269"/>
      <c r="N115" s="270"/>
      <c r="O115" s="270"/>
      <c r="P115" s="270"/>
      <c r="Q115" s="270"/>
      <c r="R115" s="270"/>
      <c r="S115" s="270"/>
      <c r="T115" s="271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T115" s="272" t="s">
        <v>372</v>
      </c>
      <c r="AU115" s="272" t="s">
        <v>81</v>
      </c>
      <c r="AV115" s="15" t="s">
        <v>97</v>
      </c>
      <c r="AW115" s="15" t="s">
        <v>34</v>
      </c>
      <c r="AX115" s="15" t="s">
        <v>79</v>
      </c>
      <c r="AY115" s="272" t="s">
        <v>178</v>
      </c>
    </row>
    <row r="116" s="2" customFormat="1" ht="37.8" customHeight="1">
      <c r="A116" s="41"/>
      <c r="B116" s="42"/>
      <c r="C116" s="214" t="s">
        <v>206</v>
      </c>
      <c r="D116" s="214" t="s">
        <v>179</v>
      </c>
      <c r="E116" s="215" t="s">
        <v>5034</v>
      </c>
      <c r="F116" s="216" t="s">
        <v>5035</v>
      </c>
      <c r="G116" s="217" t="s">
        <v>392</v>
      </c>
      <c r="H116" s="218">
        <v>0.71999999999999997</v>
      </c>
      <c r="I116" s="219"/>
      <c r="J116" s="220">
        <f>ROUND(I116*H116,2)</f>
        <v>0</v>
      </c>
      <c r="K116" s="216" t="s">
        <v>368</v>
      </c>
      <c r="L116" s="47"/>
      <c r="M116" s="221" t="s">
        <v>21</v>
      </c>
      <c r="N116" s="222" t="s">
        <v>43</v>
      </c>
      <c r="O116" s="87"/>
      <c r="P116" s="223">
        <f>O116*H116</f>
        <v>0</v>
      </c>
      <c r="Q116" s="223">
        <v>0</v>
      </c>
      <c r="R116" s="223">
        <f>Q116*H116</f>
        <v>0</v>
      </c>
      <c r="S116" s="223">
        <v>0</v>
      </c>
      <c r="T116" s="224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25" t="s">
        <v>97</v>
      </c>
      <c r="AT116" s="225" t="s">
        <v>179</v>
      </c>
      <c r="AU116" s="225" t="s">
        <v>81</v>
      </c>
      <c r="AY116" s="20" t="s">
        <v>178</v>
      </c>
      <c r="BE116" s="226">
        <f>IF(N116="základní",J116,0)</f>
        <v>0</v>
      </c>
      <c r="BF116" s="226">
        <f>IF(N116="snížená",J116,0)</f>
        <v>0</v>
      </c>
      <c r="BG116" s="226">
        <f>IF(N116="zákl. přenesená",J116,0)</f>
        <v>0</v>
      </c>
      <c r="BH116" s="226">
        <f>IF(N116="sníž. přenesená",J116,0)</f>
        <v>0</v>
      </c>
      <c r="BI116" s="226">
        <f>IF(N116="nulová",J116,0)</f>
        <v>0</v>
      </c>
      <c r="BJ116" s="20" t="s">
        <v>79</v>
      </c>
      <c r="BK116" s="226">
        <f>ROUND(I116*H116,2)</f>
        <v>0</v>
      </c>
      <c r="BL116" s="20" t="s">
        <v>97</v>
      </c>
      <c r="BM116" s="225" t="s">
        <v>5036</v>
      </c>
    </row>
    <row r="117" s="2" customFormat="1">
      <c r="A117" s="41"/>
      <c r="B117" s="42"/>
      <c r="C117" s="43"/>
      <c r="D117" s="235" t="s">
        <v>370</v>
      </c>
      <c r="E117" s="43"/>
      <c r="F117" s="236" t="s">
        <v>5037</v>
      </c>
      <c r="G117" s="43"/>
      <c r="H117" s="43"/>
      <c r="I117" s="237"/>
      <c r="J117" s="43"/>
      <c r="K117" s="43"/>
      <c r="L117" s="47"/>
      <c r="M117" s="238"/>
      <c r="N117" s="239"/>
      <c r="O117" s="87"/>
      <c r="P117" s="87"/>
      <c r="Q117" s="87"/>
      <c r="R117" s="87"/>
      <c r="S117" s="87"/>
      <c r="T117" s="88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T117" s="20" t="s">
        <v>370</v>
      </c>
      <c r="AU117" s="20" t="s">
        <v>81</v>
      </c>
    </row>
    <row r="118" s="14" customFormat="1">
      <c r="A118" s="14"/>
      <c r="B118" s="251"/>
      <c r="C118" s="252"/>
      <c r="D118" s="242" t="s">
        <v>372</v>
      </c>
      <c r="E118" s="253" t="s">
        <v>21</v>
      </c>
      <c r="F118" s="254" t="s">
        <v>5038</v>
      </c>
      <c r="G118" s="252"/>
      <c r="H118" s="255">
        <v>0.71999999999999997</v>
      </c>
      <c r="I118" s="256"/>
      <c r="J118" s="252"/>
      <c r="K118" s="252"/>
      <c r="L118" s="257"/>
      <c r="M118" s="258"/>
      <c r="N118" s="259"/>
      <c r="O118" s="259"/>
      <c r="P118" s="259"/>
      <c r="Q118" s="259"/>
      <c r="R118" s="259"/>
      <c r="S118" s="259"/>
      <c r="T118" s="260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61" t="s">
        <v>372</v>
      </c>
      <c r="AU118" s="261" t="s">
        <v>81</v>
      </c>
      <c r="AV118" s="14" t="s">
        <v>81</v>
      </c>
      <c r="AW118" s="14" t="s">
        <v>34</v>
      </c>
      <c r="AX118" s="14" t="s">
        <v>79</v>
      </c>
      <c r="AY118" s="261" t="s">
        <v>178</v>
      </c>
    </row>
    <row r="119" s="13" customFormat="1">
      <c r="A119" s="13"/>
      <c r="B119" s="240"/>
      <c r="C119" s="241"/>
      <c r="D119" s="242" t="s">
        <v>372</v>
      </c>
      <c r="E119" s="243" t="s">
        <v>21</v>
      </c>
      <c r="F119" s="244" t="s">
        <v>5039</v>
      </c>
      <c r="G119" s="241"/>
      <c r="H119" s="243" t="s">
        <v>21</v>
      </c>
      <c r="I119" s="245"/>
      <c r="J119" s="241"/>
      <c r="K119" s="241"/>
      <c r="L119" s="246"/>
      <c r="M119" s="247"/>
      <c r="N119" s="248"/>
      <c r="O119" s="248"/>
      <c r="P119" s="248"/>
      <c r="Q119" s="248"/>
      <c r="R119" s="248"/>
      <c r="S119" s="248"/>
      <c r="T119" s="249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50" t="s">
        <v>372</v>
      </c>
      <c r="AU119" s="250" t="s">
        <v>81</v>
      </c>
      <c r="AV119" s="13" t="s">
        <v>79</v>
      </c>
      <c r="AW119" s="13" t="s">
        <v>34</v>
      </c>
      <c r="AX119" s="13" t="s">
        <v>72</v>
      </c>
      <c r="AY119" s="250" t="s">
        <v>178</v>
      </c>
    </row>
    <row r="120" s="2" customFormat="1" ht="62.7" customHeight="1">
      <c r="A120" s="41"/>
      <c r="B120" s="42"/>
      <c r="C120" s="214" t="s">
        <v>211</v>
      </c>
      <c r="D120" s="214" t="s">
        <v>179</v>
      </c>
      <c r="E120" s="215" t="s">
        <v>467</v>
      </c>
      <c r="F120" s="216" t="s">
        <v>468</v>
      </c>
      <c r="G120" s="217" t="s">
        <v>392</v>
      </c>
      <c r="H120" s="218">
        <v>79.911000000000001</v>
      </c>
      <c r="I120" s="219"/>
      <c r="J120" s="220">
        <f>ROUND(I120*H120,2)</f>
        <v>0</v>
      </c>
      <c r="K120" s="216" t="s">
        <v>368</v>
      </c>
      <c r="L120" s="47"/>
      <c r="M120" s="221" t="s">
        <v>21</v>
      </c>
      <c r="N120" s="222" t="s">
        <v>43</v>
      </c>
      <c r="O120" s="87"/>
      <c r="P120" s="223">
        <f>O120*H120</f>
        <v>0</v>
      </c>
      <c r="Q120" s="223">
        <v>0</v>
      </c>
      <c r="R120" s="223">
        <f>Q120*H120</f>
        <v>0</v>
      </c>
      <c r="S120" s="223">
        <v>0</v>
      </c>
      <c r="T120" s="224">
        <f>S120*H120</f>
        <v>0</v>
      </c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R120" s="225" t="s">
        <v>97</v>
      </c>
      <c r="AT120" s="225" t="s">
        <v>179</v>
      </c>
      <c r="AU120" s="225" t="s">
        <v>81</v>
      </c>
      <c r="AY120" s="20" t="s">
        <v>178</v>
      </c>
      <c r="BE120" s="226">
        <f>IF(N120="základní",J120,0)</f>
        <v>0</v>
      </c>
      <c r="BF120" s="226">
        <f>IF(N120="snížená",J120,0)</f>
        <v>0</v>
      </c>
      <c r="BG120" s="226">
        <f>IF(N120="zákl. přenesená",J120,0)</f>
        <v>0</v>
      </c>
      <c r="BH120" s="226">
        <f>IF(N120="sníž. přenesená",J120,0)</f>
        <v>0</v>
      </c>
      <c r="BI120" s="226">
        <f>IF(N120="nulová",J120,0)</f>
        <v>0</v>
      </c>
      <c r="BJ120" s="20" t="s">
        <v>79</v>
      </c>
      <c r="BK120" s="226">
        <f>ROUND(I120*H120,2)</f>
        <v>0</v>
      </c>
      <c r="BL120" s="20" t="s">
        <v>97</v>
      </c>
      <c r="BM120" s="225" t="s">
        <v>5040</v>
      </c>
    </row>
    <row r="121" s="2" customFormat="1">
      <c r="A121" s="41"/>
      <c r="B121" s="42"/>
      <c r="C121" s="43"/>
      <c r="D121" s="235" t="s">
        <v>370</v>
      </c>
      <c r="E121" s="43"/>
      <c r="F121" s="236" t="s">
        <v>470</v>
      </c>
      <c r="G121" s="43"/>
      <c r="H121" s="43"/>
      <c r="I121" s="237"/>
      <c r="J121" s="43"/>
      <c r="K121" s="43"/>
      <c r="L121" s="47"/>
      <c r="M121" s="238"/>
      <c r="N121" s="239"/>
      <c r="O121" s="87"/>
      <c r="P121" s="87"/>
      <c r="Q121" s="87"/>
      <c r="R121" s="87"/>
      <c r="S121" s="87"/>
      <c r="T121" s="88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T121" s="20" t="s">
        <v>370</v>
      </c>
      <c r="AU121" s="20" t="s">
        <v>81</v>
      </c>
    </row>
    <row r="122" s="13" customFormat="1">
      <c r="A122" s="13"/>
      <c r="B122" s="240"/>
      <c r="C122" s="241"/>
      <c r="D122" s="242" t="s">
        <v>372</v>
      </c>
      <c r="E122" s="243" t="s">
        <v>21</v>
      </c>
      <c r="F122" s="244" t="s">
        <v>471</v>
      </c>
      <c r="G122" s="241"/>
      <c r="H122" s="243" t="s">
        <v>21</v>
      </c>
      <c r="I122" s="245"/>
      <c r="J122" s="241"/>
      <c r="K122" s="241"/>
      <c r="L122" s="246"/>
      <c r="M122" s="247"/>
      <c r="N122" s="248"/>
      <c r="O122" s="248"/>
      <c r="P122" s="248"/>
      <c r="Q122" s="248"/>
      <c r="R122" s="248"/>
      <c r="S122" s="248"/>
      <c r="T122" s="249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50" t="s">
        <v>372</v>
      </c>
      <c r="AU122" s="250" t="s">
        <v>81</v>
      </c>
      <c r="AV122" s="13" t="s">
        <v>79</v>
      </c>
      <c r="AW122" s="13" t="s">
        <v>34</v>
      </c>
      <c r="AX122" s="13" t="s">
        <v>72</v>
      </c>
      <c r="AY122" s="250" t="s">
        <v>178</v>
      </c>
    </row>
    <row r="123" s="14" customFormat="1">
      <c r="A123" s="14"/>
      <c r="B123" s="251"/>
      <c r="C123" s="252"/>
      <c r="D123" s="242" t="s">
        <v>372</v>
      </c>
      <c r="E123" s="253" t="s">
        <v>21</v>
      </c>
      <c r="F123" s="254" t="s">
        <v>5041</v>
      </c>
      <c r="G123" s="252"/>
      <c r="H123" s="255">
        <v>79.911000000000001</v>
      </c>
      <c r="I123" s="256"/>
      <c r="J123" s="252"/>
      <c r="K123" s="252"/>
      <c r="L123" s="257"/>
      <c r="M123" s="258"/>
      <c r="N123" s="259"/>
      <c r="O123" s="259"/>
      <c r="P123" s="259"/>
      <c r="Q123" s="259"/>
      <c r="R123" s="259"/>
      <c r="S123" s="259"/>
      <c r="T123" s="260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61" t="s">
        <v>372</v>
      </c>
      <c r="AU123" s="261" t="s">
        <v>81</v>
      </c>
      <c r="AV123" s="14" t="s">
        <v>81</v>
      </c>
      <c r="AW123" s="14" t="s">
        <v>34</v>
      </c>
      <c r="AX123" s="14" t="s">
        <v>79</v>
      </c>
      <c r="AY123" s="261" t="s">
        <v>178</v>
      </c>
    </row>
    <row r="124" s="2" customFormat="1" ht="37.8" customHeight="1">
      <c r="A124" s="41"/>
      <c r="B124" s="42"/>
      <c r="C124" s="214" t="s">
        <v>215</v>
      </c>
      <c r="D124" s="214" t="s">
        <v>179</v>
      </c>
      <c r="E124" s="215" t="s">
        <v>475</v>
      </c>
      <c r="F124" s="216" t="s">
        <v>476</v>
      </c>
      <c r="G124" s="217" t="s">
        <v>392</v>
      </c>
      <c r="H124" s="218">
        <v>59.322000000000003</v>
      </c>
      <c r="I124" s="219"/>
      <c r="J124" s="220">
        <f>ROUND(I124*H124,2)</f>
        <v>0</v>
      </c>
      <c r="K124" s="216" t="s">
        <v>368</v>
      </c>
      <c r="L124" s="47"/>
      <c r="M124" s="221" t="s">
        <v>21</v>
      </c>
      <c r="N124" s="222" t="s">
        <v>43</v>
      </c>
      <c r="O124" s="87"/>
      <c r="P124" s="223">
        <f>O124*H124</f>
        <v>0</v>
      </c>
      <c r="Q124" s="223">
        <v>0</v>
      </c>
      <c r="R124" s="223">
        <f>Q124*H124</f>
        <v>0</v>
      </c>
      <c r="S124" s="223">
        <v>0</v>
      </c>
      <c r="T124" s="224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25" t="s">
        <v>97</v>
      </c>
      <c r="AT124" s="225" t="s">
        <v>179</v>
      </c>
      <c r="AU124" s="225" t="s">
        <v>81</v>
      </c>
      <c r="AY124" s="20" t="s">
        <v>178</v>
      </c>
      <c r="BE124" s="226">
        <f>IF(N124="základní",J124,0)</f>
        <v>0</v>
      </c>
      <c r="BF124" s="226">
        <f>IF(N124="snížená",J124,0)</f>
        <v>0</v>
      </c>
      <c r="BG124" s="226">
        <f>IF(N124="zákl. přenesená",J124,0)</f>
        <v>0</v>
      </c>
      <c r="BH124" s="226">
        <f>IF(N124="sníž. přenesená",J124,0)</f>
        <v>0</v>
      </c>
      <c r="BI124" s="226">
        <f>IF(N124="nulová",J124,0)</f>
        <v>0</v>
      </c>
      <c r="BJ124" s="20" t="s">
        <v>79</v>
      </c>
      <c r="BK124" s="226">
        <f>ROUND(I124*H124,2)</f>
        <v>0</v>
      </c>
      <c r="BL124" s="20" t="s">
        <v>97</v>
      </c>
      <c r="BM124" s="225" t="s">
        <v>5042</v>
      </c>
    </row>
    <row r="125" s="2" customFormat="1">
      <c r="A125" s="41"/>
      <c r="B125" s="42"/>
      <c r="C125" s="43"/>
      <c r="D125" s="235" t="s">
        <v>370</v>
      </c>
      <c r="E125" s="43"/>
      <c r="F125" s="236" t="s">
        <v>478</v>
      </c>
      <c r="G125" s="43"/>
      <c r="H125" s="43"/>
      <c r="I125" s="237"/>
      <c r="J125" s="43"/>
      <c r="K125" s="43"/>
      <c r="L125" s="47"/>
      <c r="M125" s="238"/>
      <c r="N125" s="239"/>
      <c r="O125" s="87"/>
      <c r="P125" s="87"/>
      <c r="Q125" s="87"/>
      <c r="R125" s="87"/>
      <c r="S125" s="87"/>
      <c r="T125" s="88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T125" s="20" t="s">
        <v>370</v>
      </c>
      <c r="AU125" s="20" t="s">
        <v>81</v>
      </c>
    </row>
    <row r="126" s="13" customFormat="1">
      <c r="A126" s="13"/>
      <c r="B126" s="240"/>
      <c r="C126" s="241"/>
      <c r="D126" s="242" t="s">
        <v>372</v>
      </c>
      <c r="E126" s="243" t="s">
        <v>21</v>
      </c>
      <c r="F126" s="244" t="s">
        <v>5043</v>
      </c>
      <c r="G126" s="241"/>
      <c r="H126" s="243" t="s">
        <v>21</v>
      </c>
      <c r="I126" s="245"/>
      <c r="J126" s="241"/>
      <c r="K126" s="241"/>
      <c r="L126" s="246"/>
      <c r="M126" s="247"/>
      <c r="N126" s="248"/>
      <c r="O126" s="248"/>
      <c r="P126" s="248"/>
      <c r="Q126" s="248"/>
      <c r="R126" s="248"/>
      <c r="S126" s="248"/>
      <c r="T126" s="249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50" t="s">
        <v>372</v>
      </c>
      <c r="AU126" s="250" t="s">
        <v>81</v>
      </c>
      <c r="AV126" s="13" t="s">
        <v>79</v>
      </c>
      <c r="AW126" s="13" t="s">
        <v>34</v>
      </c>
      <c r="AX126" s="13" t="s">
        <v>72</v>
      </c>
      <c r="AY126" s="250" t="s">
        <v>178</v>
      </c>
    </row>
    <row r="127" s="13" customFormat="1">
      <c r="A127" s="13"/>
      <c r="B127" s="240"/>
      <c r="C127" s="241"/>
      <c r="D127" s="242" t="s">
        <v>372</v>
      </c>
      <c r="E127" s="243" t="s">
        <v>21</v>
      </c>
      <c r="F127" s="244" t="s">
        <v>387</v>
      </c>
      <c r="G127" s="241"/>
      <c r="H127" s="243" t="s">
        <v>21</v>
      </c>
      <c r="I127" s="245"/>
      <c r="J127" s="241"/>
      <c r="K127" s="241"/>
      <c r="L127" s="246"/>
      <c r="M127" s="247"/>
      <c r="N127" s="248"/>
      <c r="O127" s="248"/>
      <c r="P127" s="248"/>
      <c r="Q127" s="248"/>
      <c r="R127" s="248"/>
      <c r="S127" s="248"/>
      <c r="T127" s="249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50" t="s">
        <v>372</v>
      </c>
      <c r="AU127" s="250" t="s">
        <v>81</v>
      </c>
      <c r="AV127" s="13" t="s">
        <v>79</v>
      </c>
      <c r="AW127" s="13" t="s">
        <v>34</v>
      </c>
      <c r="AX127" s="13" t="s">
        <v>72</v>
      </c>
      <c r="AY127" s="250" t="s">
        <v>178</v>
      </c>
    </row>
    <row r="128" s="14" customFormat="1">
      <c r="A128" s="14"/>
      <c r="B128" s="251"/>
      <c r="C128" s="252"/>
      <c r="D128" s="242" t="s">
        <v>372</v>
      </c>
      <c r="E128" s="253" t="s">
        <v>21</v>
      </c>
      <c r="F128" s="254" t="s">
        <v>5044</v>
      </c>
      <c r="G128" s="252"/>
      <c r="H128" s="255">
        <v>27.917999999999999</v>
      </c>
      <c r="I128" s="256"/>
      <c r="J128" s="252"/>
      <c r="K128" s="252"/>
      <c r="L128" s="257"/>
      <c r="M128" s="258"/>
      <c r="N128" s="259"/>
      <c r="O128" s="259"/>
      <c r="P128" s="259"/>
      <c r="Q128" s="259"/>
      <c r="R128" s="259"/>
      <c r="S128" s="259"/>
      <c r="T128" s="260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61" t="s">
        <v>372</v>
      </c>
      <c r="AU128" s="261" t="s">
        <v>81</v>
      </c>
      <c r="AV128" s="14" t="s">
        <v>81</v>
      </c>
      <c r="AW128" s="14" t="s">
        <v>34</v>
      </c>
      <c r="AX128" s="14" t="s">
        <v>72</v>
      </c>
      <c r="AY128" s="261" t="s">
        <v>178</v>
      </c>
    </row>
    <row r="129" s="14" customFormat="1">
      <c r="A129" s="14"/>
      <c r="B129" s="251"/>
      <c r="C129" s="252"/>
      <c r="D129" s="242" t="s">
        <v>372</v>
      </c>
      <c r="E129" s="253" t="s">
        <v>21</v>
      </c>
      <c r="F129" s="254" t="s">
        <v>5045</v>
      </c>
      <c r="G129" s="252"/>
      <c r="H129" s="255">
        <v>2.52</v>
      </c>
      <c r="I129" s="256"/>
      <c r="J129" s="252"/>
      <c r="K129" s="252"/>
      <c r="L129" s="257"/>
      <c r="M129" s="258"/>
      <c r="N129" s="259"/>
      <c r="O129" s="259"/>
      <c r="P129" s="259"/>
      <c r="Q129" s="259"/>
      <c r="R129" s="259"/>
      <c r="S129" s="259"/>
      <c r="T129" s="260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61" t="s">
        <v>372</v>
      </c>
      <c r="AU129" s="261" t="s">
        <v>81</v>
      </c>
      <c r="AV129" s="14" t="s">
        <v>81</v>
      </c>
      <c r="AW129" s="14" t="s">
        <v>34</v>
      </c>
      <c r="AX129" s="14" t="s">
        <v>72</v>
      </c>
      <c r="AY129" s="261" t="s">
        <v>178</v>
      </c>
    </row>
    <row r="130" s="14" customFormat="1">
      <c r="A130" s="14"/>
      <c r="B130" s="251"/>
      <c r="C130" s="252"/>
      <c r="D130" s="242" t="s">
        <v>372</v>
      </c>
      <c r="E130" s="253" t="s">
        <v>21</v>
      </c>
      <c r="F130" s="254" t="s">
        <v>5046</v>
      </c>
      <c r="G130" s="252"/>
      <c r="H130" s="255">
        <v>-0.71999999999999997</v>
      </c>
      <c r="I130" s="256"/>
      <c r="J130" s="252"/>
      <c r="K130" s="252"/>
      <c r="L130" s="257"/>
      <c r="M130" s="258"/>
      <c r="N130" s="259"/>
      <c r="O130" s="259"/>
      <c r="P130" s="259"/>
      <c r="Q130" s="259"/>
      <c r="R130" s="259"/>
      <c r="S130" s="259"/>
      <c r="T130" s="260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61" t="s">
        <v>372</v>
      </c>
      <c r="AU130" s="261" t="s">
        <v>81</v>
      </c>
      <c r="AV130" s="14" t="s">
        <v>81</v>
      </c>
      <c r="AW130" s="14" t="s">
        <v>34</v>
      </c>
      <c r="AX130" s="14" t="s">
        <v>72</v>
      </c>
      <c r="AY130" s="261" t="s">
        <v>178</v>
      </c>
    </row>
    <row r="131" s="14" customFormat="1">
      <c r="A131" s="14"/>
      <c r="B131" s="251"/>
      <c r="C131" s="252"/>
      <c r="D131" s="242" t="s">
        <v>372</v>
      </c>
      <c r="E131" s="253" t="s">
        <v>21</v>
      </c>
      <c r="F131" s="254" t="s">
        <v>5047</v>
      </c>
      <c r="G131" s="252"/>
      <c r="H131" s="255">
        <v>-8.4600000000000009</v>
      </c>
      <c r="I131" s="256"/>
      <c r="J131" s="252"/>
      <c r="K131" s="252"/>
      <c r="L131" s="257"/>
      <c r="M131" s="258"/>
      <c r="N131" s="259"/>
      <c r="O131" s="259"/>
      <c r="P131" s="259"/>
      <c r="Q131" s="259"/>
      <c r="R131" s="259"/>
      <c r="S131" s="259"/>
      <c r="T131" s="260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61" t="s">
        <v>372</v>
      </c>
      <c r="AU131" s="261" t="s">
        <v>81</v>
      </c>
      <c r="AV131" s="14" t="s">
        <v>81</v>
      </c>
      <c r="AW131" s="14" t="s">
        <v>34</v>
      </c>
      <c r="AX131" s="14" t="s">
        <v>72</v>
      </c>
      <c r="AY131" s="261" t="s">
        <v>178</v>
      </c>
    </row>
    <row r="132" s="14" customFormat="1">
      <c r="A132" s="14"/>
      <c r="B132" s="251"/>
      <c r="C132" s="252"/>
      <c r="D132" s="242" t="s">
        <v>372</v>
      </c>
      <c r="E132" s="253" t="s">
        <v>21</v>
      </c>
      <c r="F132" s="254" t="s">
        <v>5048</v>
      </c>
      <c r="G132" s="252"/>
      <c r="H132" s="255">
        <v>-2.52</v>
      </c>
      <c r="I132" s="256"/>
      <c r="J132" s="252"/>
      <c r="K132" s="252"/>
      <c r="L132" s="257"/>
      <c r="M132" s="258"/>
      <c r="N132" s="259"/>
      <c r="O132" s="259"/>
      <c r="P132" s="259"/>
      <c r="Q132" s="259"/>
      <c r="R132" s="259"/>
      <c r="S132" s="259"/>
      <c r="T132" s="260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61" t="s">
        <v>372</v>
      </c>
      <c r="AU132" s="261" t="s">
        <v>81</v>
      </c>
      <c r="AV132" s="14" t="s">
        <v>81</v>
      </c>
      <c r="AW132" s="14" t="s">
        <v>34</v>
      </c>
      <c r="AX132" s="14" t="s">
        <v>72</v>
      </c>
      <c r="AY132" s="261" t="s">
        <v>178</v>
      </c>
    </row>
    <row r="133" s="14" customFormat="1">
      <c r="A133" s="14"/>
      <c r="B133" s="251"/>
      <c r="C133" s="252"/>
      <c r="D133" s="242" t="s">
        <v>372</v>
      </c>
      <c r="E133" s="253" t="s">
        <v>21</v>
      </c>
      <c r="F133" s="254" t="s">
        <v>5049</v>
      </c>
      <c r="G133" s="252"/>
      <c r="H133" s="255">
        <v>40.584000000000003</v>
      </c>
      <c r="I133" s="256"/>
      <c r="J133" s="252"/>
      <c r="K133" s="252"/>
      <c r="L133" s="257"/>
      <c r="M133" s="258"/>
      <c r="N133" s="259"/>
      <c r="O133" s="259"/>
      <c r="P133" s="259"/>
      <c r="Q133" s="259"/>
      <c r="R133" s="259"/>
      <c r="S133" s="259"/>
      <c r="T133" s="260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61" t="s">
        <v>372</v>
      </c>
      <c r="AU133" s="261" t="s">
        <v>81</v>
      </c>
      <c r="AV133" s="14" t="s">
        <v>81</v>
      </c>
      <c r="AW133" s="14" t="s">
        <v>34</v>
      </c>
      <c r="AX133" s="14" t="s">
        <v>72</v>
      </c>
      <c r="AY133" s="261" t="s">
        <v>178</v>
      </c>
    </row>
    <row r="134" s="15" customFormat="1">
      <c r="A134" s="15"/>
      <c r="B134" s="262"/>
      <c r="C134" s="263"/>
      <c r="D134" s="242" t="s">
        <v>372</v>
      </c>
      <c r="E134" s="264" t="s">
        <v>21</v>
      </c>
      <c r="F134" s="265" t="s">
        <v>399</v>
      </c>
      <c r="G134" s="263"/>
      <c r="H134" s="266">
        <v>59.322000000000003</v>
      </c>
      <c r="I134" s="267"/>
      <c r="J134" s="263"/>
      <c r="K134" s="263"/>
      <c r="L134" s="268"/>
      <c r="M134" s="269"/>
      <c r="N134" s="270"/>
      <c r="O134" s="270"/>
      <c r="P134" s="270"/>
      <c r="Q134" s="270"/>
      <c r="R134" s="270"/>
      <c r="S134" s="270"/>
      <c r="T134" s="271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T134" s="272" t="s">
        <v>372</v>
      </c>
      <c r="AU134" s="272" t="s">
        <v>81</v>
      </c>
      <c r="AV134" s="15" t="s">
        <v>97</v>
      </c>
      <c r="AW134" s="15" t="s">
        <v>34</v>
      </c>
      <c r="AX134" s="15" t="s">
        <v>79</v>
      </c>
      <c r="AY134" s="272" t="s">
        <v>178</v>
      </c>
    </row>
    <row r="135" s="2" customFormat="1" ht="44.25" customHeight="1">
      <c r="A135" s="41"/>
      <c r="B135" s="42"/>
      <c r="C135" s="214" t="s">
        <v>219</v>
      </c>
      <c r="D135" s="214" t="s">
        <v>179</v>
      </c>
      <c r="E135" s="215" t="s">
        <v>5050</v>
      </c>
      <c r="F135" s="216" t="s">
        <v>5051</v>
      </c>
      <c r="G135" s="217" t="s">
        <v>392</v>
      </c>
      <c r="H135" s="218">
        <v>11.699999999999999</v>
      </c>
      <c r="I135" s="219"/>
      <c r="J135" s="220">
        <f>ROUND(I135*H135,2)</f>
        <v>0</v>
      </c>
      <c r="K135" s="216" t="s">
        <v>368</v>
      </c>
      <c r="L135" s="47"/>
      <c r="M135" s="221" t="s">
        <v>21</v>
      </c>
      <c r="N135" s="222" t="s">
        <v>43</v>
      </c>
      <c r="O135" s="87"/>
      <c r="P135" s="223">
        <f>O135*H135</f>
        <v>0</v>
      </c>
      <c r="Q135" s="223">
        <v>0</v>
      </c>
      <c r="R135" s="223">
        <f>Q135*H135</f>
        <v>0</v>
      </c>
      <c r="S135" s="223">
        <v>0</v>
      </c>
      <c r="T135" s="224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5" t="s">
        <v>97</v>
      </c>
      <c r="AT135" s="225" t="s">
        <v>179</v>
      </c>
      <c r="AU135" s="225" t="s">
        <v>81</v>
      </c>
      <c r="AY135" s="20" t="s">
        <v>178</v>
      </c>
      <c r="BE135" s="226">
        <f>IF(N135="základní",J135,0)</f>
        <v>0</v>
      </c>
      <c r="BF135" s="226">
        <f>IF(N135="snížená",J135,0)</f>
        <v>0</v>
      </c>
      <c r="BG135" s="226">
        <f>IF(N135="zákl. přenesená",J135,0)</f>
        <v>0</v>
      </c>
      <c r="BH135" s="226">
        <f>IF(N135="sníž. přenesená",J135,0)</f>
        <v>0</v>
      </c>
      <c r="BI135" s="226">
        <f>IF(N135="nulová",J135,0)</f>
        <v>0</v>
      </c>
      <c r="BJ135" s="20" t="s">
        <v>79</v>
      </c>
      <c r="BK135" s="226">
        <f>ROUND(I135*H135,2)</f>
        <v>0</v>
      </c>
      <c r="BL135" s="20" t="s">
        <v>97</v>
      </c>
      <c r="BM135" s="225" t="s">
        <v>5052</v>
      </c>
    </row>
    <row r="136" s="2" customFormat="1">
      <c r="A136" s="41"/>
      <c r="B136" s="42"/>
      <c r="C136" s="43"/>
      <c r="D136" s="235" t="s">
        <v>370</v>
      </c>
      <c r="E136" s="43"/>
      <c r="F136" s="236" t="s">
        <v>5053</v>
      </c>
      <c r="G136" s="43"/>
      <c r="H136" s="43"/>
      <c r="I136" s="237"/>
      <c r="J136" s="43"/>
      <c r="K136" s="43"/>
      <c r="L136" s="47"/>
      <c r="M136" s="238"/>
      <c r="N136" s="239"/>
      <c r="O136" s="87"/>
      <c r="P136" s="87"/>
      <c r="Q136" s="87"/>
      <c r="R136" s="87"/>
      <c r="S136" s="87"/>
      <c r="T136" s="88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T136" s="20" t="s">
        <v>370</v>
      </c>
      <c r="AU136" s="20" t="s">
        <v>81</v>
      </c>
    </row>
    <row r="137" s="14" customFormat="1">
      <c r="A137" s="14"/>
      <c r="B137" s="251"/>
      <c r="C137" s="252"/>
      <c r="D137" s="242" t="s">
        <v>372</v>
      </c>
      <c r="E137" s="253" t="s">
        <v>21</v>
      </c>
      <c r="F137" s="254" t="s">
        <v>5054</v>
      </c>
      <c r="G137" s="252"/>
      <c r="H137" s="255">
        <v>0.71999999999999997</v>
      </c>
      <c r="I137" s="256"/>
      <c r="J137" s="252"/>
      <c r="K137" s="252"/>
      <c r="L137" s="257"/>
      <c r="M137" s="258"/>
      <c r="N137" s="259"/>
      <c r="O137" s="259"/>
      <c r="P137" s="259"/>
      <c r="Q137" s="259"/>
      <c r="R137" s="259"/>
      <c r="S137" s="259"/>
      <c r="T137" s="260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61" t="s">
        <v>372</v>
      </c>
      <c r="AU137" s="261" t="s">
        <v>81</v>
      </c>
      <c r="AV137" s="14" t="s">
        <v>81</v>
      </c>
      <c r="AW137" s="14" t="s">
        <v>34</v>
      </c>
      <c r="AX137" s="14" t="s">
        <v>72</v>
      </c>
      <c r="AY137" s="261" t="s">
        <v>178</v>
      </c>
    </row>
    <row r="138" s="13" customFormat="1">
      <c r="A138" s="13"/>
      <c r="B138" s="240"/>
      <c r="C138" s="241"/>
      <c r="D138" s="242" t="s">
        <v>372</v>
      </c>
      <c r="E138" s="243" t="s">
        <v>21</v>
      </c>
      <c r="F138" s="244" t="s">
        <v>5055</v>
      </c>
      <c r="G138" s="241"/>
      <c r="H138" s="243" t="s">
        <v>21</v>
      </c>
      <c r="I138" s="245"/>
      <c r="J138" s="241"/>
      <c r="K138" s="241"/>
      <c r="L138" s="246"/>
      <c r="M138" s="247"/>
      <c r="N138" s="248"/>
      <c r="O138" s="248"/>
      <c r="P138" s="248"/>
      <c r="Q138" s="248"/>
      <c r="R138" s="248"/>
      <c r="S138" s="248"/>
      <c r="T138" s="249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0" t="s">
        <v>372</v>
      </c>
      <c r="AU138" s="250" t="s">
        <v>81</v>
      </c>
      <c r="AV138" s="13" t="s">
        <v>79</v>
      </c>
      <c r="AW138" s="13" t="s">
        <v>34</v>
      </c>
      <c r="AX138" s="13" t="s">
        <v>72</v>
      </c>
      <c r="AY138" s="250" t="s">
        <v>178</v>
      </c>
    </row>
    <row r="139" s="14" customFormat="1">
      <c r="A139" s="14"/>
      <c r="B139" s="251"/>
      <c r="C139" s="252"/>
      <c r="D139" s="242" t="s">
        <v>372</v>
      </c>
      <c r="E139" s="253" t="s">
        <v>21</v>
      </c>
      <c r="F139" s="254" t="s">
        <v>5056</v>
      </c>
      <c r="G139" s="252"/>
      <c r="H139" s="255">
        <v>8.4600000000000009</v>
      </c>
      <c r="I139" s="256"/>
      <c r="J139" s="252"/>
      <c r="K139" s="252"/>
      <c r="L139" s="257"/>
      <c r="M139" s="258"/>
      <c r="N139" s="259"/>
      <c r="O139" s="259"/>
      <c r="P139" s="259"/>
      <c r="Q139" s="259"/>
      <c r="R139" s="259"/>
      <c r="S139" s="259"/>
      <c r="T139" s="260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61" t="s">
        <v>372</v>
      </c>
      <c r="AU139" s="261" t="s">
        <v>81</v>
      </c>
      <c r="AV139" s="14" t="s">
        <v>81</v>
      </c>
      <c r="AW139" s="14" t="s">
        <v>34</v>
      </c>
      <c r="AX139" s="14" t="s">
        <v>72</v>
      </c>
      <c r="AY139" s="261" t="s">
        <v>178</v>
      </c>
    </row>
    <row r="140" s="14" customFormat="1">
      <c r="A140" s="14"/>
      <c r="B140" s="251"/>
      <c r="C140" s="252"/>
      <c r="D140" s="242" t="s">
        <v>372</v>
      </c>
      <c r="E140" s="253" t="s">
        <v>21</v>
      </c>
      <c r="F140" s="254" t="s">
        <v>5045</v>
      </c>
      <c r="G140" s="252"/>
      <c r="H140" s="255">
        <v>2.52</v>
      </c>
      <c r="I140" s="256"/>
      <c r="J140" s="252"/>
      <c r="K140" s="252"/>
      <c r="L140" s="257"/>
      <c r="M140" s="258"/>
      <c r="N140" s="259"/>
      <c r="O140" s="259"/>
      <c r="P140" s="259"/>
      <c r="Q140" s="259"/>
      <c r="R140" s="259"/>
      <c r="S140" s="259"/>
      <c r="T140" s="260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1" t="s">
        <v>372</v>
      </c>
      <c r="AU140" s="261" t="s">
        <v>81</v>
      </c>
      <c r="AV140" s="14" t="s">
        <v>81</v>
      </c>
      <c r="AW140" s="14" t="s">
        <v>34</v>
      </c>
      <c r="AX140" s="14" t="s">
        <v>72</v>
      </c>
      <c r="AY140" s="261" t="s">
        <v>178</v>
      </c>
    </row>
    <row r="141" s="15" customFormat="1">
      <c r="A141" s="15"/>
      <c r="B141" s="262"/>
      <c r="C141" s="263"/>
      <c r="D141" s="242" t="s">
        <v>372</v>
      </c>
      <c r="E141" s="264" t="s">
        <v>21</v>
      </c>
      <c r="F141" s="265" t="s">
        <v>399</v>
      </c>
      <c r="G141" s="263"/>
      <c r="H141" s="266">
        <v>11.699999999999999</v>
      </c>
      <c r="I141" s="267"/>
      <c r="J141" s="263"/>
      <c r="K141" s="263"/>
      <c r="L141" s="268"/>
      <c r="M141" s="269"/>
      <c r="N141" s="270"/>
      <c r="O141" s="270"/>
      <c r="P141" s="270"/>
      <c r="Q141" s="270"/>
      <c r="R141" s="270"/>
      <c r="S141" s="270"/>
      <c r="T141" s="271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T141" s="272" t="s">
        <v>372</v>
      </c>
      <c r="AU141" s="272" t="s">
        <v>81</v>
      </c>
      <c r="AV141" s="15" t="s">
        <v>97</v>
      </c>
      <c r="AW141" s="15" t="s">
        <v>34</v>
      </c>
      <c r="AX141" s="15" t="s">
        <v>79</v>
      </c>
      <c r="AY141" s="272" t="s">
        <v>178</v>
      </c>
    </row>
    <row r="142" s="2" customFormat="1" ht="33" customHeight="1">
      <c r="A142" s="41"/>
      <c r="B142" s="42"/>
      <c r="C142" s="214" t="s">
        <v>223</v>
      </c>
      <c r="D142" s="214" t="s">
        <v>179</v>
      </c>
      <c r="E142" s="215" t="s">
        <v>496</v>
      </c>
      <c r="F142" s="216" t="s">
        <v>497</v>
      </c>
      <c r="G142" s="217" t="s">
        <v>384</v>
      </c>
      <c r="H142" s="218">
        <v>113.95999999999999</v>
      </c>
      <c r="I142" s="219"/>
      <c r="J142" s="220">
        <f>ROUND(I142*H142,2)</f>
        <v>0</v>
      </c>
      <c r="K142" s="216" t="s">
        <v>368</v>
      </c>
      <c r="L142" s="47"/>
      <c r="M142" s="221" t="s">
        <v>21</v>
      </c>
      <c r="N142" s="222" t="s">
        <v>43</v>
      </c>
      <c r="O142" s="87"/>
      <c r="P142" s="223">
        <f>O142*H142</f>
        <v>0</v>
      </c>
      <c r="Q142" s="223">
        <v>0</v>
      </c>
      <c r="R142" s="223">
        <f>Q142*H142</f>
        <v>0</v>
      </c>
      <c r="S142" s="223">
        <v>0</v>
      </c>
      <c r="T142" s="224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25" t="s">
        <v>97</v>
      </c>
      <c r="AT142" s="225" t="s">
        <v>179</v>
      </c>
      <c r="AU142" s="225" t="s">
        <v>81</v>
      </c>
      <c r="AY142" s="20" t="s">
        <v>178</v>
      </c>
      <c r="BE142" s="226">
        <f>IF(N142="základní",J142,0)</f>
        <v>0</v>
      </c>
      <c r="BF142" s="226">
        <f>IF(N142="snížená",J142,0)</f>
        <v>0</v>
      </c>
      <c r="BG142" s="226">
        <f>IF(N142="zákl. přenesená",J142,0)</f>
        <v>0</v>
      </c>
      <c r="BH142" s="226">
        <f>IF(N142="sníž. přenesená",J142,0)</f>
        <v>0</v>
      </c>
      <c r="BI142" s="226">
        <f>IF(N142="nulová",J142,0)</f>
        <v>0</v>
      </c>
      <c r="BJ142" s="20" t="s">
        <v>79</v>
      </c>
      <c r="BK142" s="226">
        <f>ROUND(I142*H142,2)</f>
        <v>0</v>
      </c>
      <c r="BL142" s="20" t="s">
        <v>97</v>
      </c>
      <c r="BM142" s="225" t="s">
        <v>5057</v>
      </c>
    </row>
    <row r="143" s="2" customFormat="1">
      <c r="A143" s="41"/>
      <c r="B143" s="42"/>
      <c r="C143" s="43"/>
      <c r="D143" s="235" t="s">
        <v>370</v>
      </c>
      <c r="E143" s="43"/>
      <c r="F143" s="236" t="s">
        <v>499</v>
      </c>
      <c r="G143" s="43"/>
      <c r="H143" s="43"/>
      <c r="I143" s="237"/>
      <c r="J143" s="43"/>
      <c r="K143" s="43"/>
      <c r="L143" s="47"/>
      <c r="M143" s="238"/>
      <c r="N143" s="239"/>
      <c r="O143" s="87"/>
      <c r="P143" s="87"/>
      <c r="Q143" s="87"/>
      <c r="R143" s="87"/>
      <c r="S143" s="87"/>
      <c r="T143" s="88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T143" s="20" t="s">
        <v>370</v>
      </c>
      <c r="AU143" s="20" t="s">
        <v>81</v>
      </c>
    </row>
    <row r="144" s="13" customFormat="1">
      <c r="A144" s="13"/>
      <c r="B144" s="240"/>
      <c r="C144" s="241"/>
      <c r="D144" s="242" t="s">
        <v>372</v>
      </c>
      <c r="E144" s="243" t="s">
        <v>21</v>
      </c>
      <c r="F144" s="244" t="s">
        <v>387</v>
      </c>
      <c r="G144" s="241"/>
      <c r="H144" s="243" t="s">
        <v>21</v>
      </c>
      <c r="I144" s="245"/>
      <c r="J144" s="241"/>
      <c r="K144" s="241"/>
      <c r="L144" s="246"/>
      <c r="M144" s="247"/>
      <c r="N144" s="248"/>
      <c r="O144" s="248"/>
      <c r="P144" s="248"/>
      <c r="Q144" s="248"/>
      <c r="R144" s="248"/>
      <c r="S144" s="248"/>
      <c r="T144" s="249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50" t="s">
        <v>372</v>
      </c>
      <c r="AU144" s="250" t="s">
        <v>81</v>
      </c>
      <c r="AV144" s="13" t="s">
        <v>79</v>
      </c>
      <c r="AW144" s="13" t="s">
        <v>34</v>
      </c>
      <c r="AX144" s="13" t="s">
        <v>72</v>
      </c>
      <c r="AY144" s="250" t="s">
        <v>178</v>
      </c>
    </row>
    <row r="145" s="13" customFormat="1">
      <c r="A145" s="13"/>
      <c r="B145" s="240"/>
      <c r="C145" s="241"/>
      <c r="D145" s="242" t="s">
        <v>372</v>
      </c>
      <c r="E145" s="243" t="s">
        <v>21</v>
      </c>
      <c r="F145" s="244" t="s">
        <v>5058</v>
      </c>
      <c r="G145" s="241"/>
      <c r="H145" s="243" t="s">
        <v>21</v>
      </c>
      <c r="I145" s="245"/>
      <c r="J145" s="241"/>
      <c r="K145" s="241"/>
      <c r="L145" s="246"/>
      <c r="M145" s="247"/>
      <c r="N145" s="248"/>
      <c r="O145" s="248"/>
      <c r="P145" s="248"/>
      <c r="Q145" s="248"/>
      <c r="R145" s="248"/>
      <c r="S145" s="248"/>
      <c r="T145" s="249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50" t="s">
        <v>372</v>
      </c>
      <c r="AU145" s="250" t="s">
        <v>81</v>
      </c>
      <c r="AV145" s="13" t="s">
        <v>79</v>
      </c>
      <c r="AW145" s="13" t="s">
        <v>34</v>
      </c>
      <c r="AX145" s="13" t="s">
        <v>72</v>
      </c>
      <c r="AY145" s="250" t="s">
        <v>178</v>
      </c>
    </row>
    <row r="146" s="14" customFormat="1">
      <c r="A146" s="14"/>
      <c r="B146" s="251"/>
      <c r="C146" s="252"/>
      <c r="D146" s="242" t="s">
        <v>372</v>
      </c>
      <c r="E146" s="253" t="s">
        <v>21</v>
      </c>
      <c r="F146" s="254" t="s">
        <v>5032</v>
      </c>
      <c r="G146" s="252"/>
      <c r="H146" s="255">
        <v>93.060000000000002</v>
      </c>
      <c r="I146" s="256"/>
      <c r="J146" s="252"/>
      <c r="K146" s="252"/>
      <c r="L146" s="257"/>
      <c r="M146" s="258"/>
      <c r="N146" s="259"/>
      <c r="O146" s="259"/>
      <c r="P146" s="259"/>
      <c r="Q146" s="259"/>
      <c r="R146" s="259"/>
      <c r="S146" s="259"/>
      <c r="T146" s="260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61" t="s">
        <v>372</v>
      </c>
      <c r="AU146" s="261" t="s">
        <v>81</v>
      </c>
      <c r="AV146" s="14" t="s">
        <v>81</v>
      </c>
      <c r="AW146" s="14" t="s">
        <v>34</v>
      </c>
      <c r="AX146" s="14" t="s">
        <v>72</v>
      </c>
      <c r="AY146" s="261" t="s">
        <v>178</v>
      </c>
    </row>
    <row r="147" s="14" customFormat="1">
      <c r="A147" s="14"/>
      <c r="B147" s="251"/>
      <c r="C147" s="252"/>
      <c r="D147" s="242" t="s">
        <v>372</v>
      </c>
      <c r="E147" s="253" t="s">
        <v>21</v>
      </c>
      <c r="F147" s="254" t="s">
        <v>5033</v>
      </c>
      <c r="G147" s="252"/>
      <c r="H147" s="255">
        <v>8.4000000000000004</v>
      </c>
      <c r="I147" s="256"/>
      <c r="J147" s="252"/>
      <c r="K147" s="252"/>
      <c r="L147" s="257"/>
      <c r="M147" s="258"/>
      <c r="N147" s="259"/>
      <c r="O147" s="259"/>
      <c r="P147" s="259"/>
      <c r="Q147" s="259"/>
      <c r="R147" s="259"/>
      <c r="S147" s="259"/>
      <c r="T147" s="260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1" t="s">
        <v>372</v>
      </c>
      <c r="AU147" s="261" t="s">
        <v>81</v>
      </c>
      <c r="AV147" s="14" t="s">
        <v>81</v>
      </c>
      <c r="AW147" s="14" t="s">
        <v>34</v>
      </c>
      <c r="AX147" s="14" t="s">
        <v>72</v>
      </c>
      <c r="AY147" s="261" t="s">
        <v>178</v>
      </c>
    </row>
    <row r="148" s="13" customFormat="1">
      <c r="A148" s="13"/>
      <c r="B148" s="240"/>
      <c r="C148" s="241"/>
      <c r="D148" s="242" t="s">
        <v>372</v>
      </c>
      <c r="E148" s="243" t="s">
        <v>21</v>
      </c>
      <c r="F148" s="244" t="s">
        <v>387</v>
      </c>
      <c r="G148" s="241"/>
      <c r="H148" s="243" t="s">
        <v>21</v>
      </c>
      <c r="I148" s="245"/>
      <c r="J148" s="241"/>
      <c r="K148" s="241"/>
      <c r="L148" s="246"/>
      <c r="M148" s="247"/>
      <c r="N148" s="248"/>
      <c r="O148" s="248"/>
      <c r="P148" s="248"/>
      <c r="Q148" s="248"/>
      <c r="R148" s="248"/>
      <c r="S148" s="248"/>
      <c r="T148" s="249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50" t="s">
        <v>372</v>
      </c>
      <c r="AU148" s="250" t="s">
        <v>81</v>
      </c>
      <c r="AV148" s="13" t="s">
        <v>79</v>
      </c>
      <c r="AW148" s="13" t="s">
        <v>34</v>
      </c>
      <c r="AX148" s="13" t="s">
        <v>72</v>
      </c>
      <c r="AY148" s="250" t="s">
        <v>178</v>
      </c>
    </row>
    <row r="149" s="14" customFormat="1">
      <c r="A149" s="14"/>
      <c r="B149" s="251"/>
      <c r="C149" s="252"/>
      <c r="D149" s="242" t="s">
        <v>372</v>
      </c>
      <c r="E149" s="253" t="s">
        <v>21</v>
      </c>
      <c r="F149" s="254" t="s">
        <v>5016</v>
      </c>
      <c r="G149" s="252"/>
      <c r="H149" s="255">
        <v>12.5</v>
      </c>
      <c r="I149" s="256"/>
      <c r="J149" s="252"/>
      <c r="K149" s="252"/>
      <c r="L149" s="257"/>
      <c r="M149" s="258"/>
      <c r="N149" s="259"/>
      <c r="O149" s="259"/>
      <c r="P149" s="259"/>
      <c r="Q149" s="259"/>
      <c r="R149" s="259"/>
      <c r="S149" s="259"/>
      <c r="T149" s="260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61" t="s">
        <v>372</v>
      </c>
      <c r="AU149" s="261" t="s">
        <v>81</v>
      </c>
      <c r="AV149" s="14" t="s">
        <v>81</v>
      </c>
      <c r="AW149" s="14" t="s">
        <v>34</v>
      </c>
      <c r="AX149" s="14" t="s">
        <v>72</v>
      </c>
      <c r="AY149" s="261" t="s">
        <v>178</v>
      </c>
    </row>
    <row r="150" s="15" customFormat="1">
      <c r="A150" s="15"/>
      <c r="B150" s="262"/>
      <c r="C150" s="263"/>
      <c r="D150" s="242" t="s">
        <v>372</v>
      </c>
      <c r="E150" s="264" t="s">
        <v>21</v>
      </c>
      <c r="F150" s="265" t="s">
        <v>399</v>
      </c>
      <c r="G150" s="263"/>
      <c r="H150" s="266">
        <v>113.95999999999999</v>
      </c>
      <c r="I150" s="267"/>
      <c r="J150" s="263"/>
      <c r="K150" s="263"/>
      <c r="L150" s="268"/>
      <c r="M150" s="269"/>
      <c r="N150" s="270"/>
      <c r="O150" s="270"/>
      <c r="P150" s="270"/>
      <c r="Q150" s="270"/>
      <c r="R150" s="270"/>
      <c r="S150" s="270"/>
      <c r="T150" s="271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T150" s="272" t="s">
        <v>372</v>
      </c>
      <c r="AU150" s="272" t="s">
        <v>81</v>
      </c>
      <c r="AV150" s="15" t="s">
        <v>97</v>
      </c>
      <c r="AW150" s="15" t="s">
        <v>34</v>
      </c>
      <c r="AX150" s="15" t="s">
        <v>79</v>
      </c>
      <c r="AY150" s="272" t="s">
        <v>178</v>
      </c>
    </row>
    <row r="151" s="12" customFormat="1" ht="22.8" customHeight="1">
      <c r="A151" s="12"/>
      <c r="B151" s="200"/>
      <c r="C151" s="201"/>
      <c r="D151" s="202" t="s">
        <v>71</v>
      </c>
      <c r="E151" s="227" t="s">
        <v>81</v>
      </c>
      <c r="F151" s="227" t="s">
        <v>521</v>
      </c>
      <c r="G151" s="201"/>
      <c r="H151" s="201"/>
      <c r="I151" s="204"/>
      <c r="J151" s="228">
        <f>BK151</f>
        <v>0</v>
      </c>
      <c r="K151" s="201"/>
      <c r="L151" s="206"/>
      <c r="M151" s="207"/>
      <c r="N151" s="208"/>
      <c r="O151" s="208"/>
      <c r="P151" s="209">
        <f>SUM(P152:P160)</f>
        <v>0</v>
      </c>
      <c r="Q151" s="208"/>
      <c r="R151" s="209">
        <f>SUM(R152:R160)</f>
        <v>57.73248000000001</v>
      </c>
      <c r="S151" s="208"/>
      <c r="T151" s="210">
        <f>SUM(T152:T160)</f>
        <v>0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211" t="s">
        <v>79</v>
      </c>
      <c r="AT151" s="212" t="s">
        <v>71</v>
      </c>
      <c r="AU151" s="212" t="s">
        <v>79</v>
      </c>
      <c r="AY151" s="211" t="s">
        <v>178</v>
      </c>
      <c r="BK151" s="213">
        <f>SUM(BK152:BK160)</f>
        <v>0</v>
      </c>
    </row>
    <row r="152" s="2" customFormat="1" ht="37.8" customHeight="1">
      <c r="A152" s="41"/>
      <c r="B152" s="42"/>
      <c r="C152" s="214" t="s">
        <v>185</v>
      </c>
      <c r="D152" s="214" t="s">
        <v>179</v>
      </c>
      <c r="E152" s="215" t="s">
        <v>548</v>
      </c>
      <c r="F152" s="216" t="s">
        <v>549</v>
      </c>
      <c r="G152" s="217" t="s">
        <v>392</v>
      </c>
      <c r="H152" s="218">
        <v>22.273</v>
      </c>
      <c r="I152" s="219"/>
      <c r="J152" s="220">
        <f>ROUND(I152*H152,2)</f>
        <v>0</v>
      </c>
      <c r="K152" s="216" t="s">
        <v>368</v>
      </c>
      <c r="L152" s="47"/>
      <c r="M152" s="221" t="s">
        <v>21</v>
      </c>
      <c r="N152" s="222" t="s">
        <v>43</v>
      </c>
      <c r="O152" s="87"/>
      <c r="P152" s="223">
        <f>O152*H152</f>
        <v>0</v>
      </c>
      <c r="Q152" s="223">
        <v>2.1600000000000001</v>
      </c>
      <c r="R152" s="223">
        <f>Q152*H152</f>
        <v>48.109680000000004</v>
      </c>
      <c r="S152" s="223">
        <v>0</v>
      </c>
      <c r="T152" s="224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25" t="s">
        <v>97</v>
      </c>
      <c r="AT152" s="225" t="s">
        <v>179</v>
      </c>
      <c r="AU152" s="225" t="s">
        <v>81</v>
      </c>
      <c r="AY152" s="20" t="s">
        <v>178</v>
      </c>
      <c r="BE152" s="226">
        <f>IF(N152="základní",J152,0)</f>
        <v>0</v>
      </c>
      <c r="BF152" s="226">
        <f>IF(N152="snížená",J152,0)</f>
        <v>0</v>
      </c>
      <c r="BG152" s="226">
        <f>IF(N152="zákl. přenesená",J152,0)</f>
        <v>0</v>
      </c>
      <c r="BH152" s="226">
        <f>IF(N152="sníž. přenesená",J152,0)</f>
        <v>0</v>
      </c>
      <c r="BI152" s="226">
        <f>IF(N152="nulová",J152,0)</f>
        <v>0</v>
      </c>
      <c r="BJ152" s="20" t="s">
        <v>79</v>
      </c>
      <c r="BK152" s="226">
        <f>ROUND(I152*H152,2)</f>
        <v>0</v>
      </c>
      <c r="BL152" s="20" t="s">
        <v>97</v>
      </c>
      <c r="BM152" s="225" t="s">
        <v>5059</v>
      </c>
    </row>
    <row r="153" s="2" customFormat="1">
      <c r="A153" s="41"/>
      <c r="B153" s="42"/>
      <c r="C153" s="43"/>
      <c r="D153" s="235" t="s">
        <v>370</v>
      </c>
      <c r="E153" s="43"/>
      <c r="F153" s="236" t="s">
        <v>551</v>
      </c>
      <c r="G153" s="43"/>
      <c r="H153" s="43"/>
      <c r="I153" s="237"/>
      <c r="J153" s="43"/>
      <c r="K153" s="43"/>
      <c r="L153" s="47"/>
      <c r="M153" s="238"/>
      <c r="N153" s="239"/>
      <c r="O153" s="87"/>
      <c r="P153" s="87"/>
      <c r="Q153" s="87"/>
      <c r="R153" s="87"/>
      <c r="S153" s="87"/>
      <c r="T153" s="88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T153" s="20" t="s">
        <v>370</v>
      </c>
      <c r="AU153" s="20" t="s">
        <v>81</v>
      </c>
    </row>
    <row r="154" s="13" customFormat="1">
      <c r="A154" s="13"/>
      <c r="B154" s="240"/>
      <c r="C154" s="241"/>
      <c r="D154" s="242" t="s">
        <v>372</v>
      </c>
      <c r="E154" s="243" t="s">
        <v>21</v>
      </c>
      <c r="F154" s="244" t="s">
        <v>552</v>
      </c>
      <c r="G154" s="241"/>
      <c r="H154" s="243" t="s">
        <v>21</v>
      </c>
      <c r="I154" s="245"/>
      <c r="J154" s="241"/>
      <c r="K154" s="241"/>
      <c r="L154" s="246"/>
      <c r="M154" s="247"/>
      <c r="N154" s="248"/>
      <c r="O154" s="248"/>
      <c r="P154" s="248"/>
      <c r="Q154" s="248"/>
      <c r="R154" s="248"/>
      <c r="S154" s="248"/>
      <c r="T154" s="249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50" t="s">
        <v>372</v>
      </c>
      <c r="AU154" s="250" t="s">
        <v>81</v>
      </c>
      <c r="AV154" s="13" t="s">
        <v>79</v>
      </c>
      <c r="AW154" s="13" t="s">
        <v>34</v>
      </c>
      <c r="AX154" s="13" t="s">
        <v>72</v>
      </c>
      <c r="AY154" s="250" t="s">
        <v>178</v>
      </c>
    </row>
    <row r="155" s="14" customFormat="1">
      <c r="A155" s="14"/>
      <c r="B155" s="251"/>
      <c r="C155" s="252"/>
      <c r="D155" s="242" t="s">
        <v>372</v>
      </c>
      <c r="E155" s="253" t="s">
        <v>21</v>
      </c>
      <c r="F155" s="254" t="s">
        <v>5060</v>
      </c>
      <c r="G155" s="252"/>
      <c r="H155" s="255">
        <v>22.273</v>
      </c>
      <c r="I155" s="256"/>
      <c r="J155" s="252"/>
      <c r="K155" s="252"/>
      <c r="L155" s="257"/>
      <c r="M155" s="258"/>
      <c r="N155" s="259"/>
      <c r="O155" s="259"/>
      <c r="P155" s="259"/>
      <c r="Q155" s="259"/>
      <c r="R155" s="259"/>
      <c r="S155" s="259"/>
      <c r="T155" s="260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61" t="s">
        <v>372</v>
      </c>
      <c r="AU155" s="261" t="s">
        <v>81</v>
      </c>
      <c r="AV155" s="14" t="s">
        <v>81</v>
      </c>
      <c r="AW155" s="14" t="s">
        <v>34</v>
      </c>
      <c r="AX155" s="14" t="s">
        <v>79</v>
      </c>
      <c r="AY155" s="261" t="s">
        <v>178</v>
      </c>
    </row>
    <row r="156" s="2" customFormat="1" ht="37.8" customHeight="1">
      <c r="A156" s="41"/>
      <c r="B156" s="42"/>
      <c r="C156" s="214" t="s">
        <v>189</v>
      </c>
      <c r="D156" s="214" t="s">
        <v>179</v>
      </c>
      <c r="E156" s="215" t="s">
        <v>554</v>
      </c>
      <c r="F156" s="216" t="s">
        <v>555</v>
      </c>
      <c r="G156" s="217" t="s">
        <v>392</v>
      </c>
      <c r="H156" s="218">
        <v>4.4550000000000001</v>
      </c>
      <c r="I156" s="219"/>
      <c r="J156" s="220">
        <f>ROUND(I156*H156,2)</f>
        <v>0</v>
      </c>
      <c r="K156" s="216" t="s">
        <v>368</v>
      </c>
      <c r="L156" s="47"/>
      <c r="M156" s="221" t="s">
        <v>21</v>
      </c>
      <c r="N156" s="222" t="s">
        <v>43</v>
      </c>
      <c r="O156" s="87"/>
      <c r="P156" s="223">
        <f>O156*H156</f>
        <v>0</v>
      </c>
      <c r="Q156" s="223">
        <v>2.1600000000000001</v>
      </c>
      <c r="R156" s="223">
        <f>Q156*H156</f>
        <v>9.6228000000000016</v>
      </c>
      <c r="S156" s="223">
        <v>0</v>
      </c>
      <c r="T156" s="224">
        <f>S156*H156</f>
        <v>0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25" t="s">
        <v>97</v>
      </c>
      <c r="AT156" s="225" t="s">
        <v>179</v>
      </c>
      <c r="AU156" s="225" t="s">
        <v>81</v>
      </c>
      <c r="AY156" s="20" t="s">
        <v>178</v>
      </c>
      <c r="BE156" s="226">
        <f>IF(N156="základní",J156,0)</f>
        <v>0</v>
      </c>
      <c r="BF156" s="226">
        <f>IF(N156="snížená",J156,0)</f>
        <v>0</v>
      </c>
      <c r="BG156" s="226">
        <f>IF(N156="zákl. přenesená",J156,0)</f>
        <v>0</v>
      </c>
      <c r="BH156" s="226">
        <f>IF(N156="sníž. přenesená",J156,0)</f>
        <v>0</v>
      </c>
      <c r="BI156" s="226">
        <f>IF(N156="nulová",J156,0)</f>
        <v>0</v>
      </c>
      <c r="BJ156" s="20" t="s">
        <v>79</v>
      </c>
      <c r="BK156" s="226">
        <f>ROUND(I156*H156,2)</f>
        <v>0</v>
      </c>
      <c r="BL156" s="20" t="s">
        <v>97</v>
      </c>
      <c r="BM156" s="225" t="s">
        <v>5061</v>
      </c>
    </row>
    <row r="157" s="2" customFormat="1">
      <c r="A157" s="41"/>
      <c r="B157" s="42"/>
      <c r="C157" s="43"/>
      <c r="D157" s="235" t="s">
        <v>370</v>
      </c>
      <c r="E157" s="43"/>
      <c r="F157" s="236" t="s">
        <v>557</v>
      </c>
      <c r="G157" s="43"/>
      <c r="H157" s="43"/>
      <c r="I157" s="237"/>
      <c r="J157" s="43"/>
      <c r="K157" s="43"/>
      <c r="L157" s="47"/>
      <c r="M157" s="238"/>
      <c r="N157" s="239"/>
      <c r="O157" s="87"/>
      <c r="P157" s="87"/>
      <c r="Q157" s="87"/>
      <c r="R157" s="87"/>
      <c r="S157" s="87"/>
      <c r="T157" s="88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T157" s="20" t="s">
        <v>370</v>
      </c>
      <c r="AU157" s="20" t="s">
        <v>81</v>
      </c>
    </row>
    <row r="158" s="13" customFormat="1">
      <c r="A158" s="13"/>
      <c r="B158" s="240"/>
      <c r="C158" s="241"/>
      <c r="D158" s="242" t="s">
        <v>372</v>
      </c>
      <c r="E158" s="243" t="s">
        <v>21</v>
      </c>
      <c r="F158" s="244" t="s">
        <v>387</v>
      </c>
      <c r="G158" s="241"/>
      <c r="H158" s="243" t="s">
        <v>21</v>
      </c>
      <c r="I158" s="245"/>
      <c r="J158" s="241"/>
      <c r="K158" s="241"/>
      <c r="L158" s="246"/>
      <c r="M158" s="247"/>
      <c r="N158" s="248"/>
      <c r="O158" s="248"/>
      <c r="P158" s="248"/>
      <c r="Q158" s="248"/>
      <c r="R158" s="248"/>
      <c r="S158" s="248"/>
      <c r="T158" s="249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50" t="s">
        <v>372</v>
      </c>
      <c r="AU158" s="250" t="s">
        <v>81</v>
      </c>
      <c r="AV158" s="13" t="s">
        <v>79</v>
      </c>
      <c r="AW158" s="13" t="s">
        <v>34</v>
      </c>
      <c r="AX158" s="13" t="s">
        <v>72</v>
      </c>
      <c r="AY158" s="250" t="s">
        <v>178</v>
      </c>
    </row>
    <row r="159" s="14" customFormat="1">
      <c r="A159" s="14"/>
      <c r="B159" s="251"/>
      <c r="C159" s="252"/>
      <c r="D159" s="242" t="s">
        <v>372</v>
      </c>
      <c r="E159" s="253" t="s">
        <v>21</v>
      </c>
      <c r="F159" s="254" t="s">
        <v>5062</v>
      </c>
      <c r="G159" s="252"/>
      <c r="H159" s="255">
        <v>4.4550000000000001</v>
      </c>
      <c r="I159" s="256"/>
      <c r="J159" s="252"/>
      <c r="K159" s="252"/>
      <c r="L159" s="257"/>
      <c r="M159" s="258"/>
      <c r="N159" s="259"/>
      <c r="O159" s="259"/>
      <c r="P159" s="259"/>
      <c r="Q159" s="259"/>
      <c r="R159" s="259"/>
      <c r="S159" s="259"/>
      <c r="T159" s="260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61" t="s">
        <v>372</v>
      </c>
      <c r="AU159" s="261" t="s">
        <v>81</v>
      </c>
      <c r="AV159" s="14" t="s">
        <v>81</v>
      </c>
      <c r="AW159" s="14" t="s">
        <v>34</v>
      </c>
      <c r="AX159" s="14" t="s">
        <v>72</v>
      </c>
      <c r="AY159" s="261" t="s">
        <v>178</v>
      </c>
    </row>
    <row r="160" s="15" customFormat="1">
      <c r="A160" s="15"/>
      <c r="B160" s="262"/>
      <c r="C160" s="263"/>
      <c r="D160" s="242" t="s">
        <v>372</v>
      </c>
      <c r="E160" s="264" t="s">
        <v>21</v>
      </c>
      <c r="F160" s="265" t="s">
        <v>399</v>
      </c>
      <c r="G160" s="263"/>
      <c r="H160" s="266">
        <v>4.4550000000000001</v>
      </c>
      <c r="I160" s="267"/>
      <c r="J160" s="263"/>
      <c r="K160" s="263"/>
      <c r="L160" s="268"/>
      <c r="M160" s="269"/>
      <c r="N160" s="270"/>
      <c r="O160" s="270"/>
      <c r="P160" s="270"/>
      <c r="Q160" s="270"/>
      <c r="R160" s="270"/>
      <c r="S160" s="270"/>
      <c r="T160" s="271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T160" s="272" t="s">
        <v>372</v>
      </c>
      <c r="AU160" s="272" t="s">
        <v>81</v>
      </c>
      <c r="AV160" s="15" t="s">
        <v>97</v>
      </c>
      <c r="AW160" s="15" t="s">
        <v>34</v>
      </c>
      <c r="AX160" s="15" t="s">
        <v>79</v>
      </c>
      <c r="AY160" s="272" t="s">
        <v>178</v>
      </c>
    </row>
    <row r="161" s="12" customFormat="1" ht="22.8" customHeight="1">
      <c r="A161" s="12"/>
      <c r="B161" s="200"/>
      <c r="C161" s="201"/>
      <c r="D161" s="202" t="s">
        <v>71</v>
      </c>
      <c r="E161" s="227" t="s">
        <v>95</v>
      </c>
      <c r="F161" s="227" t="s">
        <v>583</v>
      </c>
      <c r="G161" s="201"/>
      <c r="H161" s="201"/>
      <c r="I161" s="204"/>
      <c r="J161" s="228">
        <f>BK161</f>
        <v>0</v>
      </c>
      <c r="K161" s="201"/>
      <c r="L161" s="206"/>
      <c r="M161" s="207"/>
      <c r="N161" s="208"/>
      <c r="O161" s="208"/>
      <c r="P161" s="209">
        <f>SUM(P162:P183)</f>
        <v>0</v>
      </c>
      <c r="Q161" s="208"/>
      <c r="R161" s="209">
        <f>SUM(R162:R183)</f>
        <v>3.8611643999999998</v>
      </c>
      <c r="S161" s="208"/>
      <c r="T161" s="210">
        <f>SUM(T162:T183)</f>
        <v>0</v>
      </c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R161" s="211" t="s">
        <v>79</v>
      </c>
      <c r="AT161" s="212" t="s">
        <v>71</v>
      </c>
      <c r="AU161" s="212" t="s">
        <v>79</v>
      </c>
      <c r="AY161" s="211" t="s">
        <v>178</v>
      </c>
      <c r="BK161" s="213">
        <f>SUM(BK162:BK183)</f>
        <v>0</v>
      </c>
    </row>
    <row r="162" s="2" customFormat="1" ht="44.25" customHeight="1">
      <c r="A162" s="41"/>
      <c r="B162" s="42"/>
      <c r="C162" s="214" t="s">
        <v>193</v>
      </c>
      <c r="D162" s="214" t="s">
        <v>179</v>
      </c>
      <c r="E162" s="215" t="s">
        <v>5063</v>
      </c>
      <c r="F162" s="216" t="s">
        <v>5064</v>
      </c>
      <c r="G162" s="217" t="s">
        <v>546</v>
      </c>
      <c r="H162" s="218">
        <v>21</v>
      </c>
      <c r="I162" s="219"/>
      <c r="J162" s="220">
        <f>ROUND(I162*H162,2)</f>
        <v>0</v>
      </c>
      <c r="K162" s="216" t="s">
        <v>368</v>
      </c>
      <c r="L162" s="47"/>
      <c r="M162" s="221" t="s">
        <v>21</v>
      </c>
      <c r="N162" s="222" t="s">
        <v>43</v>
      </c>
      <c r="O162" s="87"/>
      <c r="P162" s="223">
        <f>O162*H162</f>
        <v>0</v>
      </c>
      <c r="Q162" s="223">
        <v>0.17488999999999999</v>
      </c>
      <c r="R162" s="223">
        <f>Q162*H162</f>
        <v>3.6726899999999998</v>
      </c>
      <c r="S162" s="223">
        <v>0</v>
      </c>
      <c r="T162" s="224">
        <f>S162*H162</f>
        <v>0</v>
      </c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R162" s="225" t="s">
        <v>97</v>
      </c>
      <c r="AT162" s="225" t="s">
        <v>179</v>
      </c>
      <c r="AU162" s="225" t="s">
        <v>81</v>
      </c>
      <c r="AY162" s="20" t="s">
        <v>178</v>
      </c>
      <c r="BE162" s="226">
        <f>IF(N162="základní",J162,0)</f>
        <v>0</v>
      </c>
      <c r="BF162" s="226">
        <f>IF(N162="snížená",J162,0)</f>
        <v>0</v>
      </c>
      <c r="BG162" s="226">
        <f>IF(N162="zákl. přenesená",J162,0)</f>
        <v>0</v>
      </c>
      <c r="BH162" s="226">
        <f>IF(N162="sníž. přenesená",J162,0)</f>
        <v>0</v>
      </c>
      <c r="BI162" s="226">
        <f>IF(N162="nulová",J162,0)</f>
        <v>0</v>
      </c>
      <c r="BJ162" s="20" t="s">
        <v>79</v>
      </c>
      <c r="BK162" s="226">
        <f>ROUND(I162*H162,2)</f>
        <v>0</v>
      </c>
      <c r="BL162" s="20" t="s">
        <v>97</v>
      </c>
      <c r="BM162" s="225" t="s">
        <v>5065</v>
      </c>
    </row>
    <row r="163" s="2" customFormat="1">
      <c r="A163" s="41"/>
      <c r="B163" s="42"/>
      <c r="C163" s="43"/>
      <c r="D163" s="235" t="s">
        <v>370</v>
      </c>
      <c r="E163" s="43"/>
      <c r="F163" s="236" t="s">
        <v>5066</v>
      </c>
      <c r="G163" s="43"/>
      <c r="H163" s="43"/>
      <c r="I163" s="237"/>
      <c r="J163" s="43"/>
      <c r="K163" s="43"/>
      <c r="L163" s="47"/>
      <c r="M163" s="238"/>
      <c r="N163" s="239"/>
      <c r="O163" s="87"/>
      <c r="P163" s="87"/>
      <c r="Q163" s="87"/>
      <c r="R163" s="87"/>
      <c r="S163" s="87"/>
      <c r="T163" s="88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T163" s="20" t="s">
        <v>370</v>
      </c>
      <c r="AU163" s="20" t="s">
        <v>81</v>
      </c>
    </row>
    <row r="164" s="13" customFormat="1">
      <c r="A164" s="13"/>
      <c r="B164" s="240"/>
      <c r="C164" s="241"/>
      <c r="D164" s="242" t="s">
        <v>372</v>
      </c>
      <c r="E164" s="243" t="s">
        <v>21</v>
      </c>
      <c r="F164" s="244" t="s">
        <v>387</v>
      </c>
      <c r="G164" s="241"/>
      <c r="H164" s="243" t="s">
        <v>21</v>
      </c>
      <c r="I164" s="245"/>
      <c r="J164" s="241"/>
      <c r="K164" s="241"/>
      <c r="L164" s="246"/>
      <c r="M164" s="247"/>
      <c r="N164" s="248"/>
      <c r="O164" s="248"/>
      <c r="P164" s="248"/>
      <c r="Q164" s="248"/>
      <c r="R164" s="248"/>
      <c r="S164" s="248"/>
      <c r="T164" s="249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50" t="s">
        <v>372</v>
      </c>
      <c r="AU164" s="250" t="s">
        <v>81</v>
      </c>
      <c r="AV164" s="13" t="s">
        <v>79</v>
      </c>
      <c r="AW164" s="13" t="s">
        <v>34</v>
      </c>
      <c r="AX164" s="13" t="s">
        <v>72</v>
      </c>
      <c r="AY164" s="250" t="s">
        <v>178</v>
      </c>
    </row>
    <row r="165" s="13" customFormat="1">
      <c r="A165" s="13"/>
      <c r="B165" s="240"/>
      <c r="C165" s="241"/>
      <c r="D165" s="242" t="s">
        <v>372</v>
      </c>
      <c r="E165" s="243" t="s">
        <v>21</v>
      </c>
      <c r="F165" s="244" t="s">
        <v>5067</v>
      </c>
      <c r="G165" s="241"/>
      <c r="H165" s="243" t="s">
        <v>21</v>
      </c>
      <c r="I165" s="245"/>
      <c r="J165" s="241"/>
      <c r="K165" s="241"/>
      <c r="L165" s="246"/>
      <c r="M165" s="247"/>
      <c r="N165" s="248"/>
      <c r="O165" s="248"/>
      <c r="P165" s="248"/>
      <c r="Q165" s="248"/>
      <c r="R165" s="248"/>
      <c r="S165" s="248"/>
      <c r="T165" s="249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50" t="s">
        <v>372</v>
      </c>
      <c r="AU165" s="250" t="s">
        <v>81</v>
      </c>
      <c r="AV165" s="13" t="s">
        <v>79</v>
      </c>
      <c r="AW165" s="13" t="s">
        <v>34</v>
      </c>
      <c r="AX165" s="13" t="s">
        <v>72</v>
      </c>
      <c r="AY165" s="250" t="s">
        <v>178</v>
      </c>
    </row>
    <row r="166" s="13" customFormat="1">
      <c r="A166" s="13"/>
      <c r="B166" s="240"/>
      <c r="C166" s="241"/>
      <c r="D166" s="242" t="s">
        <v>372</v>
      </c>
      <c r="E166" s="243" t="s">
        <v>21</v>
      </c>
      <c r="F166" s="244" t="s">
        <v>387</v>
      </c>
      <c r="G166" s="241"/>
      <c r="H166" s="243" t="s">
        <v>21</v>
      </c>
      <c r="I166" s="245"/>
      <c r="J166" s="241"/>
      <c r="K166" s="241"/>
      <c r="L166" s="246"/>
      <c r="M166" s="247"/>
      <c r="N166" s="248"/>
      <c r="O166" s="248"/>
      <c r="P166" s="248"/>
      <c r="Q166" s="248"/>
      <c r="R166" s="248"/>
      <c r="S166" s="248"/>
      <c r="T166" s="249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50" t="s">
        <v>372</v>
      </c>
      <c r="AU166" s="250" t="s">
        <v>81</v>
      </c>
      <c r="AV166" s="13" t="s">
        <v>79</v>
      </c>
      <c r="AW166" s="13" t="s">
        <v>34</v>
      </c>
      <c r="AX166" s="13" t="s">
        <v>72</v>
      </c>
      <c r="AY166" s="250" t="s">
        <v>178</v>
      </c>
    </row>
    <row r="167" s="14" customFormat="1">
      <c r="A167" s="14"/>
      <c r="B167" s="251"/>
      <c r="C167" s="252"/>
      <c r="D167" s="242" t="s">
        <v>372</v>
      </c>
      <c r="E167" s="253" t="s">
        <v>21</v>
      </c>
      <c r="F167" s="254" t="s">
        <v>5068</v>
      </c>
      <c r="G167" s="252"/>
      <c r="H167" s="255">
        <v>6.7999999999999998</v>
      </c>
      <c r="I167" s="256"/>
      <c r="J167" s="252"/>
      <c r="K167" s="252"/>
      <c r="L167" s="257"/>
      <c r="M167" s="258"/>
      <c r="N167" s="259"/>
      <c r="O167" s="259"/>
      <c r="P167" s="259"/>
      <c r="Q167" s="259"/>
      <c r="R167" s="259"/>
      <c r="S167" s="259"/>
      <c r="T167" s="260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61" t="s">
        <v>372</v>
      </c>
      <c r="AU167" s="261" t="s">
        <v>81</v>
      </c>
      <c r="AV167" s="14" t="s">
        <v>81</v>
      </c>
      <c r="AW167" s="14" t="s">
        <v>34</v>
      </c>
      <c r="AX167" s="14" t="s">
        <v>72</v>
      </c>
      <c r="AY167" s="261" t="s">
        <v>178</v>
      </c>
    </row>
    <row r="168" s="14" customFormat="1">
      <c r="A168" s="14"/>
      <c r="B168" s="251"/>
      <c r="C168" s="252"/>
      <c r="D168" s="242" t="s">
        <v>372</v>
      </c>
      <c r="E168" s="253" t="s">
        <v>21</v>
      </c>
      <c r="F168" s="254" t="s">
        <v>5069</v>
      </c>
      <c r="G168" s="252"/>
      <c r="H168" s="255">
        <v>13.359999999999999</v>
      </c>
      <c r="I168" s="256"/>
      <c r="J168" s="252"/>
      <c r="K168" s="252"/>
      <c r="L168" s="257"/>
      <c r="M168" s="258"/>
      <c r="N168" s="259"/>
      <c r="O168" s="259"/>
      <c r="P168" s="259"/>
      <c r="Q168" s="259"/>
      <c r="R168" s="259"/>
      <c r="S168" s="259"/>
      <c r="T168" s="260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61" t="s">
        <v>372</v>
      </c>
      <c r="AU168" s="261" t="s">
        <v>81</v>
      </c>
      <c r="AV168" s="14" t="s">
        <v>81</v>
      </c>
      <c r="AW168" s="14" t="s">
        <v>34</v>
      </c>
      <c r="AX168" s="14" t="s">
        <v>72</v>
      </c>
      <c r="AY168" s="261" t="s">
        <v>178</v>
      </c>
    </row>
    <row r="169" s="16" customFormat="1">
      <c r="A169" s="16"/>
      <c r="B169" s="273"/>
      <c r="C169" s="274"/>
      <c r="D169" s="242" t="s">
        <v>372</v>
      </c>
      <c r="E169" s="275" t="s">
        <v>21</v>
      </c>
      <c r="F169" s="276" t="s">
        <v>407</v>
      </c>
      <c r="G169" s="274"/>
      <c r="H169" s="277">
        <v>20.16</v>
      </c>
      <c r="I169" s="278"/>
      <c r="J169" s="274"/>
      <c r="K169" s="274"/>
      <c r="L169" s="279"/>
      <c r="M169" s="280"/>
      <c r="N169" s="281"/>
      <c r="O169" s="281"/>
      <c r="P169" s="281"/>
      <c r="Q169" s="281"/>
      <c r="R169" s="281"/>
      <c r="S169" s="281"/>
      <c r="T169" s="282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T169" s="283" t="s">
        <v>372</v>
      </c>
      <c r="AU169" s="283" t="s">
        <v>81</v>
      </c>
      <c r="AV169" s="16" t="s">
        <v>95</v>
      </c>
      <c r="AW169" s="16" t="s">
        <v>34</v>
      </c>
      <c r="AX169" s="16" t="s">
        <v>72</v>
      </c>
      <c r="AY169" s="283" t="s">
        <v>178</v>
      </c>
    </row>
    <row r="170" s="14" customFormat="1">
      <c r="A170" s="14"/>
      <c r="B170" s="251"/>
      <c r="C170" s="252"/>
      <c r="D170" s="242" t="s">
        <v>372</v>
      </c>
      <c r="E170" s="253" t="s">
        <v>21</v>
      </c>
      <c r="F170" s="254" t="s">
        <v>5070</v>
      </c>
      <c r="G170" s="252"/>
      <c r="H170" s="255">
        <v>21</v>
      </c>
      <c r="I170" s="256"/>
      <c r="J170" s="252"/>
      <c r="K170" s="252"/>
      <c r="L170" s="257"/>
      <c r="M170" s="258"/>
      <c r="N170" s="259"/>
      <c r="O170" s="259"/>
      <c r="P170" s="259"/>
      <c r="Q170" s="259"/>
      <c r="R170" s="259"/>
      <c r="S170" s="259"/>
      <c r="T170" s="260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61" t="s">
        <v>372</v>
      </c>
      <c r="AU170" s="261" t="s">
        <v>81</v>
      </c>
      <c r="AV170" s="14" t="s">
        <v>81</v>
      </c>
      <c r="AW170" s="14" t="s">
        <v>34</v>
      </c>
      <c r="AX170" s="14" t="s">
        <v>79</v>
      </c>
      <c r="AY170" s="261" t="s">
        <v>178</v>
      </c>
    </row>
    <row r="171" s="2" customFormat="1" ht="24.15" customHeight="1">
      <c r="A171" s="41"/>
      <c r="B171" s="42"/>
      <c r="C171" s="284" t="s">
        <v>230</v>
      </c>
      <c r="D171" s="284" t="s">
        <v>543</v>
      </c>
      <c r="E171" s="285" t="s">
        <v>5071</v>
      </c>
      <c r="F171" s="286" t="s">
        <v>5072</v>
      </c>
      <c r="G171" s="287" t="s">
        <v>546</v>
      </c>
      <c r="H171" s="288">
        <v>21</v>
      </c>
      <c r="I171" s="289"/>
      <c r="J171" s="290">
        <f>ROUND(I171*H171,2)</f>
        <v>0</v>
      </c>
      <c r="K171" s="286" t="s">
        <v>368</v>
      </c>
      <c r="L171" s="291"/>
      <c r="M171" s="292" t="s">
        <v>21</v>
      </c>
      <c r="N171" s="293" t="s">
        <v>43</v>
      </c>
      <c r="O171" s="87"/>
      <c r="P171" s="223">
        <f>O171*H171</f>
        <v>0</v>
      </c>
      <c r="Q171" s="223">
        <v>0.0035000000000000001</v>
      </c>
      <c r="R171" s="223">
        <f>Q171*H171</f>
        <v>0.073499999999999996</v>
      </c>
      <c r="S171" s="223">
        <v>0</v>
      </c>
      <c r="T171" s="224">
        <f>S171*H171</f>
        <v>0</v>
      </c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R171" s="225" t="s">
        <v>219</v>
      </c>
      <c r="AT171" s="225" t="s">
        <v>543</v>
      </c>
      <c r="AU171" s="225" t="s">
        <v>81</v>
      </c>
      <c r="AY171" s="20" t="s">
        <v>178</v>
      </c>
      <c r="BE171" s="226">
        <f>IF(N171="základní",J171,0)</f>
        <v>0</v>
      </c>
      <c r="BF171" s="226">
        <f>IF(N171="snížená",J171,0)</f>
        <v>0</v>
      </c>
      <c r="BG171" s="226">
        <f>IF(N171="zákl. přenesená",J171,0)</f>
        <v>0</v>
      </c>
      <c r="BH171" s="226">
        <f>IF(N171="sníž. přenesená",J171,0)</f>
        <v>0</v>
      </c>
      <c r="BI171" s="226">
        <f>IF(N171="nulová",J171,0)</f>
        <v>0</v>
      </c>
      <c r="BJ171" s="20" t="s">
        <v>79</v>
      </c>
      <c r="BK171" s="226">
        <f>ROUND(I171*H171,2)</f>
        <v>0</v>
      </c>
      <c r="BL171" s="20" t="s">
        <v>97</v>
      </c>
      <c r="BM171" s="225" t="s">
        <v>5073</v>
      </c>
    </row>
    <row r="172" s="14" customFormat="1">
      <c r="A172" s="14"/>
      <c r="B172" s="251"/>
      <c r="C172" s="252"/>
      <c r="D172" s="242" t="s">
        <v>372</v>
      </c>
      <c r="E172" s="253" t="s">
        <v>21</v>
      </c>
      <c r="F172" s="254" t="s">
        <v>5074</v>
      </c>
      <c r="G172" s="252"/>
      <c r="H172" s="255">
        <v>21</v>
      </c>
      <c r="I172" s="256"/>
      <c r="J172" s="252"/>
      <c r="K172" s="252"/>
      <c r="L172" s="257"/>
      <c r="M172" s="258"/>
      <c r="N172" s="259"/>
      <c r="O172" s="259"/>
      <c r="P172" s="259"/>
      <c r="Q172" s="259"/>
      <c r="R172" s="259"/>
      <c r="S172" s="259"/>
      <c r="T172" s="260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61" t="s">
        <v>372</v>
      </c>
      <c r="AU172" s="261" t="s">
        <v>81</v>
      </c>
      <c r="AV172" s="14" t="s">
        <v>81</v>
      </c>
      <c r="AW172" s="14" t="s">
        <v>34</v>
      </c>
      <c r="AX172" s="14" t="s">
        <v>79</v>
      </c>
      <c r="AY172" s="261" t="s">
        <v>178</v>
      </c>
    </row>
    <row r="173" s="2" customFormat="1" ht="37.8" customHeight="1">
      <c r="A173" s="41"/>
      <c r="B173" s="42"/>
      <c r="C173" s="284" t="s">
        <v>235</v>
      </c>
      <c r="D173" s="284" t="s">
        <v>543</v>
      </c>
      <c r="E173" s="285" t="s">
        <v>5075</v>
      </c>
      <c r="F173" s="286" t="s">
        <v>5076</v>
      </c>
      <c r="G173" s="287" t="s">
        <v>546</v>
      </c>
      <c r="H173" s="288">
        <v>12</v>
      </c>
      <c r="I173" s="289"/>
      <c r="J173" s="290">
        <f>ROUND(I173*H173,2)</f>
        <v>0</v>
      </c>
      <c r="K173" s="286" t="s">
        <v>368</v>
      </c>
      <c r="L173" s="291"/>
      <c r="M173" s="292" t="s">
        <v>21</v>
      </c>
      <c r="N173" s="293" t="s">
        <v>43</v>
      </c>
      <c r="O173" s="87"/>
      <c r="P173" s="223">
        <f>O173*H173</f>
        <v>0</v>
      </c>
      <c r="Q173" s="223">
        <v>0.0033999999999999998</v>
      </c>
      <c r="R173" s="223">
        <f>Q173*H173</f>
        <v>0.040799999999999996</v>
      </c>
      <c r="S173" s="223">
        <v>0</v>
      </c>
      <c r="T173" s="224">
        <f>S173*H173</f>
        <v>0</v>
      </c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R173" s="225" t="s">
        <v>219</v>
      </c>
      <c r="AT173" s="225" t="s">
        <v>543</v>
      </c>
      <c r="AU173" s="225" t="s">
        <v>81</v>
      </c>
      <c r="AY173" s="20" t="s">
        <v>178</v>
      </c>
      <c r="BE173" s="226">
        <f>IF(N173="základní",J173,0)</f>
        <v>0</v>
      </c>
      <c r="BF173" s="226">
        <f>IF(N173="snížená",J173,0)</f>
        <v>0</v>
      </c>
      <c r="BG173" s="226">
        <f>IF(N173="zákl. přenesená",J173,0)</f>
        <v>0</v>
      </c>
      <c r="BH173" s="226">
        <f>IF(N173="sníž. přenesená",J173,0)</f>
        <v>0</v>
      </c>
      <c r="BI173" s="226">
        <f>IF(N173="nulová",J173,0)</f>
        <v>0</v>
      </c>
      <c r="BJ173" s="20" t="s">
        <v>79</v>
      </c>
      <c r="BK173" s="226">
        <f>ROUND(I173*H173,2)</f>
        <v>0</v>
      </c>
      <c r="BL173" s="20" t="s">
        <v>97</v>
      </c>
      <c r="BM173" s="225" t="s">
        <v>5077</v>
      </c>
    </row>
    <row r="174" s="14" customFormat="1">
      <c r="A174" s="14"/>
      <c r="B174" s="251"/>
      <c r="C174" s="252"/>
      <c r="D174" s="242" t="s">
        <v>372</v>
      </c>
      <c r="E174" s="253" t="s">
        <v>21</v>
      </c>
      <c r="F174" s="254" t="s">
        <v>5078</v>
      </c>
      <c r="G174" s="252"/>
      <c r="H174" s="255">
        <v>12</v>
      </c>
      <c r="I174" s="256"/>
      <c r="J174" s="252"/>
      <c r="K174" s="252"/>
      <c r="L174" s="257"/>
      <c r="M174" s="258"/>
      <c r="N174" s="259"/>
      <c r="O174" s="259"/>
      <c r="P174" s="259"/>
      <c r="Q174" s="259"/>
      <c r="R174" s="259"/>
      <c r="S174" s="259"/>
      <c r="T174" s="260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61" t="s">
        <v>372</v>
      </c>
      <c r="AU174" s="261" t="s">
        <v>81</v>
      </c>
      <c r="AV174" s="14" t="s">
        <v>81</v>
      </c>
      <c r="AW174" s="14" t="s">
        <v>34</v>
      </c>
      <c r="AX174" s="14" t="s">
        <v>79</v>
      </c>
      <c r="AY174" s="261" t="s">
        <v>178</v>
      </c>
    </row>
    <row r="175" s="2" customFormat="1" ht="24.15" customHeight="1">
      <c r="A175" s="41"/>
      <c r="B175" s="42"/>
      <c r="C175" s="214" t="s">
        <v>8</v>
      </c>
      <c r="D175" s="214" t="s">
        <v>179</v>
      </c>
      <c r="E175" s="215" t="s">
        <v>5079</v>
      </c>
      <c r="F175" s="216" t="s">
        <v>5080</v>
      </c>
      <c r="G175" s="217" t="s">
        <v>209</v>
      </c>
      <c r="H175" s="218">
        <v>40.399999999999999</v>
      </c>
      <c r="I175" s="219"/>
      <c r="J175" s="220">
        <f>ROUND(I175*H175,2)</f>
        <v>0</v>
      </c>
      <c r="K175" s="216" t="s">
        <v>368</v>
      </c>
      <c r="L175" s="47"/>
      <c r="M175" s="221" t="s">
        <v>21</v>
      </c>
      <c r="N175" s="222" t="s">
        <v>43</v>
      </c>
      <c r="O175" s="87"/>
      <c r="P175" s="223">
        <f>O175*H175</f>
        <v>0</v>
      </c>
      <c r="Q175" s="223">
        <v>0</v>
      </c>
      <c r="R175" s="223">
        <f>Q175*H175</f>
        <v>0</v>
      </c>
      <c r="S175" s="223">
        <v>0</v>
      </c>
      <c r="T175" s="224">
        <f>S175*H175</f>
        <v>0</v>
      </c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R175" s="225" t="s">
        <v>97</v>
      </c>
      <c r="AT175" s="225" t="s">
        <v>179</v>
      </c>
      <c r="AU175" s="225" t="s">
        <v>81</v>
      </c>
      <c r="AY175" s="20" t="s">
        <v>178</v>
      </c>
      <c r="BE175" s="226">
        <f>IF(N175="základní",J175,0)</f>
        <v>0</v>
      </c>
      <c r="BF175" s="226">
        <f>IF(N175="snížená",J175,0)</f>
        <v>0</v>
      </c>
      <c r="BG175" s="226">
        <f>IF(N175="zákl. přenesená",J175,0)</f>
        <v>0</v>
      </c>
      <c r="BH175" s="226">
        <f>IF(N175="sníž. přenesená",J175,0)</f>
        <v>0</v>
      </c>
      <c r="BI175" s="226">
        <f>IF(N175="nulová",J175,0)</f>
        <v>0</v>
      </c>
      <c r="BJ175" s="20" t="s">
        <v>79</v>
      </c>
      <c r="BK175" s="226">
        <f>ROUND(I175*H175,2)</f>
        <v>0</v>
      </c>
      <c r="BL175" s="20" t="s">
        <v>97</v>
      </c>
      <c r="BM175" s="225" t="s">
        <v>5081</v>
      </c>
    </row>
    <row r="176" s="2" customFormat="1">
      <c r="A176" s="41"/>
      <c r="B176" s="42"/>
      <c r="C176" s="43"/>
      <c r="D176" s="235" t="s">
        <v>370</v>
      </c>
      <c r="E176" s="43"/>
      <c r="F176" s="236" t="s">
        <v>5082</v>
      </c>
      <c r="G176" s="43"/>
      <c r="H176" s="43"/>
      <c r="I176" s="237"/>
      <c r="J176" s="43"/>
      <c r="K176" s="43"/>
      <c r="L176" s="47"/>
      <c r="M176" s="238"/>
      <c r="N176" s="239"/>
      <c r="O176" s="87"/>
      <c r="P176" s="87"/>
      <c r="Q176" s="87"/>
      <c r="R176" s="87"/>
      <c r="S176" s="87"/>
      <c r="T176" s="88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T176" s="20" t="s">
        <v>370</v>
      </c>
      <c r="AU176" s="20" t="s">
        <v>81</v>
      </c>
    </row>
    <row r="177" s="13" customFormat="1">
      <c r="A177" s="13"/>
      <c r="B177" s="240"/>
      <c r="C177" s="241"/>
      <c r="D177" s="242" t="s">
        <v>372</v>
      </c>
      <c r="E177" s="243" t="s">
        <v>21</v>
      </c>
      <c r="F177" s="244" t="s">
        <v>387</v>
      </c>
      <c r="G177" s="241"/>
      <c r="H177" s="243" t="s">
        <v>21</v>
      </c>
      <c r="I177" s="245"/>
      <c r="J177" s="241"/>
      <c r="K177" s="241"/>
      <c r="L177" s="246"/>
      <c r="M177" s="247"/>
      <c r="N177" s="248"/>
      <c r="O177" s="248"/>
      <c r="P177" s="248"/>
      <c r="Q177" s="248"/>
      <c r="R177" s="248"/>
      <c r="S177" s="248"/>
      <c r="T177" s="249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50" t="s">
        <v>372</v>
      </c>
      <c r="AU177" s="250" t="s">
        <v>81</v>
      </c>
      <c r="AV177" s="13" t="s">
        <v>79</v>
      </c>
      <c r="AW177" s="13" t="s">
        <v>34</v>
      </c>
      <c r="AX177" s="13" t="s">
        <v>72</v>
      </c>
      <c r="AY177" s="250" t="s">
        <v>178</v>
      </c>
    </row>
    <row r="178" s="14" customFormat="1">
      <c r="A178" s="14"/>
      <c r="B178" s="251"/>
      <c r="C178" s="252"/>
      <c r="D178" s="242" t="s">
        <v>372</v>
      </c>
      <c r="E178" s="253" t="s">
        <v>21</v>
      </c>
      <c r="F178" s="254" t="s">
        <v>5083</v>
      </c>
      <c r="G178" s="252"/>
      <c r="H178" s="255">
        <v>12</v>
      </c>
      <c r="I178" s="256"/>
      <c r="J178" s="252"/>
      <c r="K178" s="252"/>
      <c r="L178" s="257"/>
      <c r="M178" s="258"/>
      <c r="N178" s="259"/>
      <c r="O178" s="259"/>
      <c r="P178" s="259"/>
      <c r="Q178" s="259"/>
      <c r="R178" s="259"/>
      <c r="S178" s="259"/>
      <c r="T178" s="260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61" t="s">
        <v>372</v>
      </c>
      <c r="AU178" s="261" t="s">
        <v>81</v>
      </c>
      <c r="AV178" s="14" t="s">
        <v>81</v>
      </c>
      <c r="AW178" s="14" t="s">
        <v>34</v>
      </c>
      <c r="AX178" s="14" t="s">
        <v>72</v>
      </c>
      <c r="AY178" s="261" t="s">
        <v>178</v>
      </c>
    </row>
    <row r="179" s="14" customFormat="1">
      <c r="A179" s="14"/>
      <c r="B179" s="251"/>
      <c r="C179" s="252"/>
      <c r="D179" s="242" t="s">
        <v>372</v>
      </c>
      <c r="E179" s="253" t="s">
        <v>21</v>
      </c>
      <c r="F179" s="254" t="s">
        <v>5084</v>
      </c>
      <c r="G179" s="252"/>
      <c r="H179" s="255">
        <v>28.399999999999999</v>
      </c>
      <c r="I179" s="256"/>
      <c r="J179" s="252"/>
      <c r="K179" s="252"/>
      <c r="L179" s="257"/>
      <c r="M179" s="258"/>
      <c r="N179" s="259"/>
      <c r="O179" s="259"/>
      <c r="P179" s="259"/>
      <c r="Q179" s="259"/>
      <c r="R179" s="259"/>
      <c r="S179" s="259"/>
      <c r="T179" s="260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61" t="s">
        <v>372</v>
      </c>
      <c r="AU179" s="261" t="s">
        <v>81</v>
      </c>
      <c r="AV179" s="14" t="s">
        <v>81</v>
      </c>
      <c r="AW179" s="14" t="s">
        <v>34</v>
      </c>
      <c r="AX179" s="14" t="s">
        <v>72</v>
      </c>
      <c r="AY179" s="261" t="s">
        <v>178</v>
      </c>
    </row>
    <row r="180" s="15" customFormat="1">
      <c r="A180" s="15"/>
      <c r="B180" s="262"/>
      <c r="C180" s="263"/>
      <c r="D180" s="242" t="s">
        <v>372</v>
      </c>
      <c r="E180" s="264" t="s">
        <v>21</v>
      </c>
      <c r="F180" s="265" t="s">
        <v>399</v>
      </c>
      <c r="G180" s="263"/>
      <c r="H180" s="266">
        <v>40.399999999999999</v>
      </c>
      <c r="I180" s="267"/>
      <c r="J180" s="263"/>
      <c r="K180" s="263"/>
      <c r="L180" s="268"/>
      <c r="M180" s="269"/>
      <c r="N180" s="270"/>
      <c r="O180" s="270"/>
      <c r="P180" s="270"/>
      <c r="Q180" s="270"/>
      <c r="R180" s="270"/>
      <c r="S180" s="270"/>
      <c r="T180" s="271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T180" s="272" t="s">
        <v>372</v>
      </c>
      <c r="AU180" s="272" t="s">
        <v>81</v>
      </c>
      <c r="AV180" s="15" t="s">
        <v>97</v>
      </c>
      <c r="AW180" s="15" t="s">
        <v>34</v>
      </c>
      <c r="AX180" s="15" t="s">
        <v>79</v>
      </c>
      <c r="AY180" s="272" t="s">
        <v>178</v>
      </c>
    </row>
    <row r="181" s="2" customFormat="1" ht="24.15" customHeight="1">
      <c r="A181" s="41"/>
      <c r="B181" s="42"/>
      <c r="C181" s="284" t="s">
        <v>242</v>
      </c>
      <c r="D181" s="284" t="s">
        <v>543</v>
      </c>
      <c r="E181" s="285" t="s">
        <v>5085</v>
      </c>
      <c r="F181" s="286" t="s">
        <v>5086</v>
      </c>
      <c r="G181" s="287" t="s">
        <v>209</v>
      </c>
      <c r="H181" s="288">
        <v>41.207999999999998</v>
      </c>
      <c r="I181" s="289"/>
      <c r="J181" s="290">
        <f>ROUND(I181*H181,2)</f>
        <v>0</v>
      </c>
      <c r="K181" s="286" t="s">
        <v>368</v>
      </c>
      <c r="L181" s="291"/>
      <c r="M181" s="292" t="s">
        <v>21</v>
      </c>
      <c r="N181" s="293" t="s">
        <v>43</v>
      </c>
      <c r="O181" s="87"/>
      <c r="P181" s="223">
        <f>O181*H181</f>
        <v>0</v>
      </c>
      <c r="Q181" s="223">
        <v>0.0018</v>
      </c>
      <c r="R181" s="223">
        <f>Q181*H181</f>
        <v>0.074174400000000001</v>
      </c>
      <c r="S181" s="223">
        <v>0</v>
      </c>
      <c r="T181" s="224">
        <f>S181*H181</f>
        <v>0</v>
      </c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R181" s="225" t="s">
        <v>219</v>
      </c>
      <c r="AT181" s="225" t="s">
        <v>543</v>
      </c>
      <c r="AU181" s="225" t="s">
        <v>81</v>
      </c>
      <c r="AY181" s="20" t="s">
        <v>178</v>
      </c>
      <c r="BE181" s="226">
        <f>IF(N181="základní",J181,0)</f>
        <v>0</v>
      </c>
      <c r="BF181" s="226">
        <f>IF(N181="snížená",J181,0)</f>
        <v>0</v>
      </c>
      <c r="BG181" s="226">
        <f>IF(N181="zákl. přenesená",J181,0)</f>
        <v>0</v>
      </c>
      <c r="BH181" s="226">
        <f>IF(N181="sníž. přenesená",J181,0)</f>
        <v>0</v>
      </c>
      <c r="BI181" s="226">
        <f>IF(N181="nulová",J181,0)</f>
        <v>0</v>
      </c>
      <c r="BJ181" s="20" t="s">
        <v>79</v>
      </c>
      <c r="BK181" s="226">
        <f>ROUND(I181*H181,2)</f>
        <v>0</v>
      </c>
      <c r="BL181" s="20" t="s">
        <v>97</v>
      </c>
      <c r="BM181" s="225" t="s">
        <v>5087</v>
      </c>
    </row>
    <row r="182" s="13" customFormat="1">
      <c r="A182" s="13"/>
      <c r="B182" s="240"/>
      <c r="C182" s="241"/>
      <c r="D182" s="242" t="s">
        <v>372</v>
      </c>
      <c r="E182" s="243" t="s">
        <v>21</v>
      </c>
      <c r="F182" s="244" t="s">
        <v>1082</v>
      </c>
      <c r="G182" s="241"/>
      <c r="H182" s="243" t="s">
        <v>21</v>
      </c>
      <c r="I182" s="245"/>
      <c r="J182" s="241"/>
      <c r="K182" s="241"/>
      <c r="L182" s="246"/>
      <c r="M182" s="247"/>
      <c r="N182" s="248"/>
      <c r="O182" s="248"/>
      <c r="P182" s="248"/>
      <c r="Q182" s="248"/>
      <c r="R182" s="248"/>
      <c r="S182" s="248"/>
      <c r="T182" s="249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50" t="s">
        <v>372</v>
      </c>
      <c r="AU182" s="250" t="s">
        <v>81</v>
      </c>
      <c r="AV182" s="13" t="s">
        <v>79</v>
      </c>
      <c r="AW182" s="13" t="s">
        <v>34</v>
      </c>
      <c r="AX182" s="13" t="s">
        <v>72</v>
      </c>
      <c r="AY182" s="250" t="s">
        <v>178</v>
      </c>
    </row>
    <row r="183" s="14" customFormat="1">
      <c r="A183" s="14"/>
      <c r="B183" s="251"/>
      <c r="C183" s="252"/>
      <c r="D183" s="242" t="s">
        <v>372</v>
      </c>
      <c r="E183" s="253" t="s">
        <v>21</v>
      </c>
      <c r="F183" s="254" t="s">
        <v>5088</v>
      </c>
      <c r="G183" s="252"/>
      <c r="H183" s="255">
        <v>41.207999999999998</v>
      </c>
      <c r="I183" s="256"/>
      <c r="J183" s="252"/>
      <c r="K183" s="252"/>
      <c r="L183" s="257"/>
      <c r="M183" s="258"/>
      <c r="N183" s="259"/>
      <c r="O183" s="259"/>
      <c r="P183" s="259"/>
      <c r="Q183" s="259"/>
      <c r="R183" s="259"/>
      <c r="S183" s="259"/>
      <c r="T183" s="260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61" t="s">
        <v>372</v>
      </c>
      <c r="AU183" s="261" t="s">
        <v>81</v>
      </c>
      <c r="AV183" s="14" t="s">
        <v>81</v>
      </c>
      <c r="AW183" s="14" t="s">
        <v>34</v>
      </c>
      <c r="AX183" s="14" t="s">
        <v>79</v>
      </c>
      <c r="AY183" s="261" t="s">
        <v>178</v>
      </c>
    </row>
    <row r="184" s="12" customFormat="1" ht="22.8" customHeight="1">
      <c r="A184" s="12"/>
      <c r="B184" s="200"/>
      <c r="C184" s="201"/>
      <c r="D184" s="202" t="s">
        <v>71</v>
      </c>
      <c r="E184" s="227" t="s">
        <v>206</v>
      </c>
      <c r="F184" s="227" t="s">
        <v>5089</v>
      </c>
      <c r="G184" s="201"/>
      <c r="H184" s="201"/>
      <c r="I184" s="204"/>
      <c r="J184" s="228">
        <f>BK184</f>
        <v>0</v>
      </c>
      <c r="K184" s="201"/>
      <c r="L184" s="206"/>
      <c r="M184" s="207"/>
      <c r="N184" s="208"/>
      <c r="O184" s="208"/>
      <c r="P184" s="209">
        <f>SUM(P185:P219)</f>
        <v>0</v>
      </c>
      <c r="Q184" s="208"/>
      <c r="R184" s="209">
        <f>SUM(R185:R219)</f>
        <v>44.850000000000001</v>
      </c>
      <c r="S184" s="208"/>
      <c r="T184" s="210">
        <f>SUM(T185:T219)</f>
        <v>0</v>
      </c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R184" s="211" t="s">
        <v>79</v>
      </c>
      <c r="AT184" s="212" t="s">
        <v>71</v>
      </c>
      <c r="AU184" s="212" t="s">
        <v>79</v>
      </c>
      <c r="AY184" s="211" t="s">
        <v>178</v>
      </c>
      <c r="BK184" s="213">
        <f>SUM(BK185:BK219)</f>
        <v>0</v>
      </c>
    </row>
    <row r="185" s="2" customFormat="1" ht="37.8" customHeight="1">
      <c r="A185" s="41"/>
      <c r="B185" s="42"/>
      <c r="C185" s="214" t="s">
        <v>246</v>
      </c>
      <c r="D185" s="214" t="s">
        <v>179</v>
      </c>
      <c r="E185" s="215" t="s">
        <v>5090</v>
      </c>
      <c r="F185" s="216" t="s">
        <v>5091</v>
      </c>
      <c r="G185" s="217" t="s">
        <v>384</v>
      </c>
      <c r="H185" s="218">
        <v>42</v>
      </c>
      <c r="I185" s="219"/>
      <c r="J185" s="220">
        <f>ROUND(I185*H185,2)</f>
        <v>0</v>
      </c>
      <c r="K185" s="216" t="s">
        <v>368</v>
      </c>
      <c r="L185" s="47"/>
      <c r="M185" s="221" t="s">
        <v>21</v>
      </c>
      <c r="N185" s="222" t="s">
        <v>43</v>
      </c>
      <c r="O185" s="87"/>
      <c r="P185" s="223">
        <f>O185*H185</f>
        <v>0</v>
      </c>
      <c r="Q185" s="223">
        <v>0.38625999999999999</v>
      </c>
      <c r="R185" s="223">
        <f>Q185*H185</f>
        <v>16.222919999999998</v>
      </c>
      <c r="S185" s="223">
        <v>0</v>
      </c>
      <c r="T185" s="224">
        <f>S185*H185</f>
        <v>0</v>
      </c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R185" s="225" t="s">
        <v>97</v>
      </c>
      <c r="AT185" s="225" t="s">
        <v>179</v>
      </c>
      <c r="AU185" s="225" t="s">
        <v>81</v>
      </c>
      <c r="AY185" s="20" t="s">
        <v>178</v>
      </c>
      <c r="BE185" s="226">
        <f>IF(N185="základní",J185,0)</f>
        <v>0</v>
      </c>
      <c r="BF185" s="226">
        <f>IF(N185="snížená",J185,0)</f>
        <v>0</v>
      </c>
      <c r="BG185" s="226">
        <f>IF(N185="zákl. přenesená",J185,0)</f>
        <v>0</v>
      </c>
      <c r="BH185" s="226">
        <f>IF(N185="sníž. přenesená",J185,0)</f>
        <v>0</v>
      </c>
      <c r="BI185" s="226">
        <f>IF(N185="nulová",J185,0)</f>
        <v>0</v>
      </c>
      <c r="BJ185" s="20" t="s">
        <v>79</v>
      </c>
      <c r="BK185" s="226">
        <f>ROUND(I185*H185,2)</f>
        <v>0</v>
      </c>
      <c r="BL185" s="20" t="s">
        <v>97</v>
      </c>
      <c r="BM185" s="225" t="s">
        <v>5092</v>
      </c>
    </row>
    <row r="186" s="2" customFormat="1">
      <c r="A186" s="41"/>
      <c r="B186" s="42"/>
      <c r="C186" s="43"/>
      <c r="D186" s="235" t="s">
        <v>370</v>
      </c>
      <c r="E186" s="43"/>
      <c r="F186" s="236" t="s">
        <v>5093</v>
      </c>
      <c r="G186" s="43"/>
      <c r="H186" s="43"/>
      <c r="I186" s="237"/>
      <c r="J186" s="43"/>
      <c r="K186" s="43"/>
      <c r="L186" s="47"/>
      <c r="M186" s="238"/>
      <c r="N186" s="239"/>
      <c r="O186" s="87"/>
      <c r="P186" s="87"/>
      <c r="Q186" s="87"/>
      <c r="R186" s="87"/>
      <c r="S186" s="87"/>
      <c r="T186" s="88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T186" s="20" t="s">
        <v>370</v>
      </c>
      <c r="AU186" s="20" t="s">
        <v>81</v>
      </c>
    </row>
    <row r="187" s="13" customFormat="1">
      <c r="A187" s="13"/>
      <c r="B187" s="240"/>
      <c r="C187" s="241"/>
      <c r="D187" s="242" t="s">
        <v>372</v>
      </c>
      <c r="E187" s="243" t="s">
        <v>21</v>
      </c>
      <c r="F187" s="244" t="s">
        <v>5025</v>
      </c>
      <c r="G187" s="241"/>
      <c r="H187" s="243" t="s">
        <v>21</v>
      </c>
      <c r="I187" s="245"/>
      <c r="J187" s="241"/>
      <c r="K187" s="241"/>
      <c r="L187" s="246"/>
      <c r="M187" s="247"/>
      <c r="N187" s="248"/>
      <c r="O187" s="248"/>
      <c r="P187" s="248"/>
      <c r="Q187" s="248"/>
      <c r="R187" s="248"/>
      <c r="S187" s="248"/>
      <c r="T187" s="249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50" t="s">
        <v>372</v>
      </c>
      <c r="AU187" s="250" t="s">
        <v>81</v>
      </c>
      <c r="AV187" s="13" t="s">
        <v>79</v>
      </c>
      <c r="AW187" s="13" t="s">
        <v>34</v>
      </c>
      <c r="AX187" s="13" t="s">
        <v>72</v>
      </c>
      <c r="AY187" s="250" t="s">
        <v>178</v>
      </c>
    </row>
    <row r="188" s="14" customFormat="1">
      <c r="A188" s="14"/>
      <c r="B188" s="251"/>
      <c r="C188" s="252"/>
      <c r="D188" s="242" t="s">
        <v>372</v>
      </c>
      <c r="E188" s="253" t="s">
        <v>21</v>
      </c>
      <c r="F188" s="254" t="s">
        <v>5094</v>
      </c>
      <c r="G188" s="252"/>
      <c r="H188" s="255">
        <v>42</v>
      </c>
      <c r="I188" s="256"/>
      <c r="J188" s="252"/>
      <c r="K188" s="252"/>
      <c r="L188" s="257"/>
      <c r="M188" s="258"/>
      <c r="N188" s="259"/>
      <c r="O188" s="259"/>
      <c r="P188" s="259"/>
      <c r="Q188" s="259"/>
      <c r="R188" s="259"/>
      <c r="S188" s="259"/>
      <c r="T188" s="260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61" t="s">
        <v>372</v>
      </c>
      <c r="AU188" s="261" t="s">
        <v>81</v>
      </c>
      <c r="AV188" s="14" t="s">
        <v>81</v>
      </c>
      <c r="AW188" s="14" t="s">
        <v>34</v>
      </c>
      <c r="AX188" s="14" t="s">
        <v>79</v>
      </c>
      <c r="AY188" s="261" t="s">
        <v>178</v>
      </c>
    </row>
    <row r="189" s="2" customFormat="1" ht="78" customHeight="1">
      <c r="A189" s="41"/>
      <c r="B189" s="42"/>
      <c r="C189" s="214" t="s">
        <v>250</v>
      </c>
      <c r="D189" s="214" t="s">
        <v>179</v>
      </c>
      <c r="E189" s="215" t="s">
        <v>5095</v>
      </c>
      <c r="F189" s="216" t="s">
        <v>5096</v>
      </c>
      <c r="G189" s="217" t="s">
        <v>384</v>
      </c>
      <c r="H189" s="218">
        <v>42</v>
      </c>
      <c r="I189" s="219"/>
      <c r="J189" s="220">
        <f>ROUND(I189*H189,2)</f>
        <v>0</v>
      </c>
      <c r="K189" s="216" t="s">
        <v>368</v>
      </c>
      <c r="L189" s="47"/>
      <c r="M189" s="221" t="s">
        <v>21</v>
      </c>
      <c r="N189" s="222" t="s">
        <v>43</v>
      </c>
      <c r="O189" s="87"/>
      <c r="P189" s="223">
        <f>O189*H189</f>
        <v>0</v>
      </c>
      <c r="Q189" s="223">
        <v>0.089219999999999994</v>
      </c>
      <c r="R189" s="223">
        <f>Q189*H189</f>
        <v>3.7472399999999997</v>
      </c>
      <c r="S189" s="223">
        <v>0</v>
      </c>
      <c r="T189" s="224">
        <f>S189*H189</f>
        <v>0</v>
      </c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R189" s="225" t="s">
        <v>97</v>
      </c>
      <c r="AT189" s="225" t="s">
        <v>179</v>
      </c>
      <c r="AU189" s="225" t="s">
        <v>81</v>
      </c>
      <c r="AY189" s="20" t="s">
        <v>178</v>
      </c>
      <c r="BE189" s="226">
        <f>IF(N189="základní",J189,0)</f>
        <v>0</v>
      </c>
      <c r="BF189" s="226">
        <f>IF(N189="snížená",J189,0)</f>
        <v>0</v>
      </c>
      <c r="BG189" s="226">
        <f>IF(N189="zákl. přenesená",J189,0)</f>
        <v>0</v>
      </c>
      <c r="BH189" s="226">
        <f>IF(N189="sníž. přenesená",J189,0)</f>
        <v>0</v>
      </c>
      <c r="BI189" s="226">
        <f>IF(N189="nulová",J189,0)</f>
        <v>0</v>
      </c>
      <c r="BJ189" s="20" t="s">
        <v>79</v>
      </c>
      <c r="BK189" s="226">
        <f>ROUND(I189*H189,2)</f>
        <v>0</v>
      </c>
      <c r="BL189" s="20" t="s">
        <v>97</v>
      </c>
      <c r="BM189" s="225" t="s">
        <v>5097</v>
      </c>
    </row>
    <row r="190" s="2" customFormat="1">
      <c r="A190" s="41"/>
      <c r="B190" s="42"/>
      <c r="C190" s="43"/>
      <c r="D190" s="235" t="s">
        <v>370</v>
      </c>
      <c r="E190" s="43"/>
      <c r="F190" s="236" t="s">
        <v>5098</v>
      </c>
      <c r="G190" s="43"/>
      <c r="H190" s="43"/>
      <c r="I190" s="237"/>
      <c r="J190" s="43"/>
      <c r="K190" s="43"/>
      <c r="L190" s="47"/>
      <c r="M190" s="238"/>
      <c r="N190" s="239"/>
      <c r="O190" s="87"/>
      <c r="P190" s="87"/>
      <c r="Q190" s="87"/>
      <c r="R190" s="87"/>
      <c r="S190" s="87"/>
      <c r="T190" s="88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T190" s="20" t="s">
        <v>370</v>
      </c>
      <c r="AU190" s="20" t="s">
        <v>81</v>
      </c>
    </row>
    <row r="191" s="13" customFormat="1">
      <c r="A191" s="13"/>
      <c r="B191" s="240"/>
      <c r="C191" s="241"/>
      <c r="D191" s="242" t="s">
        <v>372</v>
      </c>
      <c r="E191" s="243" t="s">
        <v>21</v>
      </c>
      <c r="F191" s="244" t="s">
        <v>5025</v>
      </c>
      <c r="G191" s="241"/>
      <c r="H191" s="243" t="s">
        <v>21</v>
      </c>
      <c r="I191" s="245"/>
      <c r="J191" s="241"/>
      <c r="K191" s="241"/>
      <c r="L191" s="246"/>
      <c r="M191" s="247"/>
      <c r="N191" s="248"/>
      <c r="O191" s="248"/>
      <c r="P191" s="248"/>
      <c r="Q191" s="248"/>
      <c r="R191" s="248"/>
      <c r="S191" s="248"/>
      <c r="T191" s="249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50" t="s">
        <v>372</v>
      </c>
      <c r="AU191" s="250" t="s">
        <v>81</v>
      </c>
      <c r="AV191" s="13" t="s">
        <v>79</v>
      </c>
      <c r="AW191" s="13" t="s">
        <v>34</v>
      </c>
      <c r="AX191" s="13" t="s">
        <v>72</v>
      </c>
      <c r="AY191" s="250" t="s">
        <v>178</v>
      </c>
    </row>
    <row r="192" s="14" customFormat="1">
      <c r="A192" s="14"/>
      <c r="B192" s="251"/>
      <c r="C192" s="252"/>
      <c r="D192" s="242" t="s">
        <v>372</v>
      </c>
      <c r="E192" s="253" t="s">
        <v>21</v>
      </c>
      <c r="F192" s="254" t="s">
        <v>5099</v>
      </c>
      <c r="G192" s="252"/>
      <c r="H192" s="255">
        <v>42</v>
      </c>
      <c r="I192" s="256"/>
      <c r="J192" s="252"/>
      <c r="K192" s="252"/>
      <c r="L192" s="257"/>
      <c r="M192" s="258"/>
      <c r="N192" s="259"/>
      <c r="O192" s="259"/>
      <c r="P192" s="259"/>
      <c r="Q192" s="259"/>
      <c r="R192" s="259"/>
      <c r="S192" s="259"/>
      <c r="T192" s="260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61" t="s">
        <v>372</v>
      </c>
      <c r="AU192" s="261" t="s">
        <v>81</v>
      </c>
      <c r="AV192" s="14" t="s">
        <v>81</v>
      </c>
      <c r="AW192" s="14" t="s">
        <v>34</v>
      </c>
      <c r="AX192" s="14" t="s">
        <v>79</v>
      </c>
      <c r="AY192" s="261" t="s">
        <v>178</v>
      </c>
    </row>
    <row r="193" s="2" customFormat="1" ht="24.15" customHeight="1">
      <c r="A193" s="41"/>
      <c r="B193" s="42"/>
      <c r="C193" s="284" t="s">
        <v>254</v>
      </c>
      <c r="D193" s="284" t="s">
        <v>543</v>
      </c>
      <c r="E193" s="285" t="s">
        <v>5100</v>
      </c>
      <c r="F193" s="286" t="s">
        <v>5101</v>
      </c>
      <c r="G193" s="287" t="s">
        <v>384</v>
      </c>
      <c r="H193" s="288">
        <v>46.200000000000003</v>
      </c>
      <c r="I193" s="289"/>
      <c r="J193" s="290">
        <f>ROUND(I193*H193,2)</f>
        <v>0</v>
      </c>
      <c r="K193" s="286" t="s">
        <v>368</v>
      </c>
      <c r="L193" s="291"/>
      <c r="M193" s="292" t="s">
        <v>21</v>
      </c>
      <c r="N193" s="293" t="s">
        <v>43</v>
      </c>
      <c r="O193" s="87"/>
      <c r="P193" s="223">
        <f>O193*H193</f>
        <v>0</v>
      </c>
      <c r="Q193" s="223">
        <v>0.13200000000000001</v>
      </c>
      <c r="R193" s="223">
        <f>Q193*H193</f>
        <v>6.0984000000000007</v>
      </c>
      <c r="S193" s="223">
        <v>0</v>
      </c>
      <c r="T193" s="224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25" t="s">
        <v>219</v>
      </c>
      <c r="AT193" s="225" t="s">
        <v>543</v>
      </c>
      <c r="AU193" s="225" t="s">
        <v>81</v>
      </c>
      <c r="AY193" s="20" t="s">
        <v>178</v>
      </c>
      <c r="BE193" s="226">
        <f>IF(N193="základní",J193,0)</f>
        <v>0</v>
      </c>
      <c r="BF193" s="226">
        <f>IF(N193="snížená",J193,0)</f>
        <v>0</v>
      </c>
      <c r="BG193" s="226">
        <f>IF(N193="zákl. přenesená",J193,0)</f>
        <v>0</v>
      </c>
      <c r="BH193" s="226">
        <f>IF(N193="sníž. přenesená",J193,0)</f>
        <v>0</v>
      </c>
      <c r="BI193" s="226">
        <f>IF(N193="nulová",J193,0)</f>
        <v>0</v>
      </c>
      <c r="BJ193" s="20" t="s">
        <v>79</v>
      </c>
      <c r="BK193" s="226">
        <f>ROUND(I193*H193,2)</f>
        <v>0</v>
      </c>
      <c r="BL193" s="20" t="s">
        <v>97</v>
      </c>
      <c r="BM193" s="225" t="s">
        <v>5102</v>
      </c>
    </row>
    <row r="194" s="14" customFormat="1">
      <c r="A194" s="14"/>
      <c r="B194" s="251"/>
      <c r="C194" s="252"/>
      <c r="D194" s="242" t="s">
        <v>372</v>
      </c>
      <c r="E194" s="253" t="s">
        <v>21</v>
      </c>
      <c r="F194" s="254" t="s">
        <v>5103</v>
      </c>
      <c r="G194" s="252"/>
      <c r="H194" s="255">
        <v>42</v>
      </c>
      <c r="I194" s="256"/>
      <c r="J194" s="252"/>
      <c r="K194" s="252"/>
      <c r="L194" s="257"/>
      <c r="M194" s="258"/>
      <c r="N194" s="259"/>
      <c r="O194" s="259"/>
      <c r="P194" s="259"/>
      <c r="Q194" s="259"/>
      <c r="R194" s="259"/>
      <c r="S194" s="259"/>
      <c r="T194" s="260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61" t="s">
        <v>372</v>
      </c>
      <c r="AU194" s="261" t="s">
        <v>81</v>
      </c>
      <c r="AV194" s="14" t="s">
        <v>81</v>
      </c>
      <c r="AW194" s="14" t="s">
        <v>34</v>
      </c>
      <c r="AX194" s="14" t="s">
        <v>72</v>
      </c>
      <c r="AY194" s="261" t="s">
        <v>178</v>
      </c>
    </row>
    <row r="195" s="14" customFormat="1">
      <c r="A195" s="14"/>
      <c r="B195" s="251"/>
      <c r="C195" s="252"/>
      <c r="D195" s="242" t="s">
        <v>372</v>
      </c>
      <c r="E195" s="253" t="s">
        <v>21</v>
      </c>
      <c r="F195" s="254" t="s">
        <v>5104</v>
      </c>
      <c r="G195" s="252"/>
      <c r="H195" s="255">
        <v>46.200000000000003</v>
      </c>
      <c r="I195" s="256"/>
      <c r="J195" s="252"/>
      <c r="K195" s="252"/>
      <c r="L195" s="257"/>
      <c r="M195" s="258"/>
      <c r="N195" s="259"/>
      <c r="O195" s="259"/>
      <c r="P195" s="259"/>
      <c r="Q195" s="259"/>
      <c r="R195" s="259"/>
      <c r="S195" s="259"/>
      <c r="T195" s="260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61" t="s">
        <v>372</v>
      </c>
      <c r="AU195" s="261" t="s">
        <v>81</v>
      </c>
      <c r="AV195" s="14" t="s">
        <v>81</v>
      </c>
      <c r="AW195" s="14" t="s">
        <v>34</v>
      </c>
      <c r="AX195" s="14" t="s">
        <v>79</v>
      </c>
      <c r="AY195" s="261" t="s">
        <v>178</v>
      </c>
    </row>
    <row r="196" s="2" customFormat="1" ht="44.25" customHeight="1">
      <c r="A196" s="41"/>
      <c r="B196" s="42"/>
      <c r="C196" s="214" t="s">
        <v>258</v>
      </c>
      <c r="D196" s="214" t="s">
        <v>179</v>
      </c>
      <c r="E196" s="215" t="s">
        <v>5105</v>
      </c>
      <c r="F196" s="216" t="s">
        <v>5106</v>
      </c>
      <c r="G196" s="217" t="s">
        <v>384</v>
      </c>
      <c r="H196" s="218">
        <v>85.760000000000005</v>
      </c>
      <c r="I196" s="219"/>
      <c r="J196" s="220">
        <f>ROUND(I196*H196,2)</f>
        <v>0</v>
      </c>
      <c r="K196" s="216" t="s">
        <v>368</v>
      </c>
      <c r="L196" s="47"/>
      <c r="M196" s="221" t="s">
        <v>21</v>
      </c>
      <c r="N196" s="222" t="s">
        <v>43</v>
      </c>
      <c r="O196" s="87"/>
      <c r="P196" s="223">
        <f>O196*H196</f>
        <v>0</v>
      </c>
      <c r="Q196" s="223">
        <v>0</v>
      </c>
      <c r="R196" s="223">
        <f>Q196*H196</f>
        <v>0</v>
      </c>
      <c r="S196" s="223">
        <v>0</v>
      </c>
      <c r="T196" s="224">
        <f>S196*H196</f>
        <v>0</v>
      </c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R196" s="225" t="s">
        <v>97</v>
      </c>
      <c r="AT196" s="225" t="s">
        <v>179</v>
      </c>
      <c r="AU196" s="225" t="s">
        <v>81</v>
      </c>
      <c r="AY196" s="20" t="s">
        <v>178</v>
      </c>
      <c r="BE196" s="226">
        <f>IF(N196="základní",J196,0)</f>
        <v>0</v>
      </c>
      <c r="BF196" s="226">
        <f>IF(N196="snížená",J196,0)</f>
        <v>0</v>
      </c>
      <c r="BG196" s="226">
        <f>IF(N196="zákl. přenesená",J196,0)</f>
        <v>0</v>
      </c>
      <c r="BH196" s="226">
        <f>IF(N196="sníž. přenesená",J196,0)</f>
        <v>0</v>
      </c>
      <c r="BI196" s="226">
        <f>IF(N196="nulová",J196,0)</f>
        <v>0</v>
      </c>
      <c r="BJ196" s="20" t="s">
        <v>79</v>
      </c>
      <c r="BK196" s="226">
        <f>ROUND(I196*H196,2)</f>
        <v>0</v>
      </c>
      <c r="BL196" s="20" t="s">
        <v>97</v>
      </c>
      <c r="BM196" s="225" t="s">
        <v>5107</v>
      </c>
    </row>
    <row r="197" s="2" customFormat="1">
      <c r="A197" s="41"/>
      <c r="B197" s="42"/>
      <c r="C197" s="43"/>
      <c r="D197" s="235" t="s">
        <v>370</v>
      </c>
      <c r="E197" s="43"/>
      <c r="F197" s="236" t="s">
        <v>5108</v>
      </c>
      <c r="G197" s="43"/>
      <c r="H197" s="43"/>
      <c r="I197" s="237"/>
      <c r="J197" s="43"/>
      <c r="K197" s="43"/>
      <c r="L197" s="47"/>
      <c r="M197" s="238"/>
      <c r="N197" s="239"/>
      <c r="O197" s="87"/>
      <c r="P197" s="87"/>
      <c r="Q197" s="87"/>
      <c r="R197" s="87"/>
      <c r="S197" s="87"/>
      <c r="T197" s="88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T197" s="20" t="s">
        <v>370</v>
      </c>
      <c r="AU197" s="20" t="s">
        <v>81</v>
      </c>
    </row>
    <row r="198" s="2" customFormat="1" ht="33" customHeight="1">
      <c r="A198" s="41"/>
      <c r="B198" s="42"/>
      <c r="C198" s="214" t="s">
        <v>7</v>
      </c>
      <c r="D198" s="214" t="s">
        <v>179</v>
      </c>
      <c r="E198" s="215" t="s">
        <v>5109</v>
      </c>
      <c r="F198" s="216" t="s">
        <v>5110</v>
      </c>
      <c r="G198" s="217" t="s">
        <v>384</v>
      </c>
      <c r="H198" s="218">
        <v>85.760000000000005</v>
      </c>
      <c r="I198" s="219"/>
      <c r="J198" s="220">
        <f>ROUND(I198*H198,2)</f>
        <v>0</v>
      </c>
      <c r="K198" s="216" t="s">
        <v>368</v>
      </c>
      <c r="L198" s="47"/>
      <c r="M198" s="221" t="s">
        <v>21</v>
      </c>
      <c r="N198" s="222" t="s">
        <v>43</v>
      </c>
      <c r="O198" s="87"/>
      <c r="P198" s="223">
        <f>O198*H198</f>
        <v>0</v>
      </c>
      <c r="Q198" s="223">
        <v>0</v>
      </c>
      <c r="R198" s="223">
        <f>Q198*H198</f>
        <v>0</v>
      </c>
      <c r="S198" s="223">
        <v>0</v>
      </c>
      <c r="T198" s="224">
        <f>S198*H198</f>
        <v>0</v>
      </c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R198" s="225" t="s">
        <v>97</v>
      </c>
      <c r="AT198" s="225" t="s">
        <v>179</v>
      </c>
      <c r="AU198" s="225" t="s">
        <v>81</v>
      </c>
      <c r="AY198" s="20" t="s">
        <v>178</v>
      </c>
      <c r="BE198" s="226">
        <f>IF(N198="základní",J198,0)</f>
        <v>0</v>
      </c>
      <c r="BF198" s="226">
        <f>IF(N198="snížená",J198,0)</f>
        <v>0</v>
      </c>
      <c r="BG198" s="226">
        <f>IF(N198="zákl. přenesená",J198,0)</f>
        <v>0</v>
      </c>
      <c r="BH198" s="226">
        <f>IF(N198="sníž. přenesená",J198,0)</f>
        <v>0</v>
      </c>
      <c r="BI198" s="226">
        <f>IF(N198="nulová",J198,0)</f>
        <v>0</v>
      </c>
      <c r="BJ198" s="20" t="s">
        <v>79</v>
      </c>
      <c r="BK198" s="226">
        <f>ROUND(I198*H198,2)</f>
        <v>0</v>
      </c>
      <c r="BL198" s="20" t="s">
        <v>97</v>
      </c>
      <c r="BM198" s="225" t="s">
        <v>5111</v>
      </c>
    </row>
    <row r="199" s="2" customFormat="1">
      <c r="A199" s="41"/>
      <c r="B199" s="42"/>
      <c r="C199" s="43"/>
      <c r="D199" s="235" t="s">
        <v>370</v>
      </c>
      <c r="E199" s="43"/>
      <c r="F199" s="236" t="s">
        <v>5112</v>
      </c>
      <c r="G199" s="43"/>
      <c r="H199" s="43"/>
      <c r="I199" s="237"/>
      <c r="J199" s="43"/>
      <c r="K199" s="43"/>
      <c r="L199" s="47"/>
      <c r="M199" s="238"/>
      <c r="N199" s="239"/>
      <c r="O199" s="87"/>
      <c r="P199" s="87"/>
      <c r="Q199" s="87"/>
      <c r="R199" s="87"/>
      <c r="S199" s="87"/>
      <c r="T199" s="88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T199" s="20" t="s">
        <v>370</v>
      </c>
      <c r="AU199" s="20" t="s">
        <v>81</v>
      </c>
    </row>
    <row r="200" s="13" customFormat="1">
      <c r="A200" s="13"/>
      <c r="B200" s="240"/>
      <c r="C200" s="241"/>
      <c r="D200" s="242" t="s">
        <v>372</v>
      </c>
      <c r="E200" s="243" t="s">
        <v>21</v>
      </c>
      <c r="F200" s="244" t="s">
        <v>387</v>
      </c>
      <c r="G200" s="241"/>
      <c r="H200" s="243" t="s">
        <v>21</v>
      </c>
      <c r="I200" s="245"/>
      <c r="J200" s="241"/>
      <c r="K200" s="241"/>
      <c r="L200" s="246"/>
      <c r="M200" s="247"/>
      <c r="N200" s="248"/>
      <c r="O200" s="248"/>
      <c r="P200" s="248"/>
      <c r="Q200" s="248"/>
      <c r="R200" s="248"/>
      <c r="S200" s="248"/>
      <c r="T200" s="249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50" t="s">
        <v>372</v>
      </c>
      <c r="AU200" s="250" t="s">
        <v>81</v>
      </c>
      <c r="AV200" s="13" t="s">
        <v>79</v>
      </c>
      <c r="AW200" s="13" t="s">
        <v>34</v>
      </c>
      <c r="AX200" s="13" t="s">
        <v>72</v>
      </c>
      <c r="AY200" s="250" t="s">
        <v>178</v>
      </c>
    </row>
    <row r="201" s="13" customFormat="1">
      <c r="A201" s="13"/>
      <c r="B201" s="240"/>
      <c r="C201" s="241"/>
      <c r="D201" s="242" t="s">
        <v>372</v>
      </c>
      <c r="E201" s="243" t="s">
        <v>21</v>
      </c>
      <c r="F201" s="244" t="s">
        <v>5113</v>
      </c>
      <c r="G201" s="241"/>
      <c r="H201" s="243" t="s">
        <v>21</v>
      </c>
      <c r="I201" s="245"/>
      <c r="J201" s="241"/>
      <c r="K201" s="241"/>
      <c r="L201" s="246"/>
      <c r="M201" s="247"/>
      <c r="N201" s="248"/>
      <c r="O201" s="248"/>
      <c r="P201" s="248"/>
      <c r="Q201" s="248"/>
      <c r="R201" s="248"/>
      <c r="S201" s="248"/>
      <c r="T201" s="249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50" t="s">
        <v>372</v>
      </c>
      <c r="AU201" s="250" t="s">
        <v>81</v>
      </c>
      <c r="AV201" s="13" t="s">
        <v>79</v>
      </c>
      <c r="AW201" s="13" t="s">
        <v>34</v>
      </c>
      <c r="AX201" s="13" t="s">
        <v>72</v>
      </c>
      <c r="AY201" s="250" t="s">
        <v>178</v>
      </c>
    </row>
    <row r="202" s="14" customFormat="1">
      <c r="A202" s="14"/>
      <c r="B202" s="251"/>
      <c r="C202" s="252"/>
      <c r="D202" s="242" t="s">
        <v>372</v>
      </c>
      <c r="E202" s="253" t="s">
        <v>21</v>
      </c>
      <c r="F202" s="254" t="s">
        <v>5114</v>
      </c>
      <c r="G202" s="252"/>
      <c r="H202" s="255">
        <v>64.859999999999999</v>
      </c>
      <c r="I202" s="256"/>
      <c r="J202" s="252"/>
      <c r="K202" s="252"/>
      <c r="L202" s="257"/>
      <c r="M202" s="258"/>
      <c r="N202" s="259"/>
      <c r="O202" s="259"/>
      <c r="P202" s="259"/>
      <c r="Q202" s="259"/>
      <c r="R202" s="259"/>
      <c r="S202" s="259"/>
      <c r="T202" s="260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61" t="s">
        <v>372</v>
      </c>
      <c r="AU202" s="261" t="s">
        <v>81</v>
      </c>
      <c r="AV202" s="14" t="s">
        <v>81</v>
      </c>
      <c r="AW202" s="14" t="s">
        <v>34</v>
      </c>
      <c r="AX202" s="14" t="s">
        <v>72</v>
      </c>
      <c r="AY202" s="261" t="s">
        <v>178</v>
      </c>
    </row>
    <row r="203" s="14" customFormat="1">
      <c r="A203" s="14"/>
      <c r="B203" s="251"/>
      <c r="C203" s="252"/>
      <c r="D203" s="242" t="s">
        <v>372</v>
      </c>
      <c r="E203" s="253" t="s">
        <v>21</v>
      </c>
      <c r="F203" s="254" t="s">
        <v>5115</v>
      </c>
      <c r="G203" s="252"/>
      <c r="H203" s="255">
        <v>8.4000000000000004</v>
      </c>
      <c r="I203" s="256"/>
      <c r="J203" s="252"/>
      <c r="K203" s="252"/>
      <c r="L203" s="257"/>
      <c r="M203" s="258"/>
      <c r="N203" s="259"/>
      <c r="O203" s="259"/>
      <c r="P203" s="259"/>
      <c r="Q203" s="259"/>
      <c r="R203" s="259"/>
      <c r="S203" s="259"/>
      <c r="T203" s="260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61" t="s">
        <v>372</v>
      </c>
      <c r="AU203" s="261" t="s">
        <v>81</v>
      </c>
      <c r="AV203" s="14" t="s">
        <v>81</v>
      </c>
      <c r="AW203" s="14" t="s">
        <v>34</v>
      </c>
      <c r="AX203" s="14" t="s">
        <v>72</v>
      </c>
      <c r="AY203" s="261" t="s">
        <v>178</v>
      </c>
    </row>
    <row r="204" s="14" customFormat="1">
      <c r="A204" s="14"/>
      <c r="B204" s="251"/>
      <c r="C204" s="252"/>
      <c r="D204" s="242" t="s">
        <v>372</v>
      </c>
      <c r="E204" s="253" t="s">
        <v>21</v>
      </c>
      <c r="F204" s="254" t="s">
        <v>5116</v>
      </c>
      <c r="G204" s="252"/>
      <c r="H204" s="255">
        <v>12.5</v>
      </c>
      <c r="I204" s="256"/>
      <c r="J204" s="252"/>
      <c r="K204" s="252"/>
      <c r="L204" s="257"/>
      <c r="M204" s="258"/>
      <c r="N204" s="259"/>
      <c r="O204" s="259"/>
      <c r="P204" s="259"/>
      <c r="Q204" s="259"/>
      <c r="R204" s="259"/>
      <c r="S204" s="259"/>
      <c r="T204" s="260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61" t="s">
        <v>372</v>
      </c>
      <c r="AU204" s="261" t="s">
        <v>81</v>
      </c>
      <c r="AV204" s="14" t="s">
        <v>81</v>
      </c>
      <c r="AW204" s="14" t="s">
        <v>34</v>
      </c>
      <c r="AX204" s="14" t="s">
        <v>72</v>
      </c>
      <c r="AY204" s="261" t="s">
        <v>178</v>
      </c>
    </row>
    <row r="205" s="15" customFormat="1">
      <c r="A205" s="15"/>
      <c r="B205" s="262"/>
      <c r="C205" s="263"/>
      <c r="D205" s="242" t="s">
        <v>372</v>
      </c>
      <c r="E205" s="264" t="s">
        <v>21</v>
      </c>
      <c r="F205" s="265" t="s">
        <v>399</v>
      </c>
      <c r="G205" s="263"/>
      <c r="H205" s="266">
        <v>85.760000000000005</v>
      </c>
      <c r="I205" s="267"/>
      <c r="J205" s="263"/>
      <c r="K205" s="263"/>
      <c r="L205" s="268"/>
      <c r="M205" s="269"/>
      <c r="N205" s="270"/>
      <c r="O205" s="270"/>
      <c r="P205" s="270"/>
      <c r="Q205" s="270"/>
      <c r="R205" s="270"/>
      <c r="S205" s="270"/>
      <c r="T205" s="271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T205" s="272" t="s">
        <v>372</v>
      </c>
      <c r="AU205" s="272" t="s">
        <v>81</v>
      </c>
      <c r="AV205" s="15" t="s">
        <v>97</v>
      </c>
      <c r="AW205" s="15" t="s">
        <v>34</v>
      </c>
      <c r="AX205" s="15" t="s">
        <v>79</v>
      </c>
      <c r="AY205" s="272" t="s">
        <v>178</v>
      </c>
    </row>
    <row r="206" s="2" customFormat="1" ht="44.25" customHeight="1">
      <c r="A206" s="41"/>
      <c r="B206" s="42"/>
      <c r="C206" s="214" t="s">
        <v>266</v>
      </c>
      <c r="D206" s="214" t="s">
        <v>179</v>
      </c>
      <c r="E206" s="215" t="s">
        <v>5117</v>
      </c>
      <c r="F206" s="216" t="s">
        <v>5118</v>
      </c>
      <c r="G206" s="217" t="s">
        <v>384</v>
      </c>
      <c r="H206" s="218">
        <v>85.760000000000005</v>
      </c>
      <c r="I206" s="219"/>
      <c r="J206" s="220">
        <f>ROUND(I206*H206,2)</f>
        <v>0</v>
      </c>
      <c r="K206" s="216" t="s">
        <v>368</v>
      </c>
      <c r="L206" s="47"/>
      <c r="M206" s="221" t="s">
        <v>21</v>
      </c>
      <c r="N206" s="222" t="s">
        <v>43</v>
      </c>
      <c r="O206" s="87"/>
      <c r="P206" s="223">
        <f>O206*H206</f>
        <v>0</v>
      </c>
      <c r="Q206" s="223">
        <v>0</v>
      </c>
      <c r="R206" s="223">
        <f>Q206*H206</f>
        <v>0</v>
      </c>
      <c r="S206" s="223">
        <v>0</v>
      </c>
      <c r="T206" s="224">
        <f>S206*H206</f>
        <v>0</v>
      </c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R206" s="225" t="s">
        <v>97</v>
      </c>
      <c r="AT206" s="225" t="s">
        <v>179</v>
      </c>
      <c r="AU206" s="225" t="s">
        <v>81</v>
      </c>
      <c r="AY206" s="20" t="s">
        <v>178</v>
      </c>
      <c r="BE206" s="226">
        <f>IF(N206="základní",J206,0)</f>
        <v>0</v>
      </c>
      <c r="BF206" s="226">
        <f>IF(N206="snížená",J206,0)</f>
        <v>0</v>
      </c>
      <c r="BG206" s="226">
        <f>IF(N206="zákl. přenesená",J206,0)</f>
        <v>0</v>
      </c>
      <c r="BH206" s="226">
        <f>IF(N206="sníž. přenesená",J206,0)</f>
        <v>0</v>
      </c>
      <c r="BI206" s="226">
        <f>IF(N206="nulová",J206,0)</f>
        <v>0</v>
      </c>
      <c r="BJ206" s="20" t="s">
        <v>79</v>
      </c>
      <c r="BK206" s="226">
        <f>ROUND(I206*H206,2)</f>
        <v>0</v>
      </c>
      <c r="BL206" s="20" t="s">
        <v>97</v>
      </c>
      <c r="BM206" s="225" t="s">
        <v>5119</v>
      </c>
    </row>
    <row r="207" s="2" customFormat="1">
      <c r="A207" s="41"/>
      <c r="B207" s="42"/>
      <c r="C207" s="43"/>
      <c r="D207" s="235" t="s">
        <v>370</v>
      </c>
      <c r="E207" s="43"/>
      <c r="F207" s="236" t="s">
        <v>5120</v>
      </c>
      <c r="G207" s="43"/>
      <c r="H207" s="43"/>
      <c r="I207" s="237"/>
      <c r="J207" s="43"/>
      <c r="K207" s="43"/>
      <c r="L207" s="47"/>
      <c r="M207" s="238"/>
      <c r="N207" s="239"/>
      <c r="O207" s="87"/>
      <c r="P207" s="87"/>
      <c r="Q207" s="87"/>
      <c r="R207" s="87"/>
      <c r="S207" s="87"/>
      <c r="T207" s="88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T207" s="20" t="s">
        <v>370</v>
      </c>
      <c r="AU207" s="20" t="s">
        <v>81</v>
      </c>
    </row>
    <row r="208" s="2" customFormat="1" ht="24.15" customHeight="1">
      <c r="A208" s="41"/>
      <c r="B208" s="42"/>
      <c r="C208" s="214" t="s">
        <v>270</v>
      </c>
      <c r="D208" s="214" t="s">
        <v>179</v>
      </c>
      <c r="E208" s="215" t="s">
        <v>5121</v>
      </c>
      <c r="F208" s="216" t="s">
        <v>5122</v>
      </c>
      <c r="G208" s="217" t="s">
        <v>384</v>
      </c>
      <c r="H208" s="218">
        <v>176</v>
      </c>
      <c r="I208" s="219"/>
      <c r="J208" s="220">
        <f>ROUND(I208*H208,2)</f>
        <v>0</v>
      </c>
      <c r="K208" s="216" t="s">
        <v>368</v>
      </c>
      <c r="L208" s="47"/>
      <c r="M208" s="221" t="s">
        <v>21</v>
      </c>
      <c r="N208" s="222" t="s">
        <v>43</v>
      </c>
      <c r="O208" s="87"/>
      <c r="P208" s="223">
        <f>O208*H208</f>
        <v>0</v>
      </c>
      <c r="Q208" s="223">
        <v>0</v>
      </c>
      <c r="R208" s="223">
        <f>Q208*H208</f>
        <v>0</v>
      </c>
      <c r="S208" s="223">
        <v>0</v>
      </c>
      <c r="T208" s="224">
        <f>S208*H208</f>
        <v>0</v>
      </c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R208" s="225" t="s">
        <v>97</v>
      </c>
      <c r="AT208" s="225" t="s">
        <v>179</v>
      </c>
      <c r="AU208" s="225" t="s">
        <v>81</v>
      </c>
      <c r="AY208" s="20" t="s">
        <v>178</v>
      </c>
      <c r="BE208" s="226">
        <f>IF(N208="základní",J208,0)</f>
        <v>0</v>
      </c>
      <c r="BF208" s="226">
        <f>IF(N208="snížená",J208,0)</f>
        <v>0</v>
      </c>
      <c r="BG208" s="226">
        <f>IF(N208="zákl. přenesená",J208,0)</f>
        <v>0</v>
      </c>
      <c r="BH208" s="226">
        <f>IF(N208="sníž. přenesená",J208,0)</f>
        <v>0</v>
      </c>
      <c r="BI208" s="226">
        <f>IF(N208="nulová",J208,0)</f>
        <v>0</v>
      </c>
      <c r="BJ208" s="20" t="s">
        <v>79</v>
      </c>
      <c r="BK208" s="226">
        <f>ROUND(I208*H208,2)</f>
        <v>0</v>
      </c>
      <c r="BL208" s="20" t="s">
        <v>97</v>
      </c>
      <c r="BM208" s="225" t="s">
        <v>5123</v>
      </c>
    </row>
    <row r="209" s="2" customFormat="1">
      <c r="A209" s="41"/>
      <c r="B209" s="42"/>
      <c r="C209" s="43"/>
      <c r="D209" s="235" t="s">
        <v>370</v>
      </c>
      <c r="E209" s="43"/>
      <c r="F209" s="236" t="s">
        <v>5124</v>
      </c>
      <c r="G209" s="43"/>
      <c r="H209" s="43"/>
      <c r="I209" s="237"/>
      <c r="J209" s="43"/>
      <c r="K209" s="43"/>
      <c r="L209" s="47"/>
      <c r="M209" s="238"/>
      <c r="N209" s="239"/>
      <c r="O209" s="87"/>
      <c r="P209" s="87"/>
      <c r="Q209" s="87"/>
      <c r="R209" s="87"/>
      <c r="S209" s="87"/>
      <c r="T209" s="88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T209" s="20" t="s">
        <v>370</v>
      </c>
      <c r="AU209" s="20" t="s">
        <v>81</v>
      </c>
    </row>
    <row r="210" s="14" customFormat="1">
      <c r="A210" s="14"/>
      <c r="B210" s="251"/>
      <c r="C210" s="252"/>
      <c r="D210" s="242" t="s">
        <v>372</v>
      </c>
      <c r="E210" s="253" t="s">
        <v>21</v>
      </c>
      <c r="F210" s="254" t="s">
        <v>5125</v>
      </c>
      <c r="G210" s="252"/>
      <c r="H210" s="255">
        <v>176</v>
      </c>
      <c r="I210" s="256"/>
      <c r="J210" s="252"/>
      <c r="K210" s="252"/>
      <c r="L210" s="257"/>
      <c r="M210" s="258"/>
      <c r="N210" s="259"/>
      <c r="O210" s="259"/>
      <c r="P210" s="259"/>
      <c r="Q210" s="259"/>
      <c r="R210" s="259"/>
      <c r="S210" s="259"/>
      <c r="T210" s="260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61" t="s">
        <v>372</v>
      </c>
      <c r="AU210" s="261" t="s">
        <v>81</v>
      </c>
      <c r="AV210" s="14" t="s">
        <v>81</v>
      </c>
      <c r="AW210" s="14" t="s">
        <v>34</v>
      </c>
      <c r="AX210" s="14" t="s">
        <v>79</v>
      </c>
      <c r="AY210" s="261" t="s">
        <v>178</v>
      </c>
    </row>
    <row r="211" s="2" customFormat="1" ht="24.15" customHeight="1">
      <c r="A211" s="41"/>
      <c r="B211" s="42"/>
      <c r="C211" s="214" t="s">
        <v>274</v>
      </c>
      <c r="D211" s="214" t="s">
        <v>179</v>
      </c>
      <c r="E211" s="215" t="s">
        <v>5126</v>
      </c>
      <c r="F211" s="216" t="s">
        <v>5127</v>
      </c>
      <c r="G211" s="217" t="s">
        <v>384</v>
      </c>
      <c r="H211" s="218">
        <v>85.760000000000005</v>
      </c>
      <c r="I211" s="219"/>
      <c r="J211" s="220">
        <f>ROUND(I211*H211,2)</f>
        <v>0</v>
      </c>
      <c r="K211" s="216" t="s">
        <v>393</v>
      </c>
      <c r="L211" s="47"/>
      <c r="M211" s="221" t="s">
        <v>21</v>
      </c>
      <c r="N211" s="222" t="s">
        <v>43</v>
      </c>
      <c r="O211" s="87"/>
      <c r="P211" s="223">
        <f>O211*H211</f>
        <v>0</v>
      </c>
      <c r="Q211" s="223">
        <v>0</v>
      </c>
      <c r="R211" s="223">
        <f>Q211*H211</f>
        <v>0</v>
      </c>
      <c r="S211" s="223">
        <v>0</v>
      </c>
      <c r="T211" s="224">
        <f>S211*H211</f>
        <v>0</v>
      </c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R211" s="225" t="s">
        <v>97</v>
      </c>
      <c r="AT211" s="225" t="s">
        <v>179</v>
      </c>
      <c r="AU211" s="225" t="s">
        <v>81</v>
      </c>
      <c r="AY211" s="20" t="s">
        <v>178</v>
      </c>
      <c r="BE211" s="226">
        <f>IF(N211="základní",J211,0)</f>
        <v>0</v>
      </c>
      <c r="BF211" s="226">
        <f>IF(N211="snížená",J211,0)</f>
        <v>0</v>
      </c>
      <c r="BG211" s="226">
        <f>IF(N211="zákl. přenesená",J211,0)</f>
        <v>0</v>
      </c>
      <c r="BH211" s="226">
        <f>IF(N211="sníž. přenesená",J211,0)</f>
        <v>0</v>
      </c>
      <c r="BI211" s="226">
        <f>IF(N211="nulová",J211,0)</f>
        <v>0</v>
      </c>
      <c r="BJ211" s="20" t="s">
        <v>79</v>
      </c>
      <c r="BK211" s="226">
        <f>ROUND(I211*H211,2)</f>
        <v>0</v>
      </c>
      <c r="BL211" s="20" t="s">
        <v>97</v>
      </c>
      <c r="BM211" s="225" t="s">
        <v>5128</v>
      </c>
    </row>
    <row r="212" s="2" customFormat="1" ht="44.25" customHeight="1">
      <c r="A212" s="41"/>
      <c r="B212" s="42"/>
      <c r="C212" s="214" t="s">
        <v>278</v>
      </c>
      <c r="D212" s="214" t="s">
        <v>179</v>
      </c>
      <c r="E212" s="215" t="s">
        <v>5129</v>
      </c>
      <c r="F212" s="216" t="s">
        <v>5130</v>
      </c>
      <c r="G212" s="217" t="s">
        <v>384</v>
      </c>
      <c r="H212" s="218">
        <v>85.760000000000005</v>
      </c>
      <c r="I212" s="219"/>
      <c r="J212" s="220">
        <f>ROUND(I212*H212,2)</f>
        <v>0</v>
      </c>
      <c r="K212" s="216" t="s">
        <v>368</v>
      </c>
      <c r="L212" s="47"/>
      <c r="M212" s="221" t="s">
        <v>21</v>
      </c>
      <c r="N212" s="222" t="s">
        <v>43</v>
      </c>
      <c r="O212" s="87"/>
      <c r="P212" s="223">
        <f>O212*H212</f>
        <v>0</v>
      </c>
      <c r="Q212" s="223">
        <v>0.219</v>
      </c>
      <c r="R212" s="223">
        <f>Q212*H212</f>
        <v>18.78144</v>
      </c>
      <c r="S212" s="223">
        <v>0</v>
      </c>
      <c r="T212" s="224">
        <f>S212*H212</f>
        <v>0</v>
      </c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R212" s="225" t="s">
        <v>97</v>
      </c>
      <c r="AT212" s="225" t="s">
        <v>179</v>
      </c>
      <c r="AU212" s="225" t="s">
        <v>81</v>
      </c>
      <c r="AY212" s="20" t="s">
        <v>178</v>
      </c>
      <c r="BE212" s="226">
        <f>IF(N212="základní",J212,0)</f>
        <v>0</v>
      </c>
      <c r="BF212" s="226">
        <f>IF(N212="snížená",J212,0)</f>
        <v>0</v>
      </c>
      <c r="BG212" s="226">
        <f>IF(N212="zákl. přenesená",J212,0)</f>
        <v>0</v>
      </c>
      <c r="BH212" s="226">
        <f>IF(N212="sníž. přenesená",J212,0)</f>
        <v>0</v>
      </c>
      <c r="BI212" s="226">
        <f>IF(N212="nulová",J212,0)</f>
        <v>0</v>
      </c>
      <c r="BJ212" s="20" t="s">
        <v>79</v>
      </c>
      <c r="BK212" s="226">
        <f>ROUND(I212*H212,2)</f>
        <v>0</v>
      </c>
      <c r="BL212" s="20" t="s">
        <v>97</v>
      </c>
      <c r="BM212" s="225" t="s">
        <v>5131</v>
      </c>
    </row>
    <row r="213" s="2" customFormat="1">
      <c r="A213" s="41"/>
      <c r="B213" s="42"/>
      <c r="C213" s="43"/>
      <c r="D213" s="235" t="s">
        <v>370</v>
      </c>
      <c r="E213" s="43"/>
      <c r="F213" s="236" t="s">
        <v>5132</v>
      </c>
      <c r="G213" s="43"/>
      <c r="H213" s="43"/>
      <c r="I213" s="237"/>
      <c r="J213" s="43"/>
      <c r="K213" s="43"/>
      <c r="L213" s="47"/>
      <c r="M213" s="238"/>
      <c r="N213" s="239"/>
      <c r="O213" s="87"/>
      <c r="P213" s="87"/>
      <c r="Q213" s="87"/>
      <c r="R213" s="87"/>
      <c r="S213" s="87"/>
      <c r="T213" s="88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T213" s="20" t="s">
        <v>370</v>
      </c>
      <c r="AU213" s="20" t="s">
        <v>81</v>
      </c>
    </row>
    <row r="214" s="13" customFormat="1">
      <c r="A214" s="13"/>
      <c r="B214" s="240"/>
      <c r="C214" s="241"/>
      <c r="D214" s="242" t="s">
        <v>372</v>
      </c>
      <c r="E214" s="243" t="s">
        <v>21</v>
      </c>
      <c r="F214" s="244" t="s">
        <v>387</v>
      </c>
      <c r="G214" s="241"/>
      <c r="H214" s="243" t="s">
        <v>21</v>
      </c>
      <c r="I214" s="245"/>
      <c r="J214" s="241"/>
      <c r="K214" s="241"/>
      <c r="L214" s="246"/>
      <c r="M214" s="247"/>
      <c r="N214" s="248"/>
      <c r="O214" s="248"/>
      <c r="P214" s="248"/>
      <c r="Q214" s="248"/>
      <c r="R214" s="248"/>
      <c r="S214" s="248"/>
      <c r="T214" s="249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50" t="s">
        <v>372</v>
      </c>
      <c r="AU214" s="250" t="s">
        <v>81</v>
      </c>
      <c r="AV214" s="13" t="s">
        <v>79</v>
      </c>
      <c r="AW214" s="13" t="s">
        <v>34</v>
      </c>
      <c r="AX214" s="13" t="s">
        <v>72</v>
      </c>
      <c r="AY214" s="250" t="s">
        <v>178</v>
      </c>
    </row>
    <row r="215" s="13" customFormat="1">
      <c r="A215" s="13"/>
      <c r="B215" s="240"/>
      <c r="C215" s="241"/>
      <c r="D215" s="242" t="s">
        <v>372</v>
      </c>
      <c r="E215" s="243" t="s">
        <v>21</v>
      </c>
      <c r="F215" s="244" t="s">
        <v>5113</v>
      </c>
      <c r="G215" s="241"/>
      <c r="H215" s="243" t="s">
        <v>21</v>
      </c>
      <c r="I215" s="245"/>
      <c r="J215" s="241"/>
      <c r="K215" s="241"/>
      <c r="L215" s="246"/>
      <c r="M215" s="247"/>
      <c r="N215" s="248"/>
      <c r="O215" s="248"/>
      <c r="P215" s="248"/>
      <c r="Q215" s="248"/>
      <c r="R215" s="248"/>
      <c r="S215" s="248"/>
      <c r="T215" s="249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50" t="s">
        <v>372</v>
      </c>
      <c r="AU215" s="250" t="s">
        <v>81</v>
      </c>
      <c r="AV215" s="13" t="s">
        <v>79</v>
      </c>
      <c r="AW215" s="13" t="s">
        <v>34</v>
      </c>
      <c r="AX215" s="13" t="s">
        <v>72</v>
      </c>
      <c r="AY215" s="250" t="s">
        <v>178</v>
      </c>
    </row>
    <row r="216" s="14" customFormat="1">
      <c r="A216" s="14"/>
      <c r="B216" s="251"/>
      <c r="C216" s="252"/>
      <c r="D216" s="242" t="s">
        <v>372</v>
      </c>
      <c r="E216" s="253" t="s">
        <v>21</v>
      </c>
      <c r="F216" s="254" t="s">
        <v>5114</v>
      </c>
      <c r="G216" s="252"/>
      <c r="H216" s="255">
        <v>64.859999999999999</v>
      </c>
      <c r="I216" s="256"/>
      <c r="J216" s="252"/>
      <c r="K216" s="252"/>
      <c r="L216" s="257"/>
      <c r="M216" s="258"/>
      <c r="N216" s="259"/>
      <c r="O216" s="259"/>
      <c r="P216" s="259"/>
      <c r="Q216" s="259"/>
      <c r="R216" s="259"/>
      <c r="S216" s="259"/>
      <c r="T216" s="260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61" t="s">
        <v>372</v>
      </c>
      <c r="AU216" s="261" t="s">
        <v>81</v>
      </c>
      <c r="AV216" s="14" t="s">
        <v>81</v>
      </c>
      <c r="AW216" s="14" t="s">
        <v>34</v>
      </c>
      <c r="AX216" s="14" t="s">
        <v>72</v>
      </c>
      <c r="AY216" s="261" t="s">
        <v>178</v>
      </c>
    </row>
    <row r="217" s="14" customFormat="1">
      <c r="A217" s="14"/>
      <c r="B217" s="251"/>
      <c r="C217" s="252"/>
      <c r="D217" s="242" t="s">
        <v>372</v>
      </c>
      <c r="E217" s="253" t="s">
        <v>21</v>
      </c>
      <c r="F217" s="254" t="s">
        <v>5115</v>
      </c>
      <c r="G217" s="252"/>
      <c r="H217" s="255">
        <v>8.4000000000000004</v>
      </c>
      <c r="I217" s="256"/>
      <c r="J217" s="252"/>
      <c r="K217" s="252"/>
      <c r="L217" s="257"/>
      <c r="M217" s="258"/>
      <c r="N217" s="259"/>
      <c r="O217" s="259"/>
      <c r="P217" s="259"/>
      <c r="Q217" s="259"/>
      <c r="R217" s="259"/>
      <c r="S217" s="259"/>
      <c r="T217" s="260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61" t="s">
        <v>372</v>
      </c>
      <c r="AU217" s="261" t="s">
        <v>81</v>
      </c>
      <c r="AV217" s="14" t="s">
        <v>81</v>
      </c>
      <c r="AW217" s="14" t="s">
        <v>34</v>
      </c>
      <c r="AX217" s="14" t="s">
        <v>72</v>
      </c>
      <c r="AY217" s="261" t="s">
        <v>178</v>
      </c>
    </row>
    <row r="218" s="14" customFormat="1">
      <c r="A218" s="14"/>
      <c r="B218" s="251"/>
      <c r="C218" s="252"/>
      <c r="D218" s="242" t="s">
        <v>372</v>
      </c>
      <c r="E218" s="253" t="s">
        <v>21</v>
      </c>
      <c r="F218" s="254" t="s">
        <v>5116</v>
      </c>
      <c r="G218" s="252"/>
      <c r="H218" s="255">
        <v>12.5</v>
      </c>
      <c r="I218" s="256"/>
      <c r="J218" s="252"/>
      <c r="K218" s="252"/>
      <c r="L218" s="257"/>
      <c r="M218" s="258"/>
      <c r="N218" s="259"/>
      <c r="O218" s="259"/>
      <c r="P218" s="259"/>
      <c r="Q218" s="259"/>
      <c r="R218" s="259"/>
      <c r="S218" s="259"/>
      <c r="T218" s="260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61" t="s">
        <v>372</v>
      </c>
      <c r="AU218" s="261" t="s">
        <v>81</v>
      </c>
      <c r="AV218" s="14" t="s">
        <v>81</v>
      </c>
      <c r="AW218" s="14" t="s">
        <v>34</v>
      </c>
      <c r="AX218" s="14" t="s">
        <v>72</v>
      </c>
      <c r="AY218" s="261" t="s">
        <v>178</v>
      </c>
    </row>
    <row r="219" s="15" customFormat="1">
      <c r="A219" s="15"/>
      <c r="B219" s="262"/>
      <c r="C219" s="263"/>
      <c r="D219" s="242" t="s">
        <v>372</v>
      </c>
      <c r="E219" s="264" t="s">
        <v>21</v>
      </c>
      <c r="F219" s="265" t="s">
        <v>399</v>
      </c>
      <c r="G219" s="263"/>
      <c r="H219" s="266">
        <v>85.760000000000005</v>
      </c>
      <c r="I219" s="267"/>
      <c r="J219" s="263"/>
      <c r="K219" s="263"/>
      <c r="L219" s="268"/>
      <c r="M219" s="269"/>
      <c r="N219" s="270"/>
      <c r="O219" s="270"/>
      <c r="P219" s="270"/>
      <c r="Q219" s="270"/>
      <c r="R219" s="270"/>
      <c r="S219" s="270"/>
      <c r="T219" s="271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T219" s="272" t="s">
        <v>372</v>
      </c>
      <c r="AU219" s="272" t="s">
        <v>81</v>
      </c>
      <c r="AV219" s="15" t="s">
        <v>97</v>
      </c>
      <c r="AW219" s="15" t="s">
        <v>34</v>
      </c>
      <c r="AX219" s="15" t="s">
        <v>79</v>
      </c>
      <c r="AY219" s="272" t="s">
        <v>178</v>
      </c>
    </row>
    <row r="220" s="12" customFormat="1" ht="22.8" customHeight="1">
      <c r="A220" s="12"/>
      <c r="B220" s="200"/>
      <c r="C220" s="201"/>
      <c r="D220" s="202" t="s">
        <v>71</v>
      </c>
      <c r="E220" s="227" t="s">
        <v>223</v>
      </c>
      <c r="F220" s="227" t="s">
        <v>3693</v>
      </c>
      <c r="G220" s="201"/>
      <c r="H220" s="201"/>
      <c r="I220" s="204"/>
      <c r="J220" s="228">
        <f>BK220</f>
        <v>0</v>
      </c>
      <c r="K220" s="201"/>
      <c r="L220" s="206"/>
      <c r="M220" s="207"/>
      <c r="N220" s="208"/>
      <c r="O220" s="208"/>
      <c r="P220" s="209">
        <f>SUM(P221:P252)</f>
        <v>0</v>
      </c>
      <c r="Q220" s="208"/>
      <c r="R220" s="209">
        <f>SUM(R221:R252)</f>
        <v>8.0956970000000013</v>
      </c>
      <c r="S220" s="208"/>
      <c r="T220" s="210">
        <f>SUM(T221:T252)</f>
        <v>5.5451920000000001</v>
      </c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R220" s="211" t="s">
        <v>79</v>
      </c>
      <c r="AT220" s="212" t="s">
        <v>71</v>
      </c>
      <c r="AU220" s="212" t="s">
        <v>79</v>
      </c>
      <c r="AY220" s="211" t="s">
        <v>178</v>
      </c>
      <c r="BK220" s="213">
        <f>SUM(BK221:BK252)</f>
        <v>0</v>
      </c>
    </row>
    <row r="221" s="2" customFormat="1" ht="49.05" customHeight="1">
      <c r="A221" s="41"/>
      <c r="B221" s="42"/>
      <c r="C221" s="214" t="s">
        <v>282</v>
      </c>
      <c r="D221" s="214" t="s">
        <v>179</v>
      </c>
      <c r="E221" s="215" t="s">
        <v>5133</v>
      </c>
      <c r="F221" s="216" t="s">
        <v>5134</v>
      </c>
      <c r="G221" s="217" t="s">
        <v>209</v>
      </c>
      <c r="H221" s="218">
        <v>31.219999999999999</v>
      </c>
      <c r="I221" s="219"/>
      <c r="J221" s="220">
        <f>ROUND(I221*H221,2)</f>
        <v>0</v>
      </c>
      <c r="K221" s="216" t="s">
        <v>368</v>
      </c>
      <c r="L221" s="47"/>
      <c r="M221" s="221" t="s">
        <v>21</v>
      </c>
      <c r="N221" s="222" t="s">
        <v>43</v>
      </c>
      <c r="O221" s="87"/>
      <c r="P221" s="223">
        <f>O221*H221</f>
        <v>0</v>
      </c>
      <c r="Q221" s="223">
        <v>0.16850000000000001</v>
      </c>
      <c r="R221" s="223">
        <f>Q221*H221</f>
        <v>5.2605700000000004</v>
      </c>
      <c r="S221" s="223">
        <v>0</v>
      </c>
      <c r="T221" s="224">
        <f>S221*H221</f>
        <v>0</v>
      </c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R221" s="225" t="s">
        <v>97</v>
      </c>
      <c r="AT221" s="225" t="s">
        <v>179</v>
      </c>
      <c r="AU221" s="225" t="s">
        <v>81</v>
      </c>
      <c r="AY221" s="20" t="s">
        <v>178</v>
      </c>
      <c r="BE221" s="226">
        <f>IF(N221="základní",J221,0)</f>
        <v>0</v>
      </c>
      <c r="BF221" s="226">
        <f>IF(N221="snížená",J221,0)</f>
        <v>0</v>
      </c>
      <c r="BG221" s="226">
        <f>IF(N221="zákl. přenesená",J221,0)</f>
        <v>0</v>
      </c>
      <c r="BH221" s="226">
        <f>IF(N221="sníž. přenesená",J221,0)</f>
        <v>0</v>
      </c>
      <c r="BI221" s="226">
        <f>IF(N221="nulová",J221,0)</f>
        <v>0</v>
      </c>
      <c r="BJ221" s="20" t="s">
        <v>79</v>
      </c>
      <c r="BK221" s="226">
        <f>ROUND(I221*H221,2)</f>
        <v>0</v>
      </c>
      <c r="BL221" s="20" t="s">
        <v>97</v>
      </c>
      <c r="BM221" s="225" t="s">
        <v>5135</v>
      </c>
    </row>
    <row r="222" s="2" customFormat="1">
      <c r="A222" s="41"/>
      <c r="B222" s="42"/>
      <c r="C222" s="43"/>
      <c r="D222" s="235" t="s">
        <v>370</v>
      </c>
      <c r="E222" s="43"/>
      <c r="F222" s="236" t="s">
        <v>5136</v>
      </c>
      <c r="G222" s="43"/>
      <c r="H222" s="43"/>
      <c r="I222" s="237"/>
      <c r="J222" s="43"/>
      <c r="K222" s="43"/>
      <c r="L222" s="47"/>
      <c r="M222" s="238"/>
      <c r="N222" s="239"/>
      <c r="O222" s="87"/>
      <c r="P222" s="87"/>
      <c r="Q222" s="87"/>
      <c r="R222" s="87"/>
      <c r="S222" s="87"/>
      <c r="T222" s="88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T222" s="20" t="s">
        <v>370</v>
      </c>
      <c r="AU222" s="20" t="s">
        <v>81</v>
      </c>
    </row>
    <row r="223" s="13" customFormat="1">
      <c r="A223" s="13"/>
      <c r="B223" s="240"/>
      <c r="C223" s="241"/>
      <c r="D223" s="242" t="s">
        <v>372</v>
      </c>
      <c r="E223" s="243" t="s">
        <v>21</v>
      </c>
      <c r="F223" s="244" t="s">
        <v>387</v>
      </c>
      <c r="G223" s="241"/>
      <c r="H223" s="243" t="s">
        <v>21</v>
      </c>
      <c r="I223" s="245"/>
      <c r="J223" s="241"/>
      <c r="K223" s="241"/>
      <c r="L223" s="246"/>
      <c r="M223" s="247"/>
      <c r="N223" s="248"/>
      <c r="O223" s="248"/>
      <c r="P223" s="248"/>
      <c r="Q223" s="248"/>
      <c r="R223" s="248"/>
      <c r="S223" s="248"/>
      <c r="T223" s="249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50" t="s">
        <v>372</v>
      </c>
      <c r="AU223" s="250" t="s">
        <v>81</v>
      </c>
      <c r="AV223" s="13" t="s">
        <v>79</v>
      </c>
      <c r="AW223" s="13" t="s">
        <v>34</v>
      </c>
      <c r="AX223" s="13" t="s">
        <v>72</v>
      </c>
      <c r="AY223" s="250" t="s">
        <v>178</v>
      </c>
    </row>
    <row r="224" s="13" customFormat="1">
      <c r="A224" s="13"/>
      <c r="B224" s="240"/>
      <c r="C224" s="241"/>
      <c r="D224" s="242" t="s">
        <v>372</v>
      </c>
      <c r="E224" s="243" t="s">
        <v>21</v>
      </c>
      <c r="F224" s="244" t="s">
        <v>5137</v>
      </c>
      <c r="G224" s="241"/>
      <c r="H224" s="243" t="s">
        <v>21</v>
      </c>
      <c r="I224" s="245"/>
      <c r="J224" s="241"/>
      <c r="K224" s="241"/>
      <c r="L224" s="246"/>
      <c r="M224" s="247"/>
      <c r="N224" s="248"/>
      <c r="O224" s="248"/>
      <c r="P224" s="248"/>
      <c r="Q224" s="248"/>
      <c r="R224" s="248"/>
      <c r="S224" s="248"/>
      <c r="T224" s="249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50" t="s">
        <v>372</v>
      </c>
      <c r="AU224" s="250" t="s">
        <v>81</v>
      </c>
      <c r="AV224" s="13" t="s">
        <v>79</v>
      </c>
      <c r="AW224" s="13" t="s">
        <v>34</v>
      </c>
      <c r="AX224" s="13" t="s">
        <v>72</v>
      </c>
      <c r="AY224" s="250" t="s">
        <v>178</v>
      </c>
    </row>
    <row r="225" s="14" customFormat="1">
      <c r="A225" s="14"/>
      <c r="B225" s="251"/>
      <c r="C225" s="252"/>
      <c r="D225" s="242" t="s">
        <v>372</v>
      </c>
      <c r="E225" s="253" t="s">
        <v>21</v>
      </c>
      <c r="F225" s="254" t="s">
        <v>5138</v>
      </c>
      <c r="G225" s="252"/>
      <c r="H225" s="255">
        <v>2.5</v>
      </c>
      <c r="I225" s="256"/>
      <c r="J225" s="252"/>
      <c r="K225" s="252"/>
      <c r="L225" s="257"/>
      <c r="M225" s="258"/>
      <c r="N225" s="259"/>
      <c r="O225" s="259"/>
      <c r="P225" s="259"/>
      <c r="Q225" s="259"/>
      <c r="R225" s="259"/>
      <c r="S225" s="259"/>
      <c r="T225" s="260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61" t="s">
        <v>372</v>
      </c>
      <c r="AU225" s="261" t="s">
        <v>81</v>
      </c>
      <c r="AV225" s="14" t="s">
        <v>81</v>
      </c>
      <c r="AW225" s="14" t="s">
        <v>34</v>
      </c>
      <c r="AX225" s="14" t="s">
        <v>72</v>
      </c>
      <c r="AY225" s="261" t="s">
        <v>178</v>
      </c>
    </row>
    <row r="226" s="14" customFormat="1">
      <c r="A226" s="14"/>
      <c r="B226" s="251"/>
      <c r="C226" s="252"/>
      <c r="D226" s="242" t="s">
        <v>372</v>
      </c>
      <c r="E226" s="253" t="s">
        <v>21</v>
      </c>
      <c r="F226" s="254" t="s">
        <v>5139</v>
      </c>
      <c r="G226" s="252"/>
      <c r="H226" s="255">
        <v>28.719999999999999</v>
      </c>
      <c r="I226" s="256"/>
      <c r="J226" s="252"/>
      <c r="K226" s="252"/>
      <c r="L226" s="257"/>
      <c r="M226" s="258"/>
      <c r="N226" s="259"/>
      <c r="O226" s="259"/>
      <c r="P226" s="259"/>
      <c r="Q226" s="259"/>
      <c r="R226" s="259"/>
      <c r="S226" s="259"/>
      <c r="T226" s="260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61" t="s">
        <v>372</v>
      </c>
      <c r="AU226" s="261" t="s">
        <v>81</v>
      </c>
      <c r="AV226" s="14" t="s">
        <v>81</v>
      </c>
      <c r="AW226" s="14" t="s">
        <v>34</v>
      </c>
      <c r="AX226" s="14" t="s">
        <v>72</v>
      </c>
      <c r="AY226" s="261" t="s">
        <v>178</v>
      </c>
    </row>
    <row r="227" s="15" customFormat="1">
      <c r="A227" s="15"/>
      <c r="B227" s="262"/>
      <c r="C227" s="263"/>
      <c r="D227" s="242" t="s">
        <v>372</v>
      </c>
      <c r="E227" s="264" t="s">
        <v>21</v>
      </c>
      <c r="F227" s="265" t="s">
        <v>399</v>
      </c>
      <c r="G227" s="263"/>
      <c r="H227" s="266">
        <v>31.219999999999999</v>
      </c>
      <c r="I227" s="267"/>
      <c r="J227" s="263"/>
      <c r="K227" s="263"/>
      <c r="L227" s="268"/>
      <c r="M227" s="269"/>
      <c r="N227" s="270"/>
      <c r="O227" s="270"/>
      <c r="P227" s="270"/>
      <c r="Q227" s="270"/>
      <c r="R227" s="270"/>
      <c r="S227" s="270"/>
      <c r="T227" s="271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T227" s="272" t="s">
        <v>372</v>
      </c>
      <c r="AU227" s="272" t="s">
        <v>81</v>
      </c>
      <c r="AV227" s="15" t="s">
        <v>97</v>
      </c>
      <c r="AW227" s="15" t="s">
        <v>34</v>
      </c>
      <c r="AX227" s="15" t="s">
        <v>79</v>
      </c>
      <c r="AY227" s="272" t="s">
        <v>178</v>
      </c>
    </row>
    <row r="228" s="2" customFormat="1" ht="16.5" customHeight="1">
      <c r="A228" s="41"/>
      <c r="B228" s="42"/>
      <c r="C228" s="284" t="s">
        <v>286</v>
      </c>
      <c r="D228" s="284" t="s">
        <v>543</v>
      </c>
      <c r="E228" s="285" t="s">
        <v>5140</v>
      </c>
      <c r="F228" s="286" t="s">
        <v>5141</v>
      </c>
      <c r="G228" s="287" t="s">
        <v>209</v>
      </c>
      <c r="H228" s="288">
        <v>23.300000000000001</v>
      </c>
      <c r="I228" s="289"/>
      <c r="J228" s="290">
        <f>ROUND(I228*H228,2)</f>
        <v>0</v>
      </c>
      <c r="K228" s="286" t="s">
        <v>368</v>
      </c>
      <c r="L228" s="291"/>
      <c r="M228" s="292" t="s">
        <v>21</v>
      </c>
      <c r="N228" s="293" t="s">
        <v>43</v>
      </c>
      <c r="O228" s="87"/>
      <c r="P228" s="223">
        <f>O228*H228</f>
        <v>0</v>
      </c>
      <c r="Q228" s="223">
        <v>0.080000000000000002</v>
      </c>
      <c r="R228" s="223">
        <f>Q228*H228</f>
        <v>1.8640000000000001</v>
      </c>
      <c r="S228" s="223">
        <v>0</v>
      </c>
      <c r="T228" s="224">
        <f>S228*H228</f>
        <v>0</v>
      </c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R228" s="225" t="s">
        <v>219</v>
      </c>
      <c r="AT228" s="225" t="s">
        <v>543</v>
      </c>
      <c r="AU228" s="225" t="s">
        <v>81</v>
      </c>
      <c r="AY228" s="20" t="s">
        <v>178</v>
      </c>
      <c r="BE228" s="226">
        <f>IF(N228="základní",J228,0)</f>
        <v>0</v>
      </c>
      <c r="BF228" s="226">
        <f>IF(N228="snížená",J228,0)</f>
        <v>0</v>
      </c>
      <c r="BG228" s="226">
        <f>IF(N228="zákl. přenesená",J228,0)</f>
        <v>0</v>
      </c>
      <c r="BH228" s="226">
        <f>IF(N228="sníž. přenesená",J228,0)</f>
        <v>0</v>
      </c>
      <c r="BI228" s="226">
        <f>IF(N228="nulová",J228,0)</f>
        <v>0</v>
      </c>
      <c r="BJ228" s="20" t="s">
        <v>79</v>
      </c>
      <c r="BK228" s="226">
        <f>ROUND(I228*H228,2)</f>
        <v>0</v>
      </c>
      <c r="BL228" s="20" t="s">
        <v>97</v>
      </c>
      <c r="BM228" s="225" t="s">
        <v>5142</v>
      </c>
    </row>
    <row r="229" s="14" customFormat="1">
      <c r="A229" s="14"/>
      <c r="B229" s="251"/>
      <c r="C229" s="252"/>
      <c r="D229" s="242" t="s">
        <v>372</v>
      </c>
      <c r="E229" s="253" t="s">
        <v>21</v>
      </c>
      <c r="F229" s="254" t="s">
        <v>5138</v>
      </c>
      <c r="G229" s="252"/>
      <c r="H229" s="255">
        <v>2.5</v>
      </c>
      <c r="I229" s="256"/>
      <c r="J229" s="252"/>
      <c r="K229" s="252"/>
      <c r="L229" s="257"/>
      <c r="M229" s="258"/>
      <c r="N229" s="259"/>
      <c r="O229" s="259"/>
      <c r="P229" s="259"/>
      <c r="Q229" s="259"/>
      <c r="R229" s="259"/>
      <c r="S229" s="259"/>
      <c r="T229" s="260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61" t="s">
        <v>372</v>
      </c>
      <c r="AU229" s="261" t="s">
        <v>81</v>
      </c>
      <c r="AV229" s="14" t="s">
        <v>81</v>
      </c>
      <c r="AW229" s="14" t="s">
        <v>34</v>
      </c>
      <c r="AX229" s="14" t="s">
        <v>72</v>
      </c>
      <c r="AY229" s="261" t="s">
        <v>178</v>
      </c>
    </row>
    <row r="230" s="14" customFormat="1">
      <c r="A230" s="14"/>
      <c r="B230" s="251"/>
      <c r="C230" s="252"/>
      <c r="D230" s="242" t="s">
        <v>372</v>
      </c>
      <c r="E230" s="253" t="s">
        <v>21</v>
      </c>
      <c r="F230" s="254" t="s">
        <v>5143</v>
      </c>
      <c r="G230" s="252"/>
      <c r="H230" s="255">
        <v>20.800000000000001</v>
      </c>
      <c r="I230" s="256"/>
      <c r="J230" s="252"/>
      <c r="K230" s="252"/>
      <c r="L230" s="257"/>
      <c r="M230" s="258"/>
      <c r="N230" s="259"/>
      <c r="O230" s="259"/>
      <c r="P230" s="259"/>
      <c r="Q230" s="259"/>
      <c r="R230" s="259"/>
      <c r="S230" s="259"/>
      <c r="T230" s="260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61" t="s">
        <v>372</v>
      </c>
      <c r="AU230" s="261" t="s">
        <v>81</v>
      </c>
      <c r="AV230" s="14" t="s">
        <v>81</v>
      </c>
      <c r="AW230" s="14" t="s">
        <v>34</v>
      </c>
      <c r="AX230" s="14" t="s">
        <v>72</v>
      </c>
      <c r="AY230" s="261" t="s">
        <v>178</v>
      </c>
    </row>
    <row r="231" s="15" customFormat="1">
      <c r="A231" s="15"/>
      <c r="B231" s="262"/>
      <c r="C231" s="263"/>
      <c r="D231" s="242" t="s">
        <v>372</v>
      </c>
      <c r="E231" s="264" t="s">
        <v>21</v>
      </c>
      <c r="F231" s="265" t="s">
        <v>399</v>
      </c>
      <c r="G231" s="263"/>
      <c r="H231" s="266">
        <v>23.300000000000001</v>
      </c>
      <c r="I231" s="267"/>
      <c r="J231" s="263"/>
      <c r="K231" s="263"/>
      <c r="L231" s="268"/>
      <c r="M231" s="269"/>
      <c r="N231" s="270"/>
      <c r="O231" s="270"/>
      <c r="P231" s="270"/>
      <c r="Q231" s="270"/>
      <c r="R231" s="270"/>
      <c r="S231" s="270"/>
      <c r="T231" s="271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T231" s="272" t="s">
        <v>372</v>
      </c>
      <c r="AU231" s="272" t="s">
        <v>81</v>
      </c>
      <c r="AV231" s="15" t="s">
        <v>97</v>
      </c>
      <c r="AW231" s="15" t="s">
        <v>34</v>
      </c>
      <c r="AX231" s="15" t="s">
        <v>79</v>
      </c>
      <c r="AY231" s="272" t="s">
        <v>178</v>
      </c>
    </row>
    <row r="232" s="2" customFormat="1" ht="24.15" customHeight="1">
      <c r="A232" s="41"/>
      <c r="B232" s="42"/>
      <c r="C232" s="284" t="s">
        <v>290</v>
      </c>
      <c r="D232" s="284" t="s">
        <v>543</v>
      </c>
      <c r="E232" s="285" t="s">
        <v>5144</v>
      </c>
      <c r="F232" s="286" t="s">
        <v>5145</v>
      </c>
      <c r="G232" s="287" t="s">
        <v>209</v>
      </c>
      <c r="H232" s="288">
        <v>7.9199999999999999</v>
      </c>
      <c r="I232" s="289"/>
      <c r="J232" s="290">
        <f>ROUND(I232*H232,2)</f>
        <v>0</v>
      </c>
      <c r="K232" s="286" t="s">
        <v>368</v>
      </c>
      <c r="L232" s="291"/>
      <c r="M232" s="292" t="s">
        <v>21</v>
      </c>
      <c r="N232" s="293" t="s">
        <v>43</v>
      </c>
      <c r="O232" s="87"/>
      <c r="P232" s="223">
        <f>O232*H232</f>
        <v>0</v>
      </c>
      <c r="Q232" s="223">
        <v>0.12</v>
      </c>
      <c r="R232" s="223">
        <f>Q232*H232</f>
        <v>0.95039999999999991</v>
      </c>
      <c r="S232" s="223">
        <v>0</v>
      </c>
      <c r="T232" s="224">
        <f>S232*H232</f>
        <v>0</v>
      </c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R232" s="225" t="s">
        <v>219</v>
      </c>
      <c r="AT232" s="225" t="s">
        <v>543</v>
      </c>
      <c r="AU232" s="225" t="s">
        <v>81</v>
      </c>
      <c r="AY232" s="20" t="s">
        <v>178</v>
      </c>
      <c r="BE232" s="226">
        <f>IF(N232="základní",J232,0)</f>
        <v>0</v>
      </c>
      <c r="BF232" s="226">
        <f>IF(N232="snížená",J232,0)</f>
        <v>0</v>
      </c>
      <c r="BG232" s="226">
        <f>IF(N232="zákl. přenesená",J232,0)</f>
        <v>0</v>
      </c>
      <c r="BH232" s="226">
        <f>IF(N232="sníž. přenesená",J232,0)</f>
        <v>0</v>
      </c>
      <c r="BI232" s="226">
        <f>IF(N232="nulová",J232,0)</f>
        <v>0</v>
      </c>
      <c r="BJ232" s="20" t="s">
        <v>79</v>
      </c>
      <c r="BK232" s="226">
        <f>ROUND(I232*H232,2)</f>
        <v>0</v>
      </c>
      <c r="BL232" s="20" t="s">
        <v>97</v>
      </c>
      <c r="BM232" s="225" t="s">
        <v>5146</v>
      </c>
    </row>
    <row r="233" s="14" customFormat="1">
      <c r="A233" s="14"/>
      <c r="B233" s="251"/>
      <c r="C233" s="252"/>
      <c r="D233" s="242" t="s">
        <v>372</v>
      </c>
      <c r="E233" s="253" t="s">
        <v>21</v>
      </c>
      <c r="F233" s="254" t="s">
        <v>5147</v>
      </c>
      <c r="G233" s="252"/>
      <c r="H233" s="255">
        <v>7.9199999999999999</v>
      </c>
      <c r="I233" s="256"/>
      <c r="J233" s="252"/>
      <c r="K233" s="252"/>
      <c r="L233" s="257"/>
      <c r="M233" s="258"/>
      <c r="N233" s="259"/>
      <c r="O233" s="259"/>
      <c r="P233" s="259"/>
      <c r="Q233" s="259"/>
      <c r="R233" s="259"/>
      <c r="S233" s="259"/>
      <c r="T233" s="260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61" t="s">
        <v>372</v>
      </c>
      <c r="AU233" s="261" t="s">
        <v>81</v>
      </c>
      <c r="AV233" s="14" t="s">
        <v>81</v>
      </c>
      <c r="AW233" s="14" t="s">
        <v>34</v>
      </c>
      <c r="AX233" s="14" t="s">
        <v>79</v>
      </c>
      <c r="AY233" s="261" t="s">
        <v>178</v>
      </c>
    </row>
    <row r="234" s="2" customFormat="1" ht="24.15" customHeight="1">
      <c r="A234" s="41"/>
      <c r="B234" s="42"/>
      <c r="C234" s="214" t="s">
        <v>294</v>
      </c>
      <c r="D234" s="214" t="s">
        <v>179</v>
      </c>
      <c r="E234" s="215" t="s">
        <v>1492</v>
      </c>
      <c r="F234" s="216" t="s">
        <v>1493</v>
      </c>
      <c r="G234" s="217" t="s">
        <v>384</v>
      </c>
      <c r="H234" s="218">
        <v>44.100000000000001</v>
      </c>
      <c r="I234" s="219"/>
      <c r="J234" s="220">
        <f>ROUND(I234*H234,2)</f>
        <v>0</v>
      </c>
      <c r="K234" s="216" t="s">
        <v>368</v>
      </c>
      <c r="L234" s="47"/>
      <c r="M234" s="221" t="s">
        <v>21</v>
      </c>
      <c r="N234" s="222" t="s">
        <v>43</v>
      </c>
      <c r="O234" s="87"/>
      <c r="P234" s="223">
        <f>O234*H234</f>
        <v>0</v>
      </c>
      <c r="Q234" s="223">
        <v>0.00046999999999999999</v>
      </c>
      <c r="R234" s="223">
        <f>Q234*H234</f>
        <v>0.020726999999999999</v>
      </c>
      <c r="S234" s="223">
        <v>0</v>
      </c>
      <c r="T234" s="224">
        <f>S234*H234</f>
        <v>0</v>
      </c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R234" s="225" t="s">
        <v>97</v>
      </c>
      <c r="AT234" s="225" t="s">
        <v>179</v>
      </c>
      <c r="AU234" s="225" t="s">
        <v>81</v>
      </c>
      <c r="AY234" s="20" t="s">
        <v>178</v>
      </c>
      <c r="BE234" s="226">
        <f>IF(N234="základní",J234,0)</f>
        <v>0</v>
      </c>
      <c r="BF234" s="226">
        <f>IF(N234="snížená",J234,0)</f>
        <v>0</v>
      </c>
      <c r="BG234" s="226">
        <f>IF(N234="zákl. přenesená",J234,0)</f>
        <v>0</v>
      </c>
      <c r="BH234" s="226">
        <f>IF(N234="sníž. přenesená",J234,0)</f>
        <v>0</v>
      </c>
      <c r="BI234" s="226">
        <f>IF(N234="nulová",J234,0)</f>
        <v>0</v>
      </c>
      <c r="BJ234" s="20" t="s">
        <v>79</v>
      </c>
      <c r="BK234" s="226">
        <f>ROUND(I234*H234,2)</f>
        <v>0</v>
      </c>
      <c r="BL234" s="20" t="s">
        <v>97</v>
      </c>
      <c r="BM234" s="225" t="s">
        <v>5148</v>
      </c>
    </row>
    <row r="235" s="2" customFormat="1">
      <c r="A235" s="41"/>
      <c r="B235" s="42"/>
      <c r="C235" s="43"/>
      <c r="D235" s="235" t="s">
        <v>370</v>
      </c>
      <c r="E235" s="43"/>
      <c r="F235" s="236" t="s">
        <v>1495</v>
      </c>
      <c r="G235" s="43"/>
      <c r="H235" s="43"/>
      <c r="I235" s="237"/>
      <c r="J235" s="43"/>
      <c r="K235" s="43"/>
      <c r="L235" s="47"/>
      <c r="M235" s="238"/>
      <c r="N235" s="239"/>
      <c r="O235" s="87"/>
      <c r="P235" s="87"/>
      <c r="Q235" s="87"/>
      <c r="R235" s="87"/>
      <c r="S235" s="87"/>
      <c r="T235" s="88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T235" s="20" t="s">
        <v>370</v>
      </c>
      <c r="AU235" s="20" t="s">
        <v>81</v>
      </c>
    </row>
    <row r="236" s="13" customFormat="1">
      <c r="A236" s="13"/>
      <c r="B236" s="240"/>
      <c r="C236" s="241"/>
      <c r="D236" s="242" t="s">
        <v>372</v>
      </c>
      <c r="E236" s="243" t="s">
        <v>21</v>
      </c>
      <c r="F236" s="244" t="s">
        <v>5025</v>
      </c>
      <c r="G236" s="241"/>
      <c r="H236" s="243" t="s">
        <v>21</v>
      </c>
      <c r="I236" s="245"/>
      <c r="J236" s="241"/>
      <c r="K236" s="241"/>
      <c r="L236" s="246"/>
      <c r="M236" s="247"/>
      <c r="N236" s="248"/>
      <c r="O236" s="248"/>
      <c r="P236" s="248"/>
      <c r="Q236" s="248"/>
      <c r="R236" s="248"/>
      <c r="S236" s="248"/>
      <c r="T236" s="249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50" t="s">
        <v>372</v>
      </c>
      <c r="AU236" s="250" t="s">
        <v>81</v>
      </c>
      <c r="AV236" s="13" t="s">
        <v>79</v>
      </c>
      <c r="AW236" s="13" t="s">
        <v>34</v>
      </c>
      <c r="AX236" s="13" t="s">
        <v>72</v>
      </c>
      <c r="AY236" s="250" t="s">
        <v>178</v>
      </c>
    </row>
    <row r="237" s="14" customFormat="1">
      <c r="A237" s="14"/>
      <c r="B237" s="251"/>
      <c r="C237" s="252"/>
      <c r="D237" s="242" t="s">
        <v>372</v>
      </c>
      <c r="E237" s="253" t="s">
        <v>21</v>
      </c>
      <c r="F237" s="254" t="s">
        <v>5149</v>
      </c>
      <c r="G237" s="252"/>
      <c r="H237" s="255">
        <v>44.100000000000001</v>
      </c>
      <c r="I237" s="256"/>
      <c r="J237" s="252"/>
      <c r="K237" s="252"/>
      <c r="L237" s="257"/>
      <c r="M237" s="258"/>
      <c r="N237" s="259"/>
      <c r="O237" s="259"/>
      <c r="P237" s="259"/>
      <c r="Q237" s="259"/>
      <c r="R237" s="259"/>
      <c r="S237" s="259"/>
      <c r="T237" s="260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61" t="s">
        <v>372</v>
      </c>
      <c r="AU237" s="261" t="s">
        <v>81</v>
      </c>
      <c r="AV237" s="14" t="s">
        <v>81</v>
      </c>
      <c r="AW237" s="14" t="s">
        <v>34</v>
      </c>
      <c r="AX237" s="14" t="s">
        <v>79</v>
      </c>
      <c r="AY237" s="261" t="s">
        <v>178</v>
      </c>
    </row>
    <row r="238" s="2" customFormat="1" ht="24.15" customHeight="1">
      <c r="A238" s="41"/>
      <c r="B238" s="42"/>
      <c r="C238" s="214" t="s">
        <v>298</v>
      </c>
      <c r="D238" s="214" t="s">
        <v>179</v>
      </c>
      <c r="E238" s="215" t="s">
        <v>5150</v>
      </c>
      <c r="F238" s="216" t="s">
        <v>5151</v>
      </c>
      <c r="G238" s="217" t="s">
        <v>209</v>
      </c>
      <c r="H238" s="218">
        <v>14.5</v>
      </c>
      <c r="I238" s="219"/>
      <c r="J238" s="220">
        <f>ROUND(I238*H238,2)</f>
        <v>0</v>
      </c>
      <c r="K238" s="216" t="s">
        <v>368</v>
      </c>
      <c r="L238" s="47"/>
      <c r="M238" s="221" t="s">
        <v>21</v>
      </c>
      <c r="N238" s="222" t="s">
        <v>43</v>
      </c>
      <c r="O238" s="87"/>
      <c r="P238" s="223">
        <f>O238*H238</f>
        <v>0</v>
      </c>
      <c r="Q238" s="223">
        <v>0</v>
      </c>
      <c r="R238" s="223">
        <f>Q238*H238</f>
        <v>0</v>
      </c>
      <c r="S238" s="223">
        <v>0</v>
      </c>
      <c r="T238" s="224">
        <f>S238*H238</f>
        <v>0</v>
      </c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R238" s="225" t="s">
        <v>97</v>
      </c>
      <c r="AT238" s="225" t="s">
        <v>179</v>
      </c>
      <c r="AU238" s="225" t="s">
        <v>81</v>
      </c>
      <c r="AY238" s="20" t="s">
        <v>178</v>
      </c>
      <c r="BE238" s="226">
        <f>IF(N238="základní",J238,0)</f>
        <v>0</v>
      </c>
      <c r="BF238" s="226">
        <f>IF(N238="snížená",J238,0)</f>
        <v>0</v>
      </c>
      <c r="BG238" s="226">
        <f>IF(N238="zákl. přenesená",J238,0)</f>
        <v>0</v>
      </c>
      <c r="BH238" s="226">
        <f>IF(N238="sníž. přenesená",J238,0)</f>
        <v>0</v>
      </c>
      <c r="BI238" s="226">
        <f>IF(N238="nulová",J238,0)</f>
        <v>0</v>
      </c>
      <c r="BJ238" s="20" t="s">
        <v>79</v>
      </c>
      <c r="BK238" s="226">
        <f>ROUND(I238*H238,2)</f>
        <v>0</v>
      </c>
      <c r="BL238" s="20" t="s">
        <v>97</v>
      </c>
      <c r="BM238" s="225" t="s">
        <v>5152</v>
      </c>
    </row>
    <row r="239" s="2" customFormat="1">
      <c r="A239" s="41"/>
      <c r="B239" s="42"/>
      <c r="C239" s="43"/>
      <c r="D239" s="235" t="s">
        <v>370</v>
      </c>
      <c r="E239" s="43"/>
      <c r="F239" s="236" t="s">
        <v>5153</v>
      </c>
      <c r="G239" s="43"/>
      <c r="H239" s="43"/>
      <c r="I239" s="237"/>
      <c r="J239" s="43"/>
      <c r="K239" s="43"/>
      <c r="L239" s="47"/>
      <c r="M239" s="238"/>
      <c r="N239" s="239"/>
      <c r="O239" s="87"/>
      <c r="P239" s="87"/>
      <c r="Q239" s="87"/>
      <c r="R239" s="87"/>
      <c r="S239" s="87"/>
      <c r="T239" s="88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T239" s="20" t="s">
        <v>370</v>
      </c>
      <c r="AU239" s="20" t="s">
        <v>81</v>
      </c>
    </row>
    <row r="240" s="13" customFormat="1">
      <c r="A240" s="13"/>
      <c r="B240" s="240"/>
      <c r="C240" s="241"/>
      <c r="D240" s="242" t="s">
        <v>372</v>
      </c>
      <c r="E240" s="243" t="s">
        <v>21</v>
      </c>
      <c r="F240" s="244" t="s">
        <v>387</v>
      </c>
      <c r="G240" s="241"/>
      <c r="H240" s="243" t="s">
        <v>21</v>
      </c>
      <c r="I240" s="245"/>
      <c r="J240" s="241"/>
      <c r="K240" s="241"/>
      <c r="L240" s="246"/>
      <c r="M240" s="247"/>
      <c r="N240" s="248"/>
      <c r="O240" s="248"/>
      <c r="P240" s="248"/>
      <c r="Q240" s="248"/>
      <c r="R240" s="248"/>
      <c r="S240" s="248"/>
      <c r="T240" s="249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50" t="s">
        <v>372</v>
      </c>
      <c r="AU240" s="250" t="s">
        <v>81</v>
      </c>
      <c r="AV240" s="13" t="s">
        <v>79</v>
      </c>
      <c r="AW240" s="13" t="s">
        <v>34</v>
      </c>
      <c r="AX240" s="13" t="s">
        <v>72</v>
      </c>
      <c r="AY240" s="250" t="s">
        <v>178</v>
      </c>
    </row>
    <row r="241" s="13" customFormat="1">
      <c r="A241" s="13"/>
      <c r="B241" s="240"/>
      <c r="C241" s="241"/>
      <c r="D241" s="242" t="s">
        <v>372</v>
      </c>
      <c r="E241" s="243" t="s">
        <v>21</v>
      </c>
      <c r="F241" s="244" t="s">
        <v>387</v>
      </c>
      <c r="G241" s="241"/>
      <c r="H241" s="243" t="s">
        <v>21</v>
      </c>
      <c r="I241" s="245"/>
      <c r="J241" s="241"/>
      <c r="K241" s="241"/>
      <c r="L241" s="246"/>
      <c r="M241" s="247"/>
      <c r="N241" s="248"/>
      <c r="O241" s="248"/>
      <c r="P241" s="248"/>
      <c r="Q241" s="248"/>
      <c r="R241" s="248"/>
      <c r="S241" s="248"/>
      <c r="T241" s="249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50" t="s">
        <v>372</v>
      </c>
      <c r="AU241" s="250" t="s">
        <v>81</v>
      </c>
      <c r="AV241" s="13" t="s">
        <v>79</v>
      </c>
      <c r="AW241" s="13" t="s">
        <v>34</v>
      </c>
      <c r="AX241" s="13" t="s">
        <v>72</v>
      </c>
      <c r="AY241" s="250" t="s">
        <v>178</v>
      </c>
    </row>
    <row r="242" s="14" customFormat="1">
      <c r="A242" s="14"/>
      <c r="B242" s="251"/>
      <c r="C242" s="252"/>
      <c r="D242" s="242" t="s">
        <v>372</v>
      </c>
      <c r="E242" s="253" t="s">
        <v>21</v>
      </c>
      <c r="F242" s="254" t="s">
        <v>5154</v>
      </c>
      <c r="G242" s="252"/>
      <c r="H242" s="255">
        <v>14.5</v>
      </c>
      <c r="I242" s="256"/>
      <c r="J242" s="252"/>
      <c r="K242" s="252"/>
      <c r="L242" s="257"/>
      <c r="M242" s="258"/>
      <c r="N242" s="259"/>
      <c r="O242" s="259"/>
      <c r="P242" s="259"/>
      <c r="Q242" s="259"/>
      <c r="R242" s="259"/>
      <c r="S242" s="259"/>
      <c r="T242" s="260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61" t="s">
        <v>372</v>
      </c>
      <c r="AU242" s="261" t="s">
        <v>81</v>
      </c>
      <c r="AV242" s="14" t="s">
        <v>81</v>
      </c>
      <c r="AW242" s="14" t="s">
        <v>34</v>
      </c>
      <c r="AX242" s="14" t="s">
        <v>79</v>
      </c>
      <c r="AY242" s="261" t="s">
        <v>178</v>
      </c>
    </row>
    <row r="243" s="2" customFormat="1" ht="33" customHeight="1">
      <c r="A243" s="41"/>
      <c r="B243" s="42"/>
      <c r="C243" s="214" t="s">
        <v>302</v>
      </c>
      <c r="D243" s="214" t="s">
        <v>179</v>
      </c>
      <c r="E243" s="215" t="s">
        <v>5155</v>
      </c>
      <c r="F243" s="216" t="s">
        <v>5156</v>
      </c>
      <c r="G243" s="217" t="s">
        <v>546</v>
      </c>
      <c r="H243" s="218">
        <v>33</v>
      </c>
      <c r="I243" s="219"/>
      <c r="J243" s="220">
        <f>ROUND(I243*H243,2)</f>
        <v>0</v>
      </c>
      <c r="K243" s="216" t="s">
        <v>368</v>
      </c>
      <c r="L243" s="47"/>
      <c r="M243" s="221" t="s">
        <v>21</v>
      </c>
      <c r="N243" s="222" t="s">
        <v>43</v>
      </c>
      <c r="O243" s="87"/>
      <c r="P243" s="223">
        <f>O243*H243</f>
        <v>0</v>
      </c>
      <c r="Q243" s="223">
        <v>0</v>
      </c>
      <c r="R243" s="223">
        <f>Q243*H243</f>
        <v>0</v>
      </c>
      <c r="S243" s="223">
        <v>0.16500000000000001</v>
      </c>
      <c r="T243" s="224">
        <f>S243*H243</f>
        <v>5.4450000000000003</v>
      </c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R243" s="225" t="s">
        <v>97</v>
      </c>
      <c r="AT243" s="225" t="s">
        <v>179</v>
      </c>
      <c r="AU243" s="225" t="s">
        <v>81</v>
      </c>
      <c r="AY243" s="20" t="s">
        <v>178</v>
      </c>
      <c r="BE243" s="226">
        <f>IF(N243="základní",J243,0)</f>
        <v>0</v>
      </c>
      <c r="BF243" s="226">
        <f>IF(N243="snížená",J243,0)</f>
        <v>0</v>
      </c>
      <c r="BG243" s="226">
        <f>IF(N243="zákl. přenesená",J243,0)</f>
        <v>0</v>
      </c>
      <c r="BH243" s="226">
        <f>IF(N243="sníž. přenesená",J243,0)</f>
        <v>0</v>
      </c>
      <c r="BI243" s="226">
        <f>IF(N243="nulová",J243,0)</f>
        <v>0</v>
      </c>
      <c r="BJ243" s="20" t="s">
        <v>79</v>
      </c>
      <c r="BK243" s="226">
        <f>ROUND(I243*H243,2)</f>
        <v>0</v>
      </c>
      <c r="BL243" s="20" t="s">
        <v>97</v>
      </c>
      <c r="BM243" s="225" t="s">
        <v>5157</v>
      </c>
    </row>
    <row r="244" s="2" customFormat="1">
      <c r="A244" s="41"/>
      <c r="B244" s="42"/>
      <c r="C244" s="43"/>
      <c r="D244" s="235" t="s">
        <v>370</v>
      </c>
      <c r="E244" s="43"/>
      <c r="F244" s="236" t="s">
        <v>5158</v>
      </c>
      <c r="G244" s="43"/>
      <c r="H244" s="43"/>
      <c r="I244" s="237"/>
      <c r="J244" s="43"/>
      <c r="K244" s="43"/>
      <c r="L244" s="47"/>
      <c r="M244" s="238"/>
      <c r="N244" s="239"/>
      <c r="O244" s="87"/>
      <c r="P244" s="87"/>
      <c r="Q244" s="87"/>
      <c r="R244" s="87"/>
      <c r="S244" s="87"/>
      <c r="T244" s="88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T244" s="20" t="s">
        <v>370</v>
      </c>
      <c r="AU244" s="20" t="s">
        <v>81</v>
      </c>
    </row>
    <row r="245" s="13" customFormat="1">
      <c r="A245" s="13"/>
      <c r="B245" s="240"/>
      <c r="C245" s="241"/>
      <c r="D245" s="242" t="s">
        <v>372</v>
      </c>
      <c r="E245" s="243" t="s">
        <v>21</v>
      </c>
      <c r="F245" s="244" t="s">
        <v>387</v>
      </c>
      <c r="G245" s="241"/>
      <c r="H245" s="243" t="s">
        <v>21</v>
      </c>
      <c r="I245" s="245"/>
      <c r="J245" s="241"/>
      <c r="K245" s="241"/>
      <c r="L245" s="246"/>
      <c r="M245" s="247"/>
      <c r="N245" s="248"/>
      <c r="O245" s="248"/>
      <c r="P245" s="248"/>
      <c r="Q245" s="248"/>
      <c r="R245" s="248"/>
      <c r="S245" s="248"/>
      <c r="T245" s="249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50" t="s">
        <v>372</v>
      </c>
      <c r="AU245" s="250" t="s">
        <v>81</v>
      </c>
      <c r="AV245" s="13" t="s">
        <v>79</v>
      </c>
      <c r="AW245" s="13" t="s">
        <v>34</v>
      </c>
      <c r="AX245" s="13" t="s">
        <v>72</v>
      </c>
      <c r="AY245" s="250" t="s">
        <v>178</v>
      </c>
    </row>
    <row r="246" s="14" customFormat="1">
      <c r="A246" s="14"/>
      <c r="B246" s="251"/>
      <c r="C246" s="252"/>
      <c r="D246" s="242" t="s">
        <v>372</v>
      </c>
      <c r="E246" s="253" t="s">
        <v>21</v>
      </c>
      <c r="F246" s="254" t="s">
        <v>5159</v>
      </c>
      <c r="G246" s="252"/>
      <c r="H246" s="255">
        <v>21</v>
      </c>
      <c r="I246" s="256"/>
      <c r="J246" s="252"/>
      <c r="K246" s="252"/>
      <c r="L246" s="257"/>
      <c r="M246" s="258"/>
      <c r="N246" s="259"/>
      <c r="O246" s="259"/>
      <c r="P246" s="259"/>
      <c r="Q246" s="259"/>
      <c r="R246" s="259"/>
      <c r="S246" s="259"/>
      <c r="T246" s="260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61" t="s">
        <v>372</v>
      </c>
      <c r="AU246" s="261" t="s">
        <v>81</v>
      </c>
      <c r="AV246" s="14" t="s">
        <v>81</v>
      </c>
      <c r="AW246" s="14" t="s">
        <v>34</v>
      </c>
      <c r="AX246" s="14" t="s">
        <v>72</v>
      </c>
      <c r="AY246" s="261" t="s">
        <v>178</v>
      </c>
    </row>
    <row r="247" s="14" customFormat="1">
      <c r="A247" s="14"/>
      <c r="B247" s="251"/>
      <c r="C247" s="252"/>
      <c r="D247" s="242" t="s">
        <v>372</v>
      </c>
      <c r="E247" s="253" t="s">
        <v>21</v>
      </c>
      <c r="F247" s="254" t="s">
        <v>5160</v>
      </c>
      <c r="G247" s="252"/>
      <c r="H247" s="255">
        <v>12</v>
      </c>
      <c r="I247" s="256"/>
      <c r="J247" s="252"/>
      <c r="K247" s="252"/>
      <c r="L247" s="257"/>
      <c r="M247" s="258"/>
      <c r="N247" s="259"/>
      <c r="O247" s="259"/>
      <c r="P247" s="259"/>
      <c r="Q247" s="259"/>
      <c r="R247" s="259"/>
      <c r="S247" s="259"/>
      <c r="T247" s="260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61" t="s">
        <v>372</v>
      </c>
      <c r="AU247" s="261" t="s">
        <v>81</v>
      </c>
      <c r="AV247" s="14" t="s">
        <v>81</v>
      </c>
      <c r="AW247" s="14" t="s">
        <v>34</v>
      </c>
      <c r="AX247" s="14" t="s">
        <v>72</v>
      </c>
      <c r="AY247" s="261" t="s">
        <v>178</v>
      </c>
    </row>
    <row r="248" s="15" customFormat="1">
      <c r="A248" s="15"/>
      <c r="B248" s="262"/>
      <c r="C248" s="263"/>
      <c r="D248" s="242" t="s">
        <v>372</v>
      </c>
      <c r="E248" s="264" t="s">
        <v>21</v>
      </c>
      <c r="F248" s="265" t="s">
        <v>399</v>
      </c>
      <c r="G248" s="263"/>
      <c r="H248" s="266">
        <v>33</v>
      </c>
      <c r="I248" s="267"/>
      <c r="J248" s="263"/>
      <c r="K248" s="263"/>
      <c r="L248" s="268"/>
      <c r="M248" s="269"/>
      <c r="N248" s="270"/>
      <c r="O248" s="270"/>
      <c r="P248" s="270"/>
      <c r="Q248" s="270"/>
      <c r="R248" s="270"/>
      <c r="S248" s="270"/>
      <c r="T248" s="271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T248" s="272" t="s">
        <v>372</v>
      </c>
      <c r="AU248" s="272" t="s">
        <v>81</v>
      </c>
      <c r="AV248" s="15" t="s">
        <v>97</v>
      </c>
      <c r="AW248" s="15" t="s">
        <v>34</v>
      </c>
      <c r="AX248" s="15" t="s">
        <v>79</v>
      </c>
      <c r="AY248" s="272" t="s">
        <v>178</v>
      </c>
    </row>
    <row r="249" s="2" customFormat="1" ht="24.15" customHeight="1">
      <c r="A249" s="41"/>
      <c r="B249" s="42"/>
      <c r="C249" s="214" t="s">
        <v>306</v>
      </c>
      <c r="D249" s="214" t="s">
        <v>179</v>
      </c>
      <c r="E249" s="215" t="s">
        <v>5161</v>
      </c>
      <c r="F249" s="216" t="s">
        <v>5162</v>
      </c>
      <c r="G249" s="217" t="s">
        <v>209</v>
      </c>
      <c r="H249" s="218">
        <v>40.399999999999999</v>
      </c>
      <c r="I249" s="219"/>
      <c r="J249" s="220">
        <f>ROUND(I249*H249,2)</f>
        <v>0</v>
      </c>
      <c r="K249" s="216" t="s">
        <v>368</v>
      </c>
      <c r="L249" s="47"/>
      <c r="M249" s="221" t="s">
        <v>21</v>
      </c>
      <c r="N249" s="222" t="s">
        <v>43</v>
      </c>
      <c r="O249" s="87"/>
      <c r="P249" s="223">
        <f>O249*H249</f>
        <v>0</v>
      </c>
      <c r="Q249" s="223">
        <v>0</v>
      </c>
      <c r="R249" s="223">
        <f>Q249*H249</f>
        <v>0</v>
      </c>
      <c r="S249" s="223">
        <v>0.00248</v>
      </c>
      <c r="T249" s="224">
        <f>S249*H249</f>
        <v>0.100192</v>
      </c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R249" s="225" t="s">
        <v>97</v>
      </c>
      <c r="AT249" s="225" t="s">
        <v>179</v>
      </c>
      <c r="AU249" s="225" t="s">
        <v>81</v>
      </c>
      <c r="AY249" s="20" t="s">
        <v>178</v>
      </c>
      <c r="BE249" s="226">
        <f>IF(N249="základní",J249,0)</f>
        <v>0</v>
      </c>
      <c r="BF249" s="226">
        <f>IF(N249="snížená",J249,0)</f>
        <v>0</v>
      </c>
      <c r="BG249" s="226">
        <f>IF(N249="zákl. přenesená",J249,0)</f>
        <v>0</v>
      </c>
      <c r="BH249" s="226">
        <f>IF(N249="sníž. přenesená",J249,0)</f>
        <v>0</v>
      </c>
      <c r="BI249" s="226">
        <f>IF(N249="nulová",J249,0)</f>
        <v>0</v>
      </c>
      <c r="BJ249" s="20" t="s">
        <v>79</v>
      </c>
      <c r="BK249" s="226">
        <f>ROUND(I249*H249,2)</f>
        <v>0</v>
      </c>
      <c r="BL249" s="20" t="s">
        <v>97</v>
      </c>
      <c r="BM249" s="225" t="s">
        <v>5163</v>
      </c>
    </row>
    <row r="250" s="2" customFormat="1">
      <c r="A250" s="41"/>
      <c r="B250" s="42"/>
      <c r="C250" s="43"/>
      <c r="D250" s="235" t="s">
        <v>370</v>
      </c>
      <c r="E250" s="43"/>
      <c r="F250" s="236" t="s">
        <v>5164</v>
      </c>
      <c r="G250" s="43"/>
      <c r="H250" s="43"/>
      <c r="I250" s="237"/>
      <c r="J250" s="43"/>
      <c r="K250" s="43"/>
      <c r="L250" s="47"/>
      <c r="M250" s="238"/>
      <c r="N250" s="239"/>
      <c r="O250" s="87"/>
      <c r="P250" s="87"/>
      <c r="Q250" s="87"/>
      <c r="R250" s="87"/>
      <c r="S250" s="87"/>
      <c r="T250" s="88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T250" s="20" t="s">
        <v>370</v>
      </c>
      <c r="AU250" s="20" t="s">
        <v>81</v>
      </c>
    </row>
    <row r="251" s="13" customFormat="1">
      <c r="A251" s="13"/>
      <c r="B251" s="240"/>
      <c r="C251" s="241"/>
      <c r="D251" s="242" t="s">
        <v>372</v>
      </c>
      <c r="E251" s="243" t="s">
        <v>21</v>
      </c>
      <c r="F251" s="244" t="s">
        <v>387</v>
      </c>
      <c r="G251" s="241"/>
      <c r="H251" s="243" t="s">
        <v>21</v>
      </c>
      <c r="I251" s="245"/>
      <c r="J251" s="241"/>
      <c r="K251" s="241"/>
      <c r="L251" s="246"/>
      <c r="M251" s="247"/>
      <c r="N251" s="248"/>
      <c r="O251" s="248"/>
      <c r="P251" s="248"/>
      <c r="Q251" s="248"/>
      <c r="R251" s="248"/>
      <c r="S251" s="248"/>
      <c r="T251" s="249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50" t="s">
        <v>372</v>
      </c>
      <c r="AU251" s="250" t="s">
        <v>81</v>
      </c>
      <c r="AV251" s="13" t="s">
        <v>79</v>
      </c>
      <c r="AW251" s="13" t="s">
        <v>34</v>
      </c>
      <c r="AX251" s="13" t="s">
        <v>72</v>
      </c>
      <c r="AY251" s="250" t="s">
        <v>178</v>
      </c>
    </row>
    <row r="252" s="14" customFormat="1">
      <c r="A252" s="14"/>
      <c r="B252" s="251"/>
      <c r="C252" s="252"/>
      <c r="D252" s="242" t="s">
        <v>372</v>
      </c>
      <c r="E252" s="253" t="s">
        <v>21</v>
      </c>
      <c r="F252" s="254" t="s">
        <v>5165</v>
      </c>
      <c r="G252" s="252"/>
      <c r="H252" s="255">
        <v>40.399999999999999</v>
      </c>
      <c r="I252" s="256"/>
      <c r="J252" s="252"/>
      <c r="K252" s="252"/>
      <c r="L252" s="257"/>
      <c r="M252" s="258"/>
      <c r="N252" s="259"/>
      <c r="O252" s="259"/>
      <c r="P252" s="259"/>
      <c r="Q252" s="259"/>
      <c r="R252" s="259"/>
      <c r="S252" s="259"/>
      <c r="T252" s="260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61" t="s">
        <v>372</v>
      </c>
      <c r="AU252" s="261" t="s">
        <v>81</v>
      </c>
      <c r="AV252" s="14" t="s">
        <v>81</v>
      </c>
      <c r="AW252" s="14" t="s">
        <v>34</v>
      </c>
      <c r="AX252" s="14" t="s">
        <v>79</v>
      </c>
      <c r="AY252" s="261" t="s">
        <v>178</v>
      </c>
    </row>
    <row r="253" s="12" customFormat="1" ht="22.8" customHeight="1">
      <c r="A253" s="12"/>
      <c r="B253" s="200"/>
      <c r="C253" s="201"/>
      <c r="D253" s="202" t="s">
        <v>71</v>
      </c>
      <c r="E253" s="227" t="s">
        <v>1581</v>
      </c>
      <c r="F253" s="227" t="s">
        <v>1582</v>
      </c>
      <c r="G253" s="201"/>
      <c r="H253" s="201"/>
      <c r="I253" s="204"/>
      <c r="J253" s="228">
        <f>BK253</f>
        <v>0</v>
      </c>
      <c r="K253" s="201"/>
      <c r="L253" s="206"/>
      <c r="M253" s="207"/>
      <c r="N253" s="208"/>
      <c r="O253" s="208"/>
      <c r="P253" s="209">
        <f>SUM(P254:P265)</f>
        <v>0</v>
      </c>
      <c r="Q253" s="208"/>
      <c r="R253" s="209">
        <f>SUM(R254:R265)</f>
        <v>0</v>
      </c>
      <c r="S253" s="208"/>
      <c r="T253" s="210">
        <f>SUM(T254:T265)</f>
        <v>0</v>
      </c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R253" s="211" t="s">
        <v>79</v>
      </c>
      <c r="AT253" s="212" t="s">
        <v>71</v>
      </c>
      <c r="AU253" s="212" t="s">
        <v>79</v>
      </c>
      <c r="AY253" s="211" t="s">
        <v>178</v>
      </c>
      <c r="BK253" s="213">
        <f>SUM(BK254:BK265)</f>
        <v>0</v>
      </c>
    </row>
    <row r="254" s="2" customFormat="1" ht="37.8" customHeight="1">
      <c r="A254" s="41"/>
      <c r="B254" s="42"/>
      <c r="C254" s="214" t="s">
        <v>310</v>
      </c>
      <c r="D254" s="214" t="s">
        <v>179</v>
      </c>
      <c r="E254" s="215" t="s">
        <v>1584</v>
      </c>
      <c r="F254" s="216" t="s">
        <v>1585</v>
      </c>
      <c r="G254" s="217" t="s">
        <v>692</v>
      </c>
      <c r="H254" s="218">
        <v>19.539999999999999</v>
      </c>
      <c r="I254" s="219"/>
      <c r="J254" s="220">
        <f>ROUND(I254*H254,2)</f>
        <v>0</v>
      </c>
      <c r="K254" s="216" t="s">
        <v>368</v>
      </c>
      <c r="L254" s="47"/>
      <c r="M254" s="221" t="s">
        <v>21</v>
      </c>
      <c r="N254" s="222" t="s">
        <v>43</v>
      </c>
      <c r="O254" s="87"/>
      <c r="P254" s="223">
        <f>O254*H254</f>
        <v>0</v>
      </c>
      <c r="Q254" s="223">
        <v>0</v>
      </c>
      <c r="R254" s="223">
        <f>Q254*H254</f>
        <v>0</v>
      </c>
      <c r="S254" s="223">
        <v>0</v>
      </c>
      <c r="T254" s="224">
        <f>S254*H254</f>
        <v>0</v>
      </c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R254" s="225" t="s">
        <v>97</v>
      </c>
      <c r="AT254" s="225" t="s">
        <v>179</v>
      </c>
      <c r="AU254" s="225" t="s">
        <v>81</v>
      </c>
      <c r="AY254" s="20" t="s">
        <v>178</v>
      </c>
      <c r="BE254" s="226">
        <f>IF(N254="základní",J254,0)</f>
        <v>0</v>
      </c>
      <c r="BF254" s="226">
        <f>IF(N254="snížená",J254,0)</f>
        <v>0</v>
      </c>
      <c r="BG254" s="226">
        <f>IF(N254="zákl. přenesená",J254,0)</f>
        <v>0</v>
      </c>
      <c r="BH254" s="226">
        <f>IF(N254="sníž. přenesená",J254,0)</f>
        <v>0</v>
      </c>
      <c r="BI254" s="226">
        <f>IF(N254="nulová",J254,0)</f>
        <v>0</v>
      </c>
      <c r="BJ254" s="20" t="s">
        <v>79</v>
      </c>
      <c r="BK254" s="226">
        <f>ROUND(I254*H254,2)</f>
        <v>0</v>
      </c>
      <c r="BL254" s="20" t="s">
        <v>97</v>
      </c>
      <c r="BM254" s="225" t="s">
        <v>5166</v>
      </c>
    </row>
    <row r="255" s="2" customFormat="1">
      <c r="A255" s="41"/>
      <c r="B255" s="42"/>
      <c r="C255" s="43"/>
      <c r="D255" s="235" t="s">
        <v>370</v>
      </c>
      <c r="E255" s="43"/>
      <c r="F255" s="236" t="s">
        <v>1587</v>
      </c>
      <c r="G255" s="43"/>
      <c r="H255" s="43"/>
      <c r="I255" s="237"/>
      <c r="J255" s="43"/>
      <c r="K255" s="43"/>
      <c r="L255" s="47"/>
      <c r="M255" s="238"/>
      <c r="N255" s="239"/>
      <c r="O255" s="87"/>
      <c r="P255" s="87"/>
      <c r="Q255" s="87"/>
      <c r="R255" s="87"/>
      <c r="S255" s="87"/>
      <c r="T255" s="88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T255" s="20" t="s">
        <v>370</v>
      </c>
      <c r="AU255" s="20" t="s">
        <v>81</v>
      </c>
    </row>
    <row r="256" s="2" customFormat="1" ht="33" customHeight="1">
      <c r="A256" s="41"/>
      <c r="B256" s="42"/>
      <c r="C256" s="214" t="s">
        <v>316</v>
      </c>
      <c r="D256" s="214" t="s">
        <v>179</v>
      </c>
      <c r="E256" s="215" t="s">
        <v>1589</v>
      </c>
      <c r="F256" s="216" t="s">
        <v>1590</v>
      </c>
      <c r="G256" s="217" t="s">
        <v>692</v>
      </c>
      <c r="H256" s="218">
        <v>19.539999999999999</v>
      </c>
      <c r="I256" s="219"/>
      <c r="J256" s="220">
        <f>ROUND(I256*H256,2)</f>
        <v>0</v>
      </c>
      <c r="K256" s="216" t="s">
        <v>368</v>
      </c>
      <c r="L256" s="47"/>
      <c r="M256" s="221" t="s">
        <v>21</v>
      </c>
      <c r="N256" s="222" t="s">
        <v>43</v>
      </c>
      <c r="O256" s="87"/>
      <c r="P256" s="223">
        <f>O256*H256</f>
        <v>0</v>
      </c>
      <c r="Q256" s="223">
        <v>0</v>
      </c>
      <c r="R256" s="223">
        <f>Q256*H256</f>
        <v>0</v>
      </c>
      <c r="S256" s="223">
        <v>0</v>
      </c>
      <c r="T256" s="224">
        <f>S256*H256</f>
        <v>0</v>
      </c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R256" s="225" t="s">
        <v>97</v>
      </c>
      <c r="AT256" s="225" t="s">
        <v>179</v>
      </c>
      <c r="AU256" s="225" t="s">
        <v>81</v>
      </c>
      <c r="AY256" s="20" t="s">
        <v>178</v>
      </c>
      <c r="BE256" s="226">
        <f>IF(N256="základní",J256,0)</f>
        <v>0</v>
      </c>
      <c r="BF256" s="226">
        <f>IF(N256="snížená",J256,0)</f>
        <v>0</v>
      </c>
      <c r="BG256" s="226">
        <f>IF(N256="zákl. přenesená",J256,0)</f>
        <v>0</v>
      </c>
      <c r="BH256" s="226">
        <f>IF(N256="sníž. přenesená",J256,0)</f>
        <v>0</v>
      </c>
      <c r="BI256" s="226">
        <f>IF(N256="nulová",J256,0)</f>
        <v>0</v>
      </c>
      <c r="BJ256" s="20" t="s">
        <v>79</v>
      </c>
      <c r="BK256" s="226">
        <f>ROUND(I256*H256,2)</f>
        <v>0</v>
      </c>
      <c r="BL256" s="20" t="s">
        <v>97</v>
      </c>
      <c r="BM256" s="225" t="s">
        <v>5167</v>
      </c>
    </row>
    <row r="257" s="2" customFormat="1">
      <c r="A257" s="41"/>
      <c r="B257" s="42"/>
      <c r="C257" s="43"/>
      <c r="D257" s="235" t="s">
        <v>370</v>
      </c>
      <c r="E257" s="43"/>
      <c r="F257" s="236" t="s">
        <v>1592</v>
      </c>
      <c r="G257" s="43"/>
      <c r="H257" s="43"/>
      <c r="I257" s="237"/>
      <c r="J257" s="43"/>
      <c r="K257" s="43"/>
      <c r="L257" s="47"/>
      <c r="M257" s="238"/>
      <c r="N257" s="239"/>
      <c r="O257" s="87"/>
      <c r="P257" s="87"/>
      <c r="Q257" s="87"/>
      <c r="R257" s="87"/>
      <c r="S257" s="87"/>
      <c r="T257" s="88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T257" s="20" t="s">
        <v>370</v>
      </c>
      <c r="AU257" s="20" t="s">
        <v>81</v>
      </c>
    </row>
    <row r="258" s="2" customFormat="1" ht="44.25" customHeight="1">
      <c r="A258" s="41"/>
      <c r="B258" s="42"/>
      <c r="C258" s="214" t="s">
        <v>320</v>
      </c>
      <c r="D258" s="214" t="s">
        <v>179</v>
      </c>
      <c r="E258" s="215" t="s">
        <v>1594</v>
      </c>
      <c r="F258" s="216" t="s">
        <v>1595</v>
      </c>
      <c r="G258" s="217" t="s">
        <v>692</v>
      </c>
      <c r="H258" s="218">
        <v>371.25999999999999</v>
      </c>
      <c r="I258" s="219"/>
      <c r="J258" s="220">
        <f>ROUND(I258*H258,2)</f>
        <v>0</v>
      </c>
      <c r="K258" s="216" t="s">
        <v>368</v>
      </c>
      <c r="L258" s="47"/>
      <c r="M258" s="221" t="s">
        <v>21</v>
      </c>
      <c r="N258" s="222" t="s">
        <v>43</v>
      </c>
      <c r="O258" s="87"/>
      <c r="P258" s="223">
        <f>O258*H258</f>
        <v>0</v>
      </c>
      <c r="Q258" s="223">
        <v>0</v>
      </c>
      <c r="R258" s="223">
        <f>Q258*H258</f>
        <v>0</v>
      </c>
      <c r="S258" s="223">
        <v>0</v>
      </c>
      <c r="T258" s="224">
        <f>S258*H258</f>
        <v>0</v>
      </c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R258" s="225" t="s">
        <v>97</v>
      </c>
      <c r="AT258" s="225" t="s">
        <v>179</v>
      </c>
      <c r="AU258" s="225" t="s">
        <v>81</v>
      </c>
      <c r="AY258" s="20" t="s">
        <v>178</v>
      </c>
      <c r="BE258" s="226">
        <f>IF(N258="základní",J258,0)</f>
        <v>0</v>
      </c>
      <c r="BF258" s="226">
        <f>IF(N258="snížená",J258,0)</f>
        <v>0</v>
      </c>
      <c r="BG258" s="226">
        <f>IF(N258="zákl. přenesená",J258,0)</f>
        <v>0</v>
      </c>
      <c r="BH258" s="226">
        <f>IF(N258="sníž. přenesená",J258,0)</f>
        <v>0</v>
      </c>
      <c r="BI258" s="226">
        <f>IF(N258="nulová",J258,0)</f>
        <v>0</v>
      </c>
      <c r="BJ258" s="20" t="s">
        <v>79</v>
      </c>
      <c r="BK258" s="226">
        <f>ROUND(I258*H258,2)</f>
        <v>0</v>
      </c>
      <c r="BL258" s="20" t="s">
        <v>97</v>
      </c>
      <c r="BM258" s="225" t="s">
        <v>5168</v>
      </c>
    </row>
    <row r="259" s="2" customFormat="1">
      <c r="A259" s="41"/>
      <c r="B259" s="42"/>
      <c r="C259" s="43"/>
      <c r="D259" s="235" t="s">
        <v>370</v>
      </c>
      <c r="E259" s="43"/>
      <c r="F259" s="236" t="s">
        <v>1597</v>
      </c>
      <c r="G259" s="43"/>
      <c r="H259" s="43"/>
      <c r="I259" s="237"/>
      <c r="J259" s="43"/>
      <c r="K259" s="43"/>
      <c r="L259" s="47"/>
      <c r="M259" s="238"/>
      <c r="N259" s="239"/>
      <c r="O259" s="87"/>
      <c r="P259" s="87"/>
      <c r="Q259" s="87"/>
      <c r="R259" s="87"/>
      <c r="S259" s="87"/>
      <c r="T259" s="88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T259" s="20" t="s">
        <v>370</v>
      </c>
      <c r="AU259" s="20" t="s">
        <v>81</v>
      </c>
    </row>
    <row r="260" s="14" customFormat="1">
      <c r="A260" s="14"/>
      <c r="B260" s="251"/>
      <c r="C260" s="252"/>
      <c r="D260" s="242" t="s">
        <v>372</v>
      </c>
      <c r="E260" s="253" t="s">
        <v>21</v>
      </c>
      <c r="F260" s="254" t="s">
        <v>5169</v>
      </c>
      <c r="G260" s="252"/>
      <c r="H260" s="255">
        <v>371.25999999999999</v>
      </c>
      <c r="I260" s="256"/>
      <c r="J260" s="252"/>
      <c r="K260" s="252"/>
      <c r="L260" s="257"/>
      <c r="M260" s="258"/>
      <c r="N260" s="259"/>
      <c r="O260" s="259"/>
      <c r="P260" s="259"/>
      <c r="Q260" s="259"/>
      <c r="R260" s="259"/>
      <c r="S260" s="259"/>
      <c r="T260" s="260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61" t="s">
        <v>372</v>
      </c>
      <c r="AU260" s="261" t="s">
        <v>81</v>
      </c>
      <c r="AV260" s="14" t="s">
        <v>81</v>
      </c>
      <c r="AW260" s="14" t="s">
        <v>34</v>
      </c>
      <c r="AX260" s="14" t="s">
        <v>79</v>
      </c>
      <c r="AY260" s="261" t="s">
        <v>178</v>
      </c>
    </row>
    <row r="261" s="2" customFormat="1" ht="44.25" customHeight="1">
      <c r="A261" s="41"/>
      <c r="B261" s="42"/>
      <c r="C261" s="214" t="s">
        <v>324</v>
      </c>
      <c r="D261" s="214" t="s">
        <v>179</v>
      </c>
      <c r="E261" s="215" t="s">
        <v>5170</v>
      </c>
      <c r="F261" s="216" t="s">
        <v>5171</v>
      </c>
      <c r="G261" s="217" t="s">
        <v>692</v>
      </c>
      <c r="H261" s="218">
        <v>11.125</v>
      </c>
      <c r="I261" s="219"/>
      <c r="J261" s="220">
        <f>ROUND(I261*H261,2)</f>
        <v>0</v>
      </c>
      <c r="K261" s="216" t="s">
        <v>368</v>
      </c>
      <c r="L261" s="47"/>
      <c r="M261" s="221" t="s">
        <v>21</v>
      </c>
      <c r="N261" s="222" t="s">
        <v>43</v>
      </c>
      <c r="O261" s="87"/>
      <c r="P261" s="223">
        <f>O261*H261</f>
        <v>0</v>
      </c>
      <c r="Q261" s="223">
        <v>0</v>
      </c>
      <c r="R261" s="223">
        <f>Q261*H261</f>
        <v>0</v>
      </c>
      <c r="S261" s="223">
        <v>0</v>
      </c>
      <c r="T261" s="224">
        <f>S261*H261</f>
        <v>0</v>
      </c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R261" s="225" t="s">
        <v>97</v>
      </c>
      <c r="AT261" s="225" t="s">
        <v>179</v>
      </c>
      <c r="AU261" s="225" t="s">
        <v>81</v>
      </c>
      <c r="AY261" s="20" t="s">
        <v>178</v>
      </c>
      <c r="BE261" s="226">
        <f>IF(N261="základní",J261,0)</f>
        <v>0</v>
      </c>
      <c r="BF261" s="226">
        <f>IF(N261="snížená",J261,0)</f>
        <v>0</v>
      </c>
      <c r="BG261" s="226">
        <f>IF(N261="zákl. přenesená",J261,0)</f>
        <v>0</v>
      </c>
      <c r="BH261" s="226">
        <f>IF(N261="sníž. přenesená",J261,0)</f>
        <v>0</v>
      </c>
      <c r="BI261" s="226">
        <f>IF(N261="nulová",J261,0)</f>
        <v>0</v>
      </c>
      <c r="BJ261" s="20" t="s">
        <v>79</v>
      </c>
      <c r="BK261" s="226">
        <f>ROUND(I261*H261,2)</f>
        <v>0</v>
      </c>
      <c r="BL261" s="20" t="s">
        <v>97</v>
      </c>
      <c r="BM261" s="225" t="s">
        <v>5172</v>
      </c>
    </row>
    <row r="262" s="2" customFormat="1">
      <c r="A262" s="41"/>
      <c r="B262" s="42"/>
      <c r="C262" s="43"/>
      <c r="D262" s="235" t="s">
        <v>370</v>
      </c>
      <c r="E262" s="43"/>
      <c r="F262" s="236" t="s">
        <v>5173</v>
      </c>
      <c r="G262" s="43"/>
      <c r="H262" s="43"/>
      <c r="I262" s="237"/>
      <c r="J262" s="43"/>
      <c r="K262" s="43"/>
      <c r="L262" s="47"/>
      <c r="M262" s="238"/>
      <c r="N262" s="239"/>
      <c r="O262" s="87"/>
      <c r="P262" s="87"/>
      <c r="Q262" s="87"/>
      <c r="R262" s="87"/>
      <c r="S262" s="87"/>
      <c r="T262" s="88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T262" s="20" t="s">
        <v>370</v>
      </c>
      <c r="AU262" s="20" t="s">
        <v>81</v>
      </c>
    </row>
    <row r="263" s="2" customFormat="1" ht="55.5" customHeight="1">
      <c r="A263" s="41"/>
      <c r="B263" s="42"/>
      <c r="C263" s="214" t="s">
        <v>645</v>
      </c>
      <c r="D263" s="214" t="s">
        <v>179</v>
      </c>
      <c r="E263" s="215" t="s">
        <v>5174</v>
      </c>
      <c r="F263" s="216" t="s">
        <v>5175</v>
      </c>
      <c r="G263" s="217" t="s">
        <v>692</v>
      </c>
      <c r="H263" s="218">
        <v>8.4149999999999991</v>
      </c>
      <c r="I263" s="219"/>
      <c r="J263" s="220">
        <f>ROUND(I263*H263,2)</f>
        <v>0</v>
      </c>
      <c r="K263" s="216" t="s">
        <v>368</v>
      </c>
      <c r="L263" s="47"/>
      <c r="M263" s="221" t="s">
        <v>21</v>
      </c>
      <c r="N263" s="222" t="s">
        <v>43</v>
      </c>
      <c r="O263" s="87"/>
      <c r="P263" s="223">
        <f>O263*H263</f>
        <v>0</v>
      </c>
      <c r="Q263" s="223">
        <v>0</v>
      </c>
      <c r="R263" s="223">
        <f>Q263*H263</f>
        <v>0</v>
      </c>
      <c r="S263" s="223">
        <v>0</v>
      </c>
      <c r="T263" s="224">
        <f>S263*H263</f>
        <v>0</v>
      </c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R263" s="225" t="s">
        <v>97</v>
      </c>
      <c r="AT263" s="225" t="s">
        <v>179</v>
      </c>
      <c r="AU263" s="225" t="s">
        <v>81</v>
      </c>
      <c r="AY263" s="20" t="s">
        <v>178</v>
      </c>
      <c r="BE263" s="226">
        <f>IF(N263="základní",J263,0)</f>
        <v>0</v>
      </c>
      <c r="BF263" s="226">
        <f>IF(N263="snížená",J263,0)</f>
        <v>0</v>
      </c>
      <c r="BG263" s="226">
        <f>IF(N263="zákl. přenesená",J263,0)</f>
        <v>0</v>
      </c>
      <c r="BH263" s="226">
        <f>IF(N263="sníž. přenesená",J263,0)</f>
        <v>0</v>
      </c>
      <c r="BI263" s="226">
        <f>IF(N263="nulová",J263,0)</f>
        <v>0</v>
      </c>
      <c r="BJ263" s="20" t="s">
        <v>79</v>
      </c>
      <c r="BK263" s="226">
        <f>ROUND(I263*H263,2)</f>
        <v>0</v>
      </c>
      <c r="BL263" s="20" t="s">
        <v>97</v>
      </c>
      <c r="BM263" s="225" t="s">
        <v>5176</v>
      </c>
    </row>
    <row r="264" s="2" customFormat="1">
      <c r="A264" s="41"/>
      <c r="B264" s="42"/>
      <c r="C264" s="43"/>
      <c r="D264" s="235" t="s">
        <v>370</v>
      </c>
      <c r="E264" s="43"/>
      <c r="F264" s="236" t="s">
        <v>5177</v>
      </c>
      <c r="G264" s="43"/>
      <c r="H264" s="43"/>
      <c r="I264" s="237"/>
      <c r="J264" s="43"/>
      <c r="K264" s="43"/>
      <c r="L264" s="47"/>
      <c r="M264" s="238"/>
      <c r="N264" s="239"/>
      <c r="O264" s="87"/>
      <c r="P264" s="87"/>
      <c r="Q264" s="87"/>
      <c r="R264" s="87"/>
      <c r="S264" s="87"/>
      <c r="T264" s="88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T264" s="20" t="s">
        <v>370</v>
      </c>
      <c r="AU264" s="20" t="s">
        <v>81</v>
      </c>
    </row>
    <row r="265" s="14" customFormat="1">
      <c r="A265" s="14"/>
      <c r="B265" s="251"/>
      <c r="C265" s="252"/>
      <c r="D265" s="242" t="s">
        <v>372</v>
      </c>
      <c r="E265" s="253" t="s">
        <v>21</v>
      </c>
      <c r="F265" s="254" t="s">
        <v>5178</v>
      </c>
      <c r="G265" s="252"/>
      <c r="H265" s="255">
        <v>8.4149999999999991</v>
      </c>
      <c r="I265" s="256"/>
      <c r="J265" s="252"/>
      <c r="K265" s="252"/>
      <c r="L265" s="257"/>
      <c r="M265" s="258"/>
      <c r="N265" s="259"/>
      <c r="O265" s="259"/>
      <c r="P265" s="259"/>
      <c r="Q265" s="259"/>
      <c r="R265" s="259"/>
      <c r="S265" s="259"/>
      <c r="T265" s="260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61" t="s">
        <v>372</v>
      </c>
      <c r="AU265" s="261" t="s">
        <v>81</v>
      </c>
      <c r="AV265" s="14" t="s">
        <v>81</v>
      </c>
      <c r="AW265" s="14" t="s">
        <v>34</v>
      </c>
      <c r="AX265" s="14" t="s">
        <v>79</v>
      </c>
      <c r="AY265" s="261" t="s">
        <v>178</v>
      </c>
    </row>
    <row r="266" s="12" customFormat="1" ht="22.8" customHeight="1">
      <c r="A266" s="12"/>
      <c r="B266" s="200"/>
      <c r="C266" s="201"/>
      <c r="D266" s="202" t="s">
        <v>71</v>
      </c>
      <c r="E266" s="227" t="s">
        <v>1604</v>
      </c>
      <c r="F266" s="227" t="s">
        <v>1605</v>
      </c>
      <c r="G266" s="201"/>
      <c r="H266" s="201"/>
      <c r="I266" s="204"/>
      <c r="J266" s="228">
        <f>BK266</f>
        <v>0</v>
      </c>
      <c r="K266" s="201"/>
      <c r="L266" s="206"/>
      <c r="M266" s="207"/>
      <c r="N266" s="208"/>
      <c r="O266" s="208"/>
      <c r="P266" s="209">
        <f>SUM(P267:P268)</f>
        <v>0</v>
      </c>
      <c r="Q266" s="208"/>
      <c r="R266" s="209">
        <f>SUM(R267:R268)</f>
        <v>0</v>
      </c>
      <c r="S266" s="208"/>
      <c r="T266" s="210">
        <f>SUM(T267:T268)</f>
        <v>0</v>
      </c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R266" s="211" t="s">
        <v>79</v>
      </c>
      <c r="AT266" s="212" t="s">
        <v>71</v>
      </c>
      <c r="AU266" s="212" t="s">
        <v>79</v>
      </c>
      <c r="AY266" s="211" t="s">
        <v>178</v>
      </c>
      <c r="BK266" s="213">
        <f>SUM(BK267:BK268)</f>
        <v>0</v>
      </c>
    </row>
    <row r="267" s="2" customFormat="1" ht="44.25" customHeight="1">
      <c r="A267" s="41"/>
      <c r="B267" s="42"/>
      <c r="C267" s="214" t="s">
        <v>651</v>
      </c>
      <c r="D267" s="214" t="s">
        <v>179</v>
      </c>
      <c r="E267" s="215" t="s">
        <v>5179</v>
      </c>
      <c r="F267" s="216" t="s">
        <v>5180</v>
      </c>
      <c r="G267" s="217" t="s">
        <v>692</v>
      </c>
      <c r="H267" s="218">
        <v>114.539</v>
      </c>
      <c r="I267" s="219"/>
      <c r="J267" s="220">
        <f>ROUND(I267*H267,2)</f>
        <v>0</v>
      </c>
      <c r="K267" s="216" t="s">
        <v>368</v>
      </c>
      <c r="L267" s="47"/>
      <c r="M267" s="221" t="s">
        <v>21</v>
      </c>
      <c r="N267" s="222" t="s">
        <v>43</v>
      </c>
      <c r="O267" s="87"/>
      <c r="P267" s="223">
        <f>O267*H267</f>
        <v>0</v>
      </c>
      <c r="Q267" s="223">
        <v>0</v>
      </c>
      <c r="R267" s="223">
        <f>Q267*H267</f>
        <v>0</v>
      </c>
      <c r="S267" s="223">
        <v>0</v>
      </c>
      <c r="T267" s="224">
        <f>S267*H267</f>
        <v>0</v>
      </c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R267" s="225" t="s">
        <v>97</v>
      </c>
      <c r="AT267" s="225" t="s">
        <v>179</v>
      </c>
      <c r="AU267" s="225" t="s">
        <v>81</v>
      </c>
      <c r="AY267" s="20" t="s">
        <v>178</v>
      </c>
      <c r="BE267" s="226">
        <f>IF(N267="základní",J267,0)</f>
        <v>0</v>
      </c>
      <c r="BF267" s="226">
        <f>IF(N267="snížená",J267,0)</f>
        <v>0</v>
      </c>
      <c r="BG267" s="226">
        <f>IF(N267="zákl. přenesená",J267,0)</f>
        <v>0</v>
      </c>
      <c r="BH267" s="226">
        <f>IF(N267="sníž. přenesená",J267,0)</f>
        <v>0</v>
      </c>
      <c r="BI267" s="226">
        <f>IF(N267="nulová",J267,0)</f>
        <v>0</v>
      </c>
      <c r="BJ267" s="20" t="s">
        <v>79</v>
      </c>
      <c r="BK267" s="226">
        <f>ROUND(I267*H267,2)</f>
        <v>0</v>
      </c>
      <c r="BL267" s="20" t="s">
        <v>97</v>
      </c>
      <c r="BM267" s="225" t="s">
        <v>5181</v>
      </c>
    </row>
    <row r="268" s="2" customFormat="1">
      <c r="A268" s="41"/>
      <c r="B268" s="42"/>
      <c r="C268" s="43"/>
      <c r="D268" s="235" t="s">
        <v>370</v>
      </c>
      <c r="E268" s="43"/>
      <c r="F268" s="236" t="s">
        <v>5182</v>
      </c>
      <c r="G268" s="43"/>
      <c r="H268" s="43"/>
      <c r="I268" s="237"/>
      <c r="J268" s="43"/>
      <c r="K268" s="43"/>
      <c r="L268" s="47"/>
      <c r="M268" s="303"/>
      <c r="N268" s="304"/>
      <c r="O268" s="231"/>
      <c r="P268" s="231"/>
      <c r="Q268" s="231"/>
      <c r="R268" s="231"/>
      <c r="S268" s="231"/>
      <c r="T268" s="305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T268" s="20" t="s">
        <v>370</v>
      </c>
      <c r="AU268" s="20" t="s">
        <v>81</v>
      </c>
    </row>
    <row r="269" s="2" customFormat="1" ht="6.96" customHeight="1">
      <c r="A269" s="41"/>
      <c r="B269" s="62"/>
      <c r="C269" s="63"/>
      <c r="D269" s="63"/>
      <c r="E269" s="63"/>
      <c r="F269" s="63"/>
      <c r="G269" s="63"/>
      <c r="H269" s="63"/>
      <c r="I269" s="63"/>
      <c r="J269" s="63"/>
      <c r="K269" s="63"/>
      <c r="L269" s="47"/>
      <c r="M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</row>
  </sheetData>
  <sheetProtection sheet="1" autoFilter="0" formatColumns="0" formatRows="0" objects="1" scenarios="1" spinCount="100000" saltValue="ZlbIRZhHod/SXDJm/+z3uq/b9UBOtmy4wZh4Gv7UNHq71c+pMCyZCZUWWadSubwMbLZFSkbEYOx+O72Qgch1NQ==" hashValue="wFHls4G59m2I2qWARlsCN8CbhR2YR4roTXvvjD+//UwrFwLI/1cb2G+vYCU/Vv7GwR3+GCRxnLk/kIltycBQjw==" algorithmName="SHA-512" password="CCE5"/>
  <autoFilter ref="C92:K268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1:H81"/>
    <mergeCell ref="E83:H83"/>
    <mergeCell ref="E85:H85"/>
    <mergeCell ref="L2:V2"/>
  </mergeCells>
  <hyperlinks>
    <hyperlink ref="F97" r:id="rId1" display="https://podminky.urs.cz/item/CS_URS_2026_02/113107023"/>
    <hyperlink ref="F101" r:id="rId2" display="https://podminky.urs.cz/item/CS_URS_2026_02/113107044"/>
    <hyperlink ref="F105" r:id="rId3" display="https://podminky.urs.cz/item/CS_URS_2026_02/113202111"/>
    <hyperlink ref="F110" r:id="rId4" display="https://podminky.urs.cz/item/CS_URS_2026_02/121151117"/>
    <hyperlink ref="F117" r:id="rId5" display="https://podminky.urs.cz/item/CS_URS_2026_02/133212811"/>
    <hyperlink ref="F121" r:id="rId6" display="https://podminky.urs.cz/item/CS_URS_2026_02/162551108"/>
    <hyperlink ref="F125" r:id="rId7" display="https://podminky.urs.cz/item/CS_URS_2026_02/171251201"/>
    <hyperlink ref="F136" r:id="rId8" display="https://podminky.urs.cz/item/CS_URS_2026_02/174111101"/>
    <hyperlink ref="F143" r:id="rId9" display="https://podminky.urs.cz/item/CS_URS_2026_02/181951112"/>
    <hyperlink ref="F153" r:id="rId10" display="https://podminky.urs.cz/item/CS_URS_2026_02/271532212"/>
    <hyperlink ref="F157" r:id="rId11" display="https://podminky.urs.cz/item/CS_URS_2026_02/271532213"/>
    <hyperlink ref="F163" r:id="rId12" display="https://podminky.urs.cz/item/CS_URS_2026_02/338171123"/>
    <hyperlink ref="F176" r:id="rId13" display="https://podminky.urs.cz/item/CS_URS_2026_02/348401130"/>
    <hyperlink ref="F186" r:id="rId14" display="https://podminky.urs.cz/item/CS_URS_2026_02/564661111"/>
    <hyperlink ref="F190" r:id="rId15" display="https://podminky.urs.cz/item/CS_URS_2026_02/596211110"/>
    <hyperlink ref="F197" r:id="rId16" display="https://podminky.urs.cz/item/CS_URS_2026_02/577134031"/>
    <hyperlink ref="F199" r:id="rId17" display="https://podminky.urs.cz/item/CS_URS_2026_02/564851111"/>
    <hyperlink ref="F207" r:id="rId18" display="https://podminky.urs.cz/item/CS_URS_2026_02/565155001"/>
    <hyperlink ref="F209" r:id="rId19" display="https://podminky.urs.cz/item/CS_URS_2026_02/573211106"/>
    <hyperlink ref="F213" r:id="rId20" display="https://podminky.urs.cz/item/CS_URS_2026_02/564730012"/>
    <hyperlink ref="F222" r:id="rId21" display="https://podminky.urs.cz/item/CS_URS_2026_02/916131213"/>
    <hyperlink ref="F235" r:id="rId22" display="https://podminky.urs.cz/item/CS_URS_2026_02/919726122"/>
    <hyperlink ref="F239" r:id="rId23" display="https://podminky.urs.cz/item/CS_URS_2026_02/919735114"/>
    <hyperlink ref="F244" r:id="rId24" display="https://podminky.urs.cz/item/CS_URS_2026_02/966071711"/>
    <hyperlink ref="F250" r:id="rId25" display="https://podminky.urs.cz/item/CS_URS_2026_02/966071822"/>
    <hyperlink ref="F255" r:id="rId26" display="https://podminky.urs.cz/item/CS_URS_2026_02/997013151"/>
    <hyperlink ref="F257" r:id="rId27" display="https://podminky.urs.cz/item/CS_URS_2026_02/997013501"/>
    <hyperlink ref="F259" r:id="rId28" display="https://podminky.urs.cz/item/CS_URS_2026_02/997013509"/>
    <hyperlink ref="F262" r:id="rId29" display="https://podminky.urs.cz/item/CS_URS_2026_02/997013847"/>
    <hyperlink ref="F264" r:id="rId30" display="https://podminky.urs.cz/item/CS_URS_2026_02/997013869"/>
    <hyperlink ref="F268" r:id="rId31" display="https://podminky.urs.cz/item/CS_URS_2026_02/99822911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32"/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128</v>
      </c>
    </row>
    <row r="3" s="1" customFormat="1" ht="6.96" customHeight="1">
      <c r="B3" s="142"/>
      <c r="C3" s="143"/>
      <c r="D3" s="143"/>
      <c r="E3" s="143"/>
      <c r="F3" s="143"/>
      <c r="G3" s="143"/>
      <c r="H3" s="143"/>
      <c r="I3" s="143"/>
      <c r="J3" s="143"/>
      <c r="K3" s="143"/>
      <c r="L3" s="23"/>
      <c r="AT3" s="20" t="s">
        <v>81</v>
      </c>
    </row>
    <row r="4" s="1" customFormat="1" ht="24.96" customHeight="1">
      <c r="B4" s="23"/>
      <c r="D4" s="144" t="s">
        <v>150</v>
      </c>
      <c r="L4" s="23"/>
      <c r="M4" s="145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6" t="s">
        <v>16</v>
      </c>
      <c r="L6" s="23"/>
    </row>
    <row r="7" s="1" customFormat="1" ht="26.25" customHeight="1">
      <c r="B7" s="23"/>
      <c r="E7" s="147" t="str">
        <f>'Rekapitulace stavby'!K6</f>
        <v>PŘÍSTAVBA SAUNOVÉ ZÓNY K WELLNESS CENTRU BRUNTÁL I.ETAPA</v>
      </c>
      <c r="F7" s="146"/>
      <c r="G7" s="146"/>
      <c r="H7" s="146"/>
      <c r="L7" s="23"/>
    </row>
    <row r="8" s="1" customFormat="1" ht="12" customHeight="1">
      <c r="B8" s="23"/>
      <c r="D8" s="146" t="s">
        <v>151</v>
      </c>
      <c r="L8" s="23"/>
    </row>
    <row r="9" s="2" customFormat="1" ht="16.5" customHeight="1">
      <c r="A9" s="41"/>
      <c r="B9" s="47"/>
      <c r="C9" s="41"/>
      <c r="D9" s="41"/>
      <c r="E9" s="147" t="s">
        <v>328</v>
      </c>
      <c r="F9" s="41"/>
      <c r="G9" s="41"/>
      <c r="H9" s="41"/>
      <c r="I9" s="41"/>
      <c r="J9" s="41"/>
      <c r="K9" s="41"/>
      <c r="L9" s="148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6" t="s">
        <v>153</v>
      </c>
      <c r="E10" s="41"/>
      <c r="F10" s="41"/>
      <c r="G10" s="41"/>
      <c r="H10" s="41"/>
      <c r="I10" s="41"/>
      <c r="J10" s="41"/>
      <c r="K10" s="41"/>
      <c r="L10" s="148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9" t="s">
        <v>5183</v>
      </c>
      <c r="F11" s="41"/>
      <c r="G11" s="41"/>
      <c r="H11" s="41"/>
      <c r="I11" s="41"/>
      <c r="J11" s="41"/>
      <c r="K11" s="41"/>
      <c r="L11" s="148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8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6" t="s">
        <v>18</v>
      </c>
      <c r="E13" s="41"/>
      <c r="F13" s="136" t="s">
        <v>19</v>
      </c>
      <c r="G13" s="41"/>
      <c r="H13" s="41"/>
      <c r="I13" s="146" t="s">
        <v>20</v>
      </c>
      <c r="J13" s="136" t="s">
        <v>21</v>
      </c>
      <c r="K13" s="41"/>
      <c r="L13" s="148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6" t="s">
        <v>22</v>
      </c>
      <c r="E14" s="41"/>
      <c r="F14" s="136" t="s">
        <v>332</v>
      </c>
      <c r="G14" s="41"/>
      <c r="H14" s="41"/>
      <c r="I14" s="146" t="s">
        <v>24</v>
      </c>
      <c r="J14" s="150" t="str">
        <f>'Rekapitulace stavby'!AN8</f>
        <v>13. 7. 2026</v>
      </c>
      <c r="K14" s="41"/>
      <c r="L14" s="148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8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6" t="s">
        <v>26</v>
      </c>
      <c r="E16" s="41"/>
      <c r="F16" s="41"/>
      <c r="G16" s="41"/>
      <c r="H16" s="41"/>
      <c r="I16" s="146" t="s">
        <v>27</v>
      </c>
      <c r="J16" s="136" t="s">
        <v>21</v>
      </c>
      <c r="K16" s="41"/>
      <c r="L16" s="148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28</v>
      </c>
      <c r="F17" s="41"/>
      <c r="G17" s="41"/>
      <c r="H17" s="41"/>
      <c r="I17" s="146" t="s">
        <v>29</v>
      </c>
      <c r="J17" s="136" t="s">
        <v>21</v>
      </c>
      <c r="K17" s="41"/>
      <c r="L17" s="148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8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6" t="s">
        <v>30</v>
      </c>
      <c r="E19" s="41"/>
      <c r="F19" s="41"/>
      <c r="G19" s="41"/>
      <c r="H19" s="41"/>
      <c r="I19" s="146" t="s">
        <v>27</v>
      </c>
      <c r="J19" s="36" t="str">
        <f>'Rekapitulace stavby'!AN13</f>
        <v>Vyplň údaj</v>
      </c>
      <c r="K19" s="41"/>
      <c r="L19" s="148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6" t="s">
        <v>29</v>
      </c>
      <c r="J20" s="36" t="str">
        <f>'Rekapitulace stavby'!AN14</f>
        <v>Vyplň údaj</v>
      </c>
      <c r="K20" s="41"/>
      <c r="L20" s="148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8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6" t="s">
        <v>32</v>
      </c>
      <c r="E22" s="41"/>
      <c r="F22" s="41"/>
      <c r="G22" s="41"/>
      <c r="H22" s="41"/>
      <c r="I22" s="146" t="s">
        <v>27</v>
      </c>
      <c r="J22" s="136" t="s">
        <v>21</v>
      </c>
      <c r="K22" s="41"/>
      <c r="L22" s="148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33</v>
      </c>
      <c r="F23" s="41"/>
      <c r="G23" s="41"/>
      <c r="H23" s="41"/>
      <c r="I23" s="146" t="s">
        <v>29</v>
      </c>
      <c r="J23" s="136" t="s">
        <v>21</v>
      </c>
      <c r="K23" s="41"/>
      <c r="L23" s="148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8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6" t="s">
        <v>35</v>
      </c>
      <c r="E25" s="41"/>
      <c r="F25" s="41"/>
      <c r="G25" s="41"/>
      <c r="H25" s="41"/>
      <c r="I25" s="146" t="s">
        <v>27</v>
      </c>
      <c r="J25" s="136" t="s">
        <v>21</v>
      </c>
      <c r="K25" s="41"/>
      <c r="L25" s="148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33</v>
      </c>
      <c r="F26" s="41"/>
      <c r="G26" s="41"/>
      <c r="H26" s="41"/>
      <c r="I26" s="146" t="s">
        <v>29</v>
      </c>
      <c r="J26" s="136" t="s">
        <v>21</v>
      </c>
      <c r="K26" s="41"/>
      <c r="L26" s="148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8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6" t="s">
        <v>36</v>
      </c>
      <c r="E28" s="41"/>
      <c r="F28" s="41"/>
      <c r="G28" s="41"/>
      <c r="H28" s="41"/>
      <c r="I28" s="41"/>
      <c r="J28" s="41"/>
      <c r="K28" s="41"/>
      <c r="L28" s="148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1"/>
      <c r="B29" s="152"/>
      <c r="C29" s="151"/>
      <c r="D29" s="151"/>
      <c r="E29" s="153" t="s">
        <v>21</v>
      </c>
      <c r="F29" s="153"/>
      <c r="G29" s="153"/>
      <c r="H29" s="153"/>
      <c r="I29" s="151"/>
      <c r="J29" s="151"/>
      <c r="K29" s="151"/>
      <c r="L29" s="154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8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5"/>
      <c r="E31" s="155"/>
      <c r="F31" s="155"/>
      <c r="G31" s="155"/>
      <c r="H31" s="155"/>
      <c r="I31" s="155"/>
      <c r="J31" s="155"/>
      <c r="K31" s="155"/>
      <c r="L31" s="148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6" t="s">
        <v>38</v>
      </c>
      <c r="E32" s="41"/>
      <c r="F32" s="41"/>
      <c r="G32" s="41"/>
      <c r="H32" s="41"/>
      <c r="I32" s="41"/>
      <c r="J32" s="157">
        <f>ROUND(J88, 2)</f>
        <v>0</v>
      </c>
      <c r="K32" s="41"/>
      <c r="L32" s="148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5"/>
      <c r="E33" s="155"/>
      <c r="F33" s="155"/>
      <c r="G33" s="155"/>
      <c r="H33" s="155"/>
      <c r="I33" s="155"/>
      <c r="J33" s="155"/>
      <c r="K33" s="155"/>
      <c r="L33" s="148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8" t="s">
        <v>40</v>
      </c>
      <c r="G34" s="41"/>
      <c r="H34" s="41"/>
      <c r="I34" s="158" t="s">
        <v>39</v>
      </c>
      <c r="J34" s="158" t="s">
        <v>41</v>
      </c>
      <c r="K34" s="41"/>
      <c r="L34" s="148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9" t="s">
        <v>42</v>
      </c>
      <c r="E35" s="146" t="s">
        <v>43</v>
      </c>
      <c r="F35" s="160">
        <f>ROUND((SUM(BE88:BE194)),  2)</f>
        <v>0</v>
      </c>
      <c r="G35" s="41"/>
      <c r="H35" s="41"/>
      <c r="I35" s="161">
        <v>0.20999999999999999</v>
      </c>
      <c r="J35" s="160">
        <f>ROUND(((SUM(BE88:BE194))*I35),  2)</f>
        <v>0</v>
      </c>
      <c r="K35" s="41"/>
      <c r="L35" s="148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6" t="s">
        <v>44</v>
      </c>
      <c r="F36" s="160">
        <f>ROUND((SUM(BF88:BF194)),  2)</f>
        <v>0</v>
      </c>
      <c r="G36" s="41"/>
      <c r="H36" s="41"/>
      <c r="I36" s="161">
        <v>0.14999999999999999</v>
      </c>
      <c r="J36" s="160">
        <f>ROUND(((SUM(BF88:BF194))*I36),  2)</f>
        <v>0</v>
      </c>
      <c r="K36" s="41"/>
      <c r="L36" s="148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6" t="s">
        <v>45</v>
      </c>
      <c r="F37" s="160">
        <f>ROUND((SUM(BG88:BG194)),  2)</f>
        <v>0</v>
      </c>
      <c r="G37" s="41"/>
      <c r="H37" s="41"/>
      <c r="I37" s="161">
        <v>0.20999999999999999</v>
      </c>
      <c r="J37" s="160">
        <f>0</f>
        <v>0</v>
      </c>
      <c r="K37" s="41"/>
      <c r="L37" s="148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6" t="s">
        <v>46</v>
      </c>
      <c r="F38" s="160">
        <f>ROUND((SUM(BH88:BH194)),  2)</f>
        <v>0</v>
      </c>
      <c r="G38" s="41"/>
      <c r="H38" s="41"/>
      <c r="I38" s="161">
        <v>0.14999999999999999</v>
      </c>
      <c r="J38" s="160">
        <f>0</f>
        <v>0</v>
      </c>
      <c r="K38" s="41"/>
      <c r="L38" s="148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6" t="s">
        <v>47</v>
      </c>
      <c r="F39" s="160">
        <f>ROUND((SUM(BI88:BI194)),  2)</f>
        <v>0</v>
      </c>
      <c r="G39" s="41"/>
      <c r="H39" s="41"/>
      <c r="I39" s="161">
        <v>0</v>
      </c>
      <c r="J39" s="160">
        <f>0</f>
        <v>0</v>
      </c>
      <c r="K39" s="41"/>
      <c r="L39" s="148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8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2"/>
      <c r="D41" s="163" t="s">
        <v>48</v>
      </c>
      <c r="E41" s="164"/>
      <c r="F41" s="164"/>
      <c r="G41" s="165" t="s">
        <v>49</v>
      </c>
      <c r="H41" s="166" t="s">
        <v>50</v>
      </c>
      <c r="I41" s="164"/>
      <c r="J41" s="167">
        <f>SUM(J32:J39)</f>
        <v>0</v>
      </c>
      <c r="K41" s="168"/>
      <c r="L41" s="148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9"/>
      <c r="C42" s="170"/>
      <c r="D42" s="170"/>
      <c r="E42" s="170"/>
      <c r="F42" s="170"/>
      <c r="G42" s="170"/>
      <c r="H42" s="170"/>
      <c r="I42" s="170"/>
      <c r="J42" s="170"/>
      <c r="K42" s="170"/>
      <c r="L42" s="148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1"/>
      <c r="C46" s="172"/>
      <c r="D46" s="172"/>
      <c r="E46" s="172"/>
      <c r="F46" s="172"/>
      <c r="G46" s="172"/>
      <c r="H46" s="172"/>
      <c r="I46" s="172"/>
      <c r="J46" s="172"/>
      <c r="K46" s="172"/>
      <c r="L46" s="148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156</v>
      </c>
      <c r="D47" s="43"/>
      <c r="E47" s="43"/>
      <c r="F47" s="43"/>
      <c r="G47" s="43"/>
      <c r="H47" s="43"/>
      <c r="I47" s="43"/>
      <c r="J47" s="43"/>
      <c r="K47" s="43"/>
      <c r="L47" s="148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8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8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26.25" customHeight="1">
      <c r="A50" s="41"/>
      <c r="B50" s="42"/>
      <c r="C50" s="43"/>
      <c r="D50" s="43"/>
      <c r="E50" s="173" t="str">
        <f>E7</f>
        <v>PŘÍSTAVBA SAUNOVÉ ZÓNY K WELLNESS CENTRU BRUNTÁL I.ETAPA</v>
      </c>
      <c r="F50" s="35"/>
      <c r="G50" s="35"/>
      <c r="H50" s="35"/>
      <c r="I50" s="43"/>
      <c r="J50" s="43"/>
      <c r="K50" s="43"/>
      <c r="L50" s="148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151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3" t="s">
        <v>328</v>
      </c>
      <c r="F52" s="43"/>
      <c r="G52" s="43"/>
      <c r="H52" s="43"/>
      <c r="I52" s="43"/>
      <c r="J52" s="43"/>
      <c r="K52" s="43"/>
      <c r="L52" s="148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153</v>
      </c>
      <c r="D53" s="43"/>
      <c r="E53" s="43"/>
      <c r="F53" s="43"/>
      <c r="G53" s="43"/>
      <c r="H53" s="43"/>
      <c r="I53" s="43"/>
      <c r="J53" s="43"/>
      <c r="K53" s="43"/>
      <c r="L53" s="148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SO 04 - Terénní a sadové úpravy</v>
      </c>
      <c r="F54" s="43"/>
      <c r="G54" s="43"/>
      <c r="H54" s="43"/>
      <c r="I54" s="43"/>
      <c r="J54" s="43"/>
      <c r="K54" s="43"/>
      <c r="L54" s="148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8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22</v>
      </c>
      <c r="D56" s="43"/>
      <c r="E56" s="43"/>
      <c r="F56" s="30" t="str">
        <f>F14</f>
        <v>Bruntál</v>
      </c>
      <c r="G56" s="43"/>
      <c r="H56" s="43"/>
      <c r="I56" s="35" t="s">
        <v>24</v>
      </c>
      <c r="J56" s="75" t="str">
        <f>IF(J14="","",J14)</f>
        <v>13. 7. 2026</v>
      </c>
      <c r="K56" s="43"/>
      <c r="L56" s="148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8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5.15" customHeight="1">
      <c r="A58" s="41"/>
      <c r="B58" s="42"/>
      <c r="C58" s="35" t="s">
        <v>26</v>
      </c>
      <c r="D58" s="43"/>
      <c r="E58" s="43"/>
      <c r="F58" s="30" t="str">
        <f>E17</f>
        <v>Město Bruntál, Nádražní 944/20, 79201</v>
      </c>
      <c r="G58" s="43"/>
      <c r="H58" s="43"/>
      <c r="I58" s="35" t="s">
        <v>32</v>
      </c>
      <c r="J58" s="39" t="str">
        <f>E23</f>
        <v>Ateliér EMMET s.r.o.</v>
      </c>
      <c r="K58" s="43"/>
      <c r="L58" s="148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30</v>
      </c>
      <c r="D59" s="43"/>
      <c r="E59" s="43"/>
      <c r="F59" s="30" t="str">
        <f>IF(E20="","",E20)</f>
        <v>Vyplň údaj</v>
      </c>
      <c r="G59" s="43"/>
      <c r="H59" s="43"/>
      <c r="I59" s="35" t="s">
        <v>35</v>
      </c>
      <c r="J59" s="39" t="str">
        <f>E26</f>
        <v>Ateliér EMMET s.r.o.</v>
      </c>
      <c r="K59" s="43"/>
      <c r="L59" s="148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8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4" t="s">
        <v>157</v>
      </c>
      <c r="D61" s="175"/>
      <c r="E61" s="175"/>
      <c r="F61" s="175"/>
      <c r="G61" s="175"/>
      <c r="H61" s="175"/>
      <c r="I61" s="175"/>
      <c r="J61" s="176" t="s">
        <v>158</v>
      </c>
      <c r="K61" s="175"/>
      <c r="L61" s="148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8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7" t="s">
        <v>70</v>
      </c>
      <c r="D63" s="43"/>
      <c r="E63" s="43"/>
      <c r="F63" s="43"/>
      <c r="G63" s="43"/>
      <c r="H63" s="43"/>
      <c r="I63" s="43"/>
      <c r="J63" s="105">
        <f>J88</f>
        <v>0</v>
      </c>
      <c r="K63" s="43"/>
      <c r="L63" s="148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159</v>
      </c>
    </row>
    <row r="64" s="9" customFormat="1" ht="24.96" customHeight="1">
      <c r="A64" s="9"/>
      <c r="B64" s="178"/>
      <c r="C64" s="179"/>
      <c r="D64" s="180" t="s">
        <v>333</v>
      </c>
      <c r="E64" s="181"/>
      <c r="F64" s="181"/>
      <c r="G64" s="181"/>
      <c r="H64" s="181"/>
      <c r="I64" s="181"/>
      <c r="J64" s="182">
        <f>J89</f>
        <v>0</v>
      </c>
      <c r="K64" s="179"/>
      <c r="L64" s="183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4"/>
      <c r="C65" s="128"/>
      <c r="D65" s="185" t="s">
        <v>334</v>
      </c>
      <c r="E65" s="186"/>
      <c r="F65" s="186"/>
      <c r="G65" s="186"/>
      <c r="H65" s="186"/>
      <c r="I65" s="186"/>
      <c r="J65" s="187">
        <f>J90</f>
        <v>0</v>
      </c>
      <c r="K65" s="128"/>
      <c r="L65" s="18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4"/>
      <c r="C66" s="128"/>
      <c r="D66" s="185" t="s">
        <v>346</v>
      </c>
      <c r="E66" s="186"/>
      <c r="F66" s="186"/>
      <c r="G66" s="186"/>
      <c r="H66" s="186"/>
      <c r="I66" s="186"/>
      <c r="J66" s="187">
        <f>J192</f>
        <v>0</v>
      </c>
      <c r="K66" s="128"/>
      <c r="L66" s="188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2" customFormat="1" ht="21.84" customHeight="1">
      <c r="A67" s="41"/>
      <c r="B67" s="42"/>
      <c r="C67" s="43"/>
      <c r="D67" s="43"/>
      <c r="E67" s="43"/>
      <c r="F67" s="43"/>
      <c r="G67" s="43"/>
      <c r="H67" s="43"/>
      <c r="I67" s="43"/>
      <c r="J67" s="43"/>
      <c r="K67" s="43"/>
      <c r="L67" s="148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="2" customFormat="1" ht="6.96" customHeight="1">
      <c r="A68" s="41"/>
      <c r="B68" s="62"/>
      <c r="C68" s="63"/>
      <c r="D68" s="63"/>
      <c r="E68" s="63"/>
      <c r="F68" s="63"/>
      <c r="G68" s="63"/>
      <c r="H68" s="63"/>
      <c r="I68" s="63"/>
      <c r="J68" s="63"/>
      <c r="K68" s="63"/>
      <c r="L68" s="148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</row>
    <row r="72" s="2" customFormat="1" ht="6.96" customHeight="1">
      <c r="A72" s="41"/>
      <c r="B72" s="64"/>
      <c r="C72" s="65"/>
      <c r="D72" s="65"/>
      <c r="E72" s="65"/>
      <c r="F72" s="65"/>
      <c r="G72" s="65"/>
      <c r="H72" s="65"/>
      <c r="I72" s="65"/>
      <c r="J72" s="65"/>
      <c r="K72" s="65"/>
      <c r="L72" s="148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24.96" customHeight="1">
      <c r="A73" s="41"/>
      <c r="B73" s="42"/>
      <c r="C73" s="26" t="s">
        <v>163</v>
      </c>
      <c r="D73" s="43"/>
      <c r="E73" s="43"/>
      <c r="F73" s="43"/>
      <c r="G73" s="43"/>
      <c r="H73" s="43"/>
      <c r="I73" s="43"/>
      <c r="J73" s="43"/>
      <c r="K73" s="43"/>
      <c r="L73" s="148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6.96" customHeight="1">
      <c r="A74" s="41"/>
      <c r="B74" s="42"/>
      <c r="C74" s="43"/>
      <c r="D74" s="43"/>
      <c r="E74" s="43"/>
      <c r="F74" s="43"/>
      <c r="G74" s="43"/>
      <c r="H74" s="43"/>
      <c r="I74" s="43"/>
      <c r="J74" s="43"/>
      <c r="K74" s="43"/>
      <c r="L74" s="148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12" customHeight="1">
      <c r="A75" s="41"/>
      <c r="B75" s="42"/>
      <c r="C75" s="35" t="s">
        <v>16</v>
      </c>
      <c r="D75" s="43"/>
      <c r="E75" s="43"/>
      <c r="F75" s="43"/>
      <c r="G75" s="43"/>
      <c r="H75" s="43"/>
      <c r="I75" s="43"/>
      <c r="J75" s="43"/>
      <c r="K75" s="43"/>
      <c r="L75" s="148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26.25" customHeight="1">
      <c r="A76" s="41"/>
      <c r="B76" s="42"/>
      <c r="C76" s="43"/>
      <c r="D76" s="43"/>
      <c r="E76" s="173" t="str">
        <f>E7</f>
        <v>PŘÍSTAVBA SAUNOVÉ ZÓNY K WELLNESS CENTRU BRUNTÁL I.ETAPA</v>
      </c>
      <c r="F76" s="35"/>
      <c r="G76" s="35"/>
      <c r="H76" s="35"/>
      <c r="I76" s="43"/>
      <c r="J76" s="43"/>
      <c r="K76" s="43"/>
      <c r="L76" s="148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1" customFormat="1" ht="12" customHeight="1">
      <c r="B77" s="24"/>
      <c r="C77" s="35" t="s">
        <v>151</v>
      </c>
      <c r="D77" s="25"/>
      <c r="E77" s="25"/>
      <c r="F77" s="25"/>
      <c r="G77" s="25"/>
      <c r="H77" s="25"/>
      <c r="I77" s="25"/>
      <c r="J77" s="25"/>
      <c r="K77" s="25"/>
      <c r="L77" s="23"/>
    </row>
    <row r="78" s="2" customFormat="1" ht="16.5" customHeight="1">
      <c r="A78" s="41"/>
      <c r="B78" s="42"/>
      <c r="C78" s="43"/>
      <c r="D78" s="43"/>
      <c r="E78" s="173" t="s">
        <v>328</v>
      </c>
      <c r="F78" s="43"/>
      <c r="G78" s="43"/>
      <c r="H78" s="43"/>
      <c r="I78" s="43"/>
      <c r="J78" s="43"/>
      <c r="K78" s="43"/>
      <c r="L78" s="148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2" customHeight="1">
      <c r="A79" s="41"/>
      <c r="B79" s="42"/>
      <c r="C79" s="35" t="s">
        <v>153</v>
      </c>
      <c r="D79" s="43"/>
      <c r="E79" s="43"/>
      <c r="F79" s="43"/>
      <c r="G79" s="43"/>
      <c r="H79" s="43"/>
      <c r="I79" s="43"/>
      <c r="J79" s="43"/>
      <c r="K79" s="43"/>
      <c r="L79" s="148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6.5" customHeight="1">
      <c r="A80" s="41"/>
      <c r="B80" s="42"/>
      <c r="C80" s="43"/>
      <c r="D80" s="43"/>
      <c r="E80" s="72" t="str">
        <f>E11</f>
        <v>SO 04 - Terénní a sadové úpravy</v>
      </c>
      <c r="F80" s="43"/>
      <c r="G80" s="43"/>
      <c r="H80" s="43"/>
      <c r="I80" s="43"/>
      <c r="J80" s="43"/>
      <c r="K80" s="43"/>
      <c r="L80" s="148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6.96" customHeight="1">
      <c r="A81" s="41"/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148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2" customHeight="1">
      <c r="A82" s="41"/>
      <c r="B82" s="42"/>
      <c r="C82" s="35" t="s">
        <v>22</v>
      </c>
      <c r="D82" s="43"/>
      <c r="E82" s="43"/>
      <c r="F82" s="30" t="str">
        <f>F14</f>
        <v>Bruntál</v>
      </c>
      <c r="G82" s="43"/>
      <c r="H82" s="43"/>
      <c r="I82" s="35" t="s">
        <v>24</v>
      </c>
      <c r="J82" s="75" t="str">
        <f>IF(J14="","",J14)</f>
        <v>13. 7. 2026</v>
      </c>
      <c r="K82" s="43"/>
      <c r="L82" s="148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6.96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148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5.15" customHeight="1">
      <c r="A84" s="41"/>
      <c r="B84" s="42"/>
      <c r="C84" s="35" t="s">
        <v>26</v>
      </c>
      <c r="D84" s="43"/>
      <c r="E84" s="43"/>
      <c r="F84" s="30" t="str">
        <f>E17</f>
        <v>Město Bruntál, Nádražní 944/20, 79201</v>
      </c>
      <c r="G84" s="43"/>
      <c r="H84" s="43"/>
      <c r="I84" s="35" t="s">
        <v>32</v>
      </c>
      <c r="J84" s="39" t="str">
        <f>E23</f>
        <v>Ateliér EMMET s.r.o.</v>
      </c>
      <c r="K84" s="43"/>
      <c r="L84" s="148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5.15" customHeight="1">
      <c r="A85" s="41"/>
      <c r="B85" s="42"/>
      <c r="C85" s="35" t="s">
        <v>30</v>
      </c>
      <c r="D85" s="43"/>
      <c r="E85" s="43"/>
      <c r="F85" s="30" t="str">
        <f>IF(E20="","",E20)</f>
        <v>Vyplň údaj</v>
      </c>
      <c r="G85" s="43"/>
      <c r="H85" s="43"/>
      <c r="I85" s="35" t="s">
        <v>35</v>
      </c>
      <c r="J85" s="39" t="str">
        <f>E26</f>
        <v>Ateliér EMMET s.r.o.</v>
      </c>
      <c r="K85" s="43"/>
      <c r="L85" s="148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0.32" customHeight="1">
      <c r="A86" s="41"/>
      <c r="B86" s="42"/>
      <c r="C86" s="43"/>
      <c r="D86" s="43"/>
      <c r="E86" s="43"/>
      <c r="F86" s="43"/>
      <c r="G86" s="43"/>
      <c r="H86" s="43"/>
      <c r="I86" s="43"/>
      <c r="J86" s="43"/>
      <c r="K86" s="43"/>
      <c r="L86" s="148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11" customFormat="1" ht="29.28" customHeight="1">
      <c r="A87" s="189"/>
      <c r="B87" s="190"/>
      <c r="C87" s="191" t="s">
        <v>164</v>
      </c>
      <c r="D87" s="192" t="s">
        <v>57</v>
      </c>
      <c r="E87" s="192" t="s">
        <v>53</v>
      </c>
      <c r="F87" s="192" t="s">
        <v>54</v>
      </c>
      <c r="G87" s="192" t="s">
        <v>165</v>
      </c>
      <c r="H87" s="192" t="s">
        <v>166</v>
      </c>
      <c r="I87" s="192" t="s">
        <v>167</v>
      </c>
      <c r="J87" s="192" t="s">
        <v>158</v>
      </c>
      <c r="K87" s="193" t="s">
        <v>168</v>
      </c>
      <c r="L87" s="194"/>
      <c r="M87" s="95" t="s">
        <v>21</v>
      </c>
      <c r="N87" s="96" t="s">
        <v>42</v>
      </c>
      <c r="O87" s="96" t="s">
        <v>169</v>
      </c>
      <c r="P87" s="96" t="s">
        <v>170</v>
      </c>
      <c r="Q87" s="96" t="s">
        <v>171</v>
      </c>
      <c r="R87" s="96" t="s">
        <v>172</v>
      </c>
      <c r="S87" s="96" t="s">
        <v>173</v>
      </c>
      <c r="T87" s="97" t="s">
        <v>174</v>
      </c>
      <c r="U87" s="189"/>
      <c r="V87" s="189"/>
      <c r="W87" s="189"/>
      <c r="X87" s="189"/>
      <c r="Y87" s="189"/>
      <c r="Z87" s="189"/>
      <c r="AA87" s="189"/>
      <c r="AB87" s="189"/>
      <c r="AC87" s="189"/>
      <c r="AD87" s="189"/>
      <c r="AE87" s="189"/>
    </row>
    <row r="88" s="2" customFormat="1" ht="22.8" customHeight="1">
      <c r="A88" s="41"/>
      <c r="B88" s="42"/>
      <c r="C88" s="102" t="s">
        <v>175</v>
      </c>
      <c r="D88" s="43"/>
      <c r="E88" s="43"/>
      <c r="F88" s="43"/>
      <c r="G88" s="43"/>
      <c r="H88" s="43"/>
      <c r="I88" s="43"/>
      <c r="J88" s="195">
        <f>BK88</f>
        <v>0</v>
      </c>
      <c r="K88" s="43"/>
      <c r="L88" s="47"/>
      <c r="M88" s="98"/>
      <c r="N88" s="196"/>
      <c r="O88" s="99"/>
      <c r="P88" s="197">
        <f>P89</f>
        <v>0</v>
      </c>
      <c r="Q88" s="99"/>
      <c r="R88" s="197">
        <f>R89</f>
        <v>200.58215999999999</v>
      </c>
      <c r="S88" s="99"/>
      <c r="T88" s="198">
        <f>T89</f>
        <v>0</v>
      </c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T88" s="20" t="s">
        <v>71</v>
      </c>
      <c r="AU88" s="20" t="s">
        <v>159</v>
      </c>
      <c r="BK88" s="199">
        <f>BK89</f>
        <v>0</v>
      </c>
    </row>
    <row r="89" s="12" customFormat="1" ht="25.92" customHeight="1">
      <c r="A89" s="12"/>
      <c r="B89" s="200"/>
      <c r="C89" s="201"/>
      <c r="D89" s="202" t="s">
        <v>71</v>
      </c>
      <c r="E89" s="203" t="s">
        <v>363</v>
      </c>
      <c r="F89" s="203" t="s">
        <v>364</v>
      </c>
      <c r="G89" s="201"/>
      <c r="H89" s="201"/>
      <c r="I89" s="204"/>
      <c r="J89" s="205">
        <f>BK89</f>
        <v>0</v>
      </c>
      <c r="K89" s="201"/>
      <c r="L89" s="206"/>
      <c r="M89" s="207"/>
      <c r="N89" s="208"/>
      <c r="O89" s="208"/>
      <c r="P89" s="209">
        <f>P90+P192</f>
        <v>0</v>
      </c>
      <c r="Q89" s="208"/>
      <c r="R89" s="209">
        <f>R90+R192</f>
        <v>200.58215999999999</v>
      </c>
      <c r="S89" s="208"/>
      <c r="T89" s="210">
        <f>T90+T192</f>
        <v>0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R89" s="211" t="s">
        <v>79</v>
      </c>
      <c r="AT89" s="212" t="s">
        <v>71</v>
      </c>
      <c r="AU89" s="212" t="s">
        <v>72</v>
      </c>
      <c r="AY89" s="211" t="s">
        <v>178</v>
      </c>
      <c r="BK89" s="213">
        <f>BK90+BK192</f>
        <v>0</v>
      </c>
    </row>
    <row r="90" s="12" customFormat="1" ht="22.8" customHeight="1">
      <c r="A90" s="12"/>
      <c r="B90" s="200"/>
      <c r="C90" s="201"/>
      <c r="D90" s="202" t="s">
        <v>71</v>
      </c>
      <c r="E90" s="227" t="s">
        <v>79</v>
      </c>
      <c r="F90" s="227" t="s">
        <v>365</v>
      </c>
      <c r="G90" s="201"/>
      <c r="H90" s="201"/>
      <c r="I90" s="204"/>
      <c r="J90" s="228">
        <f>BK90</f>
        <v>0</v>
      </c>
      <c r="K90" s="201"/>
      <c r="L90" s="206"/>
      <c r="M90" s="207"/>
      <c r="N90" s="208"/>
      <c r="O90" s="208"/>
      <c r="P90" s="209">
        <f>SUM(P91:P191)</f>
        <v>0</v>
      </c>
      <c r="Q90" s="208"/>
      <c r="R90" s="209">
        <f>SUM(R91:R191)</f>
        <v>200.58215999999999</v>
      </c>
      <c r="S90" s="208"/>
      <c r="T90" s="210">
        <f>SUM(T91:T191)</f>
        <v>0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R90" s="211" t="s">
        <v>79</v>
      </c>
      <c r="AT90" s="212" t="s">
        <v>71</v>
      </c>
      <c r="AU90" s="212" t="s">
        <v>79</v>
      </c>
      <c r="AY90" s="211" t="s">
        <v>178</v>
      </c>
      <c r="BK90" s="213">
        <f>SUM(BK91:BK191)</f>
        <v>0</v>
      </c>
    </row>
    <row r="91" s="2" customFormat="1" ht="44.25" customHeight="1">
      <c r="A91" s="41"/>
      <c r="B91" s="42"/>
      <c r="C91" s="214" t="s">
        <v>79</v>
      </c>
      <c r="D91" s="214" t="s">
        <v>179</v>
      </c>
      <c r="E91" s="215" t="s">
        <v>5184</v>
      </c>
      <c r="F91" s="216" t="s">
        <v>5185</v>
      </c>
      <c r="G91" s="217" t="s">
        <v>384</v>
      </c>
      <c r="H91" s="218">
        <v>75</v>
      </c>
      <c r="I91" s="219"/>
      <c r="J91" s="220">
        <f>ROUND(I91*H91,2)</f>
        <v>0</v>
      </c>
      <c r="K91" s="216" t="s">
        <v>368</v>
      </c>
      <c r="L91" s="47"/>
      <c r="M91" s="221" t="s">
        <v>21</v>
      </c>
      <c r="N91" s="222" t="s">
        <v>43</v>
      </c>
      <c r="O91" s="87"/>
      <c r="P91" s="223">
        <f>O91*H91</f>
        <v>0</v>
      </c>
      <c r="Q91" s="223">
        <v>0</v>
      </c>
      <c r="R91" s="223">
        <f>Q91*H91</f>
        <v>0</v>
      </c>
      <c r="S91" s="223">
        <v>0</v>
      </c>
      <c r="T91" s="224">
        <f>S91*H91</f>
        <v>0</v>
      </c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R91" s="225" t="s">
        <v>97</v>
      </c>
      <c r="AT91" s="225" t="s">
        <v>179</v>
      </c>
      <c r="AU91" s="225" t="s">
        <v>81</v>
      </c>
      <c r="AY91" s="20" t="s">
        <v>178</v>
      </c>
      <c r="BE91" s="226">
        <f>IF(N91="základní",J91,0)</f>
        <v>0</v>
      </c>
      <c r="BF91" s="226">
        <f>IF(N91="snížená",J91,0)</f>
        <v>0</v>
      </c>
      <c r="BG91" s="226">
        <f>IF(N91="zákl. přenesená",J91,0)</f>
        <v>0</v>
      </c>
      <c r="BH91" s="226">
        <f>IF(N91="sníž. přenesená",J91,0)</f>
        <v>0</v>
      </c>
      <c r="BI91" s="226">
        <f>IF(N91="nulová",J91,0)</f>
        <v>0</v>
      </c>
      <c r="BJ91" s="20" t="s">
        <v>79</v>
      </c>
      <c r="BK91" s="226">
        <f>ROUND(I91*H91,2)</f>
        <v>0</v>
      </c>
      <c r="BL91" s="20" t="s">
        <v>97</v>
      </c>
      <c r="BM91" s="225" t="s">
        <v>5186</v>
      </c>
    </row>
    <row r="92" s="2" customFormat="1">
      <c r="A92" s="41"/>
      <c r="B92" s="42"/>
      <c r="C92" s="43"/>
      <c r="D92" s="235" t="s">
        <v>370</v>
      </c>
      <c r="E92" s="43"/>
      <c r="F92" s="236" t="s">
        <v>5187</v>
      </c>
      <c r="G92" s="43"/>
      <c r="H92" s="43"/>
      <c r="I92" s="237"/>
      <c r="J92" s="43"/>
      <c r="K92" s="43"/>
      <c r="L92" s="47"/>
      <c r="M92" s="238"/>
      <c r="N92" s="239"/>
      <c r="O92" s="87"/>
      <c r="P92" s="87"/>
      <c r="Q92" s="87"/>
      <c r="R92" s="87"/>
      <c r="S92" s="87"/>
      <c r="T92" s="88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T92" s="20" t="s">
        <v>370</v>
      </c>
      <c r="AU92" s="20" t="s">
        <v>81</v>
      </c>
    </row>
    <row r="93" s="13" customFormat="1">
      <c r="A93" s="13"/>
      <c r="B93" s="240"/>
      <c r="C93" s="241"/>
      <c r="D93" s="242" t="s">
        <v>372</v>
      </c>
      <c r="E93" s="243" t="s">
        <v>21</v>
      </c>
      <c r="F93" s="244" t="s">
        <v>5188</v>
      </c>
      <c r="G93" s="241"/>
      <c r="H93" s="243" t="s">
        <v>21</v>
      </c>
      <c r="I93" s="245"/>
      <c r="J93" s="241"/>
      <c r="K93" s="241"/>
      <c r="L93" s="246"/>
      <c r="M93" s="247"/>
      <c r="N93" s="248"/>
      <c r="O93" s="248"/>
      <c r="P93" s="248"/>
      <c r="Q93" s="248"/>
      <c r="R93" s="248"/>
      <c r="S93" s="248"/>
      <c r="T93" s="249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T93" s="250" t="s">
        <v>372</v>
      </c>
      <c r="AU93" s="250" t="s">
        <v>81</v>
      </c>
      <c r="AV93" s="13" t="s">
        <v>79</v>
      </c>
      <c r="AW93" s="13" t="s">
        <v>34</v>
      </c>
      <c r="AX93" s="13" t="s">
        <v>72</v>
      </c>
      <c r="AY93" s="250" t="s">
        <v>178</v>
      </c>
    </row>
    <row r="94" s="14" customFormat="1">
      <c r="A94" s="14"/>
      <c r="B94" s="251"/>
      <c r="C94" s="252"/>
      <c r="D94" s="242" t="s">
        <v>372</v>
      </c>
      <c r="E94" s="253" t="s">
        <v>21</v>
      </c>
      <c r="F94" s="254" t="s">
        <v>5189</v>
      </c>
      <c r="G94" s="252"/>
      <c r="H94" s="255">
        <v>75</v>
      </c>
      <c r="I94" s="256"/>
      <c r="J94" s="252"/>
      <c r="K94" s="252"/>
      <c r="L94" s="257"/>
      <c r="M94" s="258"/>
      <c r="N94" s="259"/>
      <c r="O94" s="259"/>
      <c r="P94" s="259"/>
      <c r="Q94" s="259"/>
      <c r="R94" s="259"/>
      <c r="S94" s="259"/>
      <c r="T94" s="260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T94" s="261" t="s">
        <v>372</v>
      </c>
      <c r="AU94" s="261" t="s">
        <v>81</v>
      </c>
      <c r="AV94" s="14" t="s">
        <v>81</v>
      </c>
      <c r="AW94" s="14" t="s">
        <v>34</v>
      </c>
      <c r="AX94" s="14" t="s">
        <v>79</v>
      </c>
      <c r="AY94" s="261" t="s">
        <v>178</v>
      </c>
    </row>
    <row r="95" s="2" customFormat="1" ht="24.15" customHeight="1">
      <c r="A95" s="41"/>
      <c r="B95" s="42"/>
      <c r="C95" s="214" t="s">
        <v>81</v>
      </c>
      <c r="D95" s="214" t="s">
        <v>179</v>
      </c>
      <c r="E95" s="215" t="s">
        <v>5190</v>
      </c>
      <c r="F95" s="216" t="s">
        <v>5191</v>
      </c>
      <c r="G95" s="217" t="s">
        <v>384</v>
      </c>
      <c r="H95" s="218">
        <v>630</v>
      </c>
      <c r="I95" s="219"/>
      <c r="J95" s="220">
        <f>ROUND(I95*H95,2)</f>
        <v>0</v>
      </c>
      <c r="K95" s="216" t="s">
        <v>368</v>
      </c>
      <c r="L95" s="47"/>
      <c r="M95" s="221" t="s">
        <v>21</v>
      </c>
      <c r="N95" s="222" t="s">
        <v>43</v>
      </c>
      <c r="O95" s="87"/>
      <c r="P95" s="223">
        <f>O95*H95</f>
        <v>0</v>
      </c>
      <c r="Q95" s="223">
        <v>0</v>
      </c>
      <c r="R95" s="223">
        <f>Q95*H95</f>
        <v>0</v>
      </c>
      <c r="S95" s="223">
        <v>0</v>
      </c>
      <c r="T95" s="224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25" t="s">
        <v>97</v>
      </c>
      <c r="AT95" s="225" t="s">
        <v>179</v>
      </c>
      <c r="AU95" s="225" t="s">
        <v>81</v>
      </c>
      <c r="AY95" s="20" t="s">
        <v>178</v>
      </c>
      <c r="BE95" s="226">
        <f>IF(N95="základní",J95,0)</f>
        <v>0</v>
      </c>
      <c r="BF95" s="226">
        <f>IF(N95="snížená",J95,0)</f>
        <v>0</v>
      </c>
      <c r="BG95" s="226">
        <f>IF(N95="zákl. přenesená",J95,0)</f>
        <v>0</v>
      </c>
      <c r="BH95" s="226">
        <f>IF(N95="sníž. přenesená",J95,0)</f>
        <v>0</v>
      </c>
      <c r="BI95" s="226">
        <f>IF(N95="nulová",J95,0)</f>
        <v>0</v>
      </c>
      <c r="BJ95" s="20" t="s">
        <v>79</v>
      </c>
      <c r="BK95" s="226">
        <f>ROUND(I95*H95,2)</f>
        <v>0</v>
      </c>
      <c r="BL95" s="20" t="s">
        <v>97</v>
      </c>
      <c r="BM95" s="225" t="s">
        <v>5192</v>
      </c>
    </row>
    <row r="96" s="2" customFormat="1">
      <c r="A96" s="41"/>
      <c r="B96" s="42"/>
      <c r="C96" s="43"/>
      <c r="D96" s="235" t="s">
        <v>370</v>
      </c>
      <c r="E96" s="43"/>
      <c r="F96" s="236" t="s">
        <v>5193</v>
      </c>
      <c r="G96" s="43"/>
      <c r="H96" s="43"/>
      <c r="I96" s="237"/>
      <c r="J96" s="43"/>
      <c r="K96" s="43"/>
      <c r="L96" s="47"/>
      <c r="M96" s="238"/>
      <c r="N96" s="239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20" t="s">
        <v>370</v>
      </c>
      <c r="AU96" s="20" t="s">
        <v>81</v>
      </c>
    </row>
    <row r="97" s="13" customFormat="1">
      <c r="A97" s="13"/>
      <c r="B97" s="240"/>
      <c r="C97" s="241"/>
      <c r="D97" s="242" t="s">
        <v>372</v>
      </c>
      <c r="E97" s="243" t="s">
        <v>21</v>
      </c>
      <c r="F97" s="244" t="s">
        <v>387</v>
      </c>
      <c r="G97" s="241"/>
      <c r="H97" s="243" t="s">
        <v>21</v>
      </c>
      <c r="I97" s="245"/>
      <c r="J97" s="241"/>
      <c r="K97" s="241"/>
      <c r="L97" s="246"/>
      <c r="M97" s="247"/>
      <c r="N97" s="248"/>
      <c r="O97" s="248"/>
      <c r="P97" s="248"/>
      <c r="Q97" s="248"/>
      <c r="R97" s="248"/>
      <c r="S97" s="248"/>
      <c r="T97" s="249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T97" s="250" t="s">
        <v>372</v>
      </c>
      <c r="AU97" s="250" t="s">
        <v>81</v>
      </c>
      <c r="AV97" s="13" t="s">
        <v>79</v>
      </c>
      <c r="AW97" s="13" t="s">
        <v>34</v>
      </c>
      <c r="AX97" s="13" t="s">
        <v>72</v>
      </c>
      <c r="AY97" s="250" t="s">
        <v>178</v>
      </c>
    </row>
    <row r="98" s="14" customFormat="1">
      <c r="A98" s="14"/>
      <c r="B98" s="251"/>
      <c r="C98" s="252"/>
      <c r="D98" s="242" t="s">
        <v>372</v>
      </c>
      <c r="E98" s="253" t="s">
        <v>21</v>
      </c>
      <c r="F98" s="254" t="s">
        <v>5194</v>
      </c>
      <c r="G98" s="252"/>
      <c r="H98" s="255">
        <v>630</v>
      </c>
      <c r="I98" s="256"/>
      <c r="J98" s="252"/>
      <c r="K98" s="252"/>
      <c r="L98" s="257"/>
      <c r="M98" s="258"/>
      <c r="N98" s="259"/>
      <c r="O98" s="259"/>
      <c r="P98" s="259"/>
      <c r="Q98" s="259"/>
      <c r="R98" s="259"/>
      <c r="S98" s="259"/>
      <c r="T98" s="260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T98" s="261" t="s">
        <v>372</v>
      </c>
      <c r="AU98" s="261" t="s">
        <v>81</v>
      </c>
      <c r="AV98" s="14" t="s">
        <v>81</v>
      </c>
      <c r="AW98" s="14" t="s">
        <v>34</v>
      </c>
      <c r="AX98" s="14" t="s">
        <v>79</v>
      </c>
      <c r="AY98" s="261" t="s">
        <v>178</v>
      </c>
    </row>
    <row r="99" s="2" customFormat="1" ht="62.7" customHeight="1">
      <c r="A99" s="41"/>
      <c r="B99" s="42"/>
      <c r="C99" s="214" t="s">
        <v>95</v>
      </c>
      <c r="D99" s="214" t="s">
        <v>179</v>
      </c>
      <c r="E99" s="215" t="s">
        <v>5195</v>
      </c>
      <c r="F99" s="216" t="s">
        <v>5196</v>
      </c>
      <c r="G99" s="217" t="s">
        <v>392</v>
      </c>
      <c r="H99" s="218">
        <v>237</v>
      </c>
      <c r="I99" s="219"/>
      <c r="J99" s="220">
        <f>ROUND(I99*H99,2)</f>
        <v>0</v>
      </c>
      <c r="K99" s="216" t="s">
        <v>368</v>
      </c>
      <c r="L99" s="47"/>
      <c r="M99" s="221" t="s">
        <v>21</v>
      </c>
      <c r="N99" s="222" t="s">
        <v>43</v>
      </c>
      <c r="O99" s="87"/>
      <c r="P99" s="223">
        <f>O99*H99</f>
        <v>0</v>
      </c>
      <c r="Q99" s="223">
        <v>0</v>
      </c>
      <c r="R99" s="223">
        <f>Q99*H99</f>
        <v>0</v>
      </c>
      <c r="S99" s="223">
        <v>0</v>
      </c>
      <c r="T99" s="224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5" t="s">
        <v>97</v>
      </c>
      <c r="AT99" s="225" t="s">
        <v>179</v>
      </c>
      <c r="AU99" s="225" t="s">
        <v>81</v>
      </c>
      <c r="AY99" s="20" t="s">
        <v>178</v>
      </c>
      <c r="BE99" s="226">
        <f>IF(N99="základní",J99,0)</f>
        <v>0</v>
      </c>
      <c r="BF99" s="226">
        <f>IF(N99="snížená",J99,0)</f>
        <v>0</v>
      </c>
      <c r="BG99" s="226">
        <f>IF(N99="zákl. přenesená",J99,0)</f>
        <v>0</v>
      </c>
      <c r="BH99" s="226">
        <f>IF(N99="sníž. přenesená",J99,0)</f>
        <v>0</v>
      </c>
      <c r="BI99" s="226">
        <f>IF(N99="nulová",J99,0)</f>
        <v>0</v>
      </c>
      <c r="BJ99" s="20" t="s">
        <v>79</v>
      </c>
      <c r="BK99" s="226">
        <f>ROUND(I99*H99,2)</f>
        <v>0</v>
      </c>
      <c r="BL99" s="20" t="s">
        <v>97</v>
      </c>
      <c r="BM99" s="225" t="s">
        <v>5197</v>
      </c>
    </row>
    <row r="100" s="2" customFormat="1">
      <c r="A100" s="41"/>
      <c r="B100" s="42"/>
      <c r="C100" s="43"/>
      <c r="D100" s="235" t="s">
        <v>370</v>
      </c>
      <c r="E100" s="43"/>
      <c r="F100" s="236" t="s">
        <v>5198</v>
      </c>
      <c r="G100" s="43"/>
      <c r="H100" s="43"/>
      <c r="I100" s="237"/>
      <c r="J100" s="43"/>
      <c r="K100" s="43"/>
      <c r="L100" s="47"/>
      <c r="M100" s="238"/>
      <c r="N100" s="239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370</v>
      </c>
      <c r="AU100" s="20" t="s">
        <v>81</v>
      </c>
    </row>
    <row r="101" s="14" customFormat="1">
      <c r="A101" s="14"/>
      <c r="B101" s="251"/>
      <c r="C101" s="252"/>
      <c r="D101" s="242" t="s">
        <v>372</v>
      </c>
      <c r="E101" s="253" t="s">
        <v>21</v>
      </c>
      <c r="F101" s="254" t="s">
        <v>5199</v>
      </c>
      <c r="G101" s="252"/>
      <c r="H101" s="255">
        <v>174</v>
      </c>
      <c r="I101" s="256"/>
      <c r="J101" s="252"/>
      <c r="K101" s="252"/>
      <c r="L101" s="257"/>
      <c r="M101" s="258"/>
      <c r="N101" s="259"/>
      <c r="O101" s="259"/>
      <c r="P101" s="259"/>
      <c r="Q101" s="259"/>
      <c r="R101" s="259"/>
      <c r="S101" s="259"/>
      <c r="T101" s="260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61" t="s">
        <v>372</v>
      </c>
      <c r="AU101" s="261" t="s">
        <v>81</v>
      </c>
      <c r="AV101" s="14" t="s">
        <v>81</v>
      </c>
      <c r="AW101" s="14" t="s">
        <v>34</v>
      </c>
      <c r="AX101" s="14" t="s">
        <v>72</v>
      </c>
      <c r="AY101" s="261" t="s">
        <v>178</v>
      </c>
    </row>
    <row r="102" s="14" customFormat="1">
      <c r="A102" s="14"/>
      <c r="B102" s="251"/>
      <c r="C102" s="252"/>
      <c r="D102" s="242" t="s">
        <v>372</v>
      </c>
      <c r="E102" s="253" t="s">
        <v>21</v>
      </c>
      <c r="F102" s="254" t="s">
        <v>5200</v>
      </c>
      <c r="G102" s="252"/>
      <c r="H102" s="255">
        <v>63</v>
      </c>
      <c r="I102" s="256"/>
      <c r="J102" s="252"/>
      <c r="K102" s="252"/>
      <c r="L102" s="257"/>
      <c r="M102" s="258"/>
      <c r="N102" s="259"/>
      <c r="O102" s="259"/>
      <c r="P102" s="259"/>
      <c r="Q102" s="259"/>
      <c r="R102" s="259"/>
      <c r="S102" s="259"/>
      <c r="T102" s="260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61" t="s">
        <v>372</v>
      </c>
      <c r="AU102" s="261" t="s">
        <v>81</v>
      </c>
      <c r="AV102" s="14" t="s">
        <v>81</v>
      </c>
      <c r="AW102" s="14" t="s">
        <v>34</v>
      </c>
      <c r="AX102" s="14" t="s">
        <v>72</v>
      </c>
      <c r="AY102" s="261" t="s">
        <v>178</v>
      </c>
    </row>
    <row r="103" s="15" customFormat="1">
      <c r="A103" s="15"/>
      <c r="B103" s="262"/>
      <c r="C103" s="263"/>
      <c r="D103" s="242" t="s">
        <v>372</v>
      </c>
      <c r="E103" s="264" t="s">
        <v>21</v>
      </c>
      <c r="F103" s="265" t="s">
        <v>399</v>
      </c>
      <c r="G103" s="263"/>
      <c r="H103" s="266">
        <v>237</v>
      </c>
      <c r="I103" s="267"/>
      <c r="J103" s="263"/>
      <c r="K103" s="263"/>
      <c r="L103" s="268"/>
      <c r="M103" s="269"/>
      <c r="N103" s="270"/>
      <c r="O103" s="270"/>
      <c r="P103" s="270"/>
      <c r="Q103" s="270"/>
      <c r="R103" s="270"/>
      <c r="S103" s="270"/>
      <c r="T103" s="271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T103" s="272" t="s">
        <v>372</v>
      </c>
      <c r="AU103" s="272" t="s">
        <v>81</v>
      </c>
      <c r="AV103" s="15" t="s">
        <v>97</v>
      </c>
      <c r="AW103" s="15" t="s">
        <v>34</v>
      </c>
      <c r="AX103" s="15" t="s">
        <v>79</v>
      </c>
      <c r="AY103" s="272" t="s">
        <v>178</v>
      </c>
    </row>
    <row r="104" s="2" customFormat="1" ht="62.7" customHeight="1">
      <c r="A104" s="41"/>
      <c r="B104" s="42"/>
      <c r="C104" s="214" t="s">
        <v>97</v>
      </c>
      <c r="D104" s="214" t="s">
        <v>179</v>
      </c>
      <c r="E104" s="215" t="s">
        <v>467</v>
      </c>
      <c r="F104" s="216" t="s">
        <v>468</v>
      </c>
      <c r="G104" s="217" t="s">
        <v>392</v>
      </c>
      <c r="H104" s="218">
        <v>111</v>
      </c>
      <c r="I104" s="219"/>
      <c r="J104" s="220">
        <f>ROUND(I104*H104,2)</f>
        <v>0</v>
      </c>
      <c r="K104" s="216" t="s">
        <v>368</v>
      </c>
      <c r="L104" s="47"/>
      <c r="M104" s="221" t="s">
        <v>21</v>
      </c>
      <c r="N104" s="222" t="s">
        <v>43</v>
      </c>
      <c r="O104" s="87"/>
      <c r="P104" s="223">
        <f>O104*H104</f>
        <v>0</v>
      </c>
      <c r="Q104" s="223">
        <v>0</v>
      </c>
      <c r="R104" s="223">
        <f>Q104*H104</f>
        <v>0</v>
      </c>
      <c r="S104" s="223">
        <v>0</v>
      </c>
      <c r="T104" s="224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25" t="s">
        <v>97</v>
      </c>
      <c r="AT104" s="225" t="s">
        <v>179</v>
      </c>
      <c r="AU104" s="225" t="s">
        <v>81</v>
      </c>
      <c r="AY104" s="20" t="s">
        <v>178</v>
      </c>
      <c r="BE104" s="226">
        <f>IF(N104="základní",J104,0)</f>
        <v>0</v>
      </c>
      <c r="BF104" s="226">
        <f>IF(N104="snížená",J104,0)</f>
        <v>0</v>
      </c>
      <c r="BG104" s="226">
        <f>IF(N104="zákl. přenesená",J104,0)</f>
        <v>0</v>
      </c>
      <c r="BH104" s="226">
        <f>IF(N104="sníž. přenesená",J104,0)</f>
        <v>0</v>
      </c>
      <c r="BI104" s="226">
        <f>IF(N104="nulová",J104,0)</f>
        <v>0</v>
      </c>
      <c r="BJ104" s="20" t="s">
        <v>79</v>
      </c>
      <c r="BK104" s="226">
        <f>ROUND(I104*H104,2)</f>
        <v>0</v>
      </c>
      <c r="BL104" s="20" t="s">
        <v>97</v>
      </c>
      <c r="BM104" s="225" t="s">
        <v>5201</v>
      </c>
    </row>
    <row r="105" s="2" customFormat="1">
      <c r="A105" s="41"/>
      <c r="B105" s="42"/>
      <c r="C105" s="43"/>
      <c r="D105" s="235" t="s">
        <v>370</v>
      </c>
      <c r="E105" s="43"/>
      <c r="F105" s="236" t="s">
        <v>470</v>
      </c>
      <c r="G105" s="43"/>
      <c r="H105" s="43"/>
      <c r="I105" s="237"/>
      <c r="J105" s="43"/>
      <c r="K105" s="43"/>
      <c r="L105" s="47"/>
      <c r="M105" s="238"/>
      <c r="N105" s="239"/>
      <c r="O105" s="87"/>
      <c r="P105" s="87"/>
      <c r="Q105" s="87"/>
      <c r="R105" s="87"/>
      <c r="S105" s="87"/>
      <c r="T105" s="88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T105" s="20" t="s">
        <v>370</v>
      </c>
      <c r="AU105" s="20" t="s">
        <v>81</v>
      </c>
    </row>
    <row r="106" s="14" customFormat="1">
      <c r="A106" s="14"/>
      <c r="B106" s="251"/>
      <c r="C106" s="252"/>
      <c r="D106" s="242" t="s">
        <v>372</v>
      </c>
      <c r="E106" s="253" t="s">
        <v>21</v>
      </c>
      <c r="F106" s="254" t="s">
        <v>5202</v>
      </c>
      <c r="G106" s="252"/>
      <c r="H106" s="255">
        <v>111</v>
      </c>
      <c r="I106" s="256"/>
      <c r="J106" s="252"/>
      <c r="K106" s="252"/>
      <c r="L106" s="257"/>
      <c r="M106" s="258"/>
      <c r="N106" s="259"/>
      <c r="O106" s="259"/>
      <c r="P106" s="259"/>
      <c r="Q106" s="259"/>
      <c r="R106" s="259"/>
      <c r="S106" s="259"/>
      <c r="T106" s="260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T106" s="261" t="s">
        <v>372</v>
      </c>
      <c r="AU106" s="261" t="s">
        <v>81</v>
      </c>
      <c r="AV106" s="14" t="s">
        <v>81</v>
      </c>
      <c r="AW106" s="14" t="s">
        <v>34</v>
      </c>
      <c r="AX106" s="14" t="s">
        <v>79</v>
      </c>
      <c r="AY106" s="261" t="s">
        <v>178</v>
      </c>
    </row>
    <row r="107" s="2" customFormat="1" ht="37.8" customHeight="1">
      <c r="A107" s="41"/>
      <c r="B107" s="42"/>
      <c r="C107" s="214" t="s">
        <v>206</v>
      </c>
      <c r="D107" s="214" t="s">
        <v>179</v>
      </c>
      <c r="E107" s="215" t="s">
        <v>475</v>
      </c>
      <c r="F107" s="216" t="s">
        <v>476</v>
      </c>
      <c r="G107" s="217" t="s">
        <v>392</v>
      </c>
      <c r="H107" s="218">
        <v>111</v>
      </c>
      <c r="I107" s="219"/>
      <c r="J107" s="220">
        <f>ROUND(I107*H107,2)</f>
        <v>0</v>
      </c>
      <c r="K107" s="216" t="s">
        <v>368</v>
      </c>
      <c r="L107" s="47"/>
      <c r="M107" s="221" t="s">
        <v>21</v>
      </c>
      <c r="N107" s="222" t="s">
        <v>43</v>
      </c>
      <c r="O107" s="87"/>
      <c r="P107" s="223">
        <f>O107*H107</f>
        <v>0</v>
      </c>
      <c r="Q107" s="223">
        <v>0</v>
      </c>
      <c r="R107" s="223">
        <f>Q107*H107</f>
        <v>0</v>
      </c>
      <c r="S107" s="223">
        <v>0</v>
      </c>
      <c r="T107" s="224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5" t="s">
        <v>97</v>
      </c>
      <c r="AT107" s="225" t="s">
        <v>179</v>
      </c>
      <c r="AU107" s="225" t="s">
        <v>81</v>
      </c>
      <c r="AY107" s="20" t="s">
        <v>178</v>
      </c>
      <c r="BE107" s="226">
        <f>IF(N107="základní",J107,0)</f>
        <v>0</v>
      </c>
      <c r="BF107" s="226">
        <f>IF(N107="snížená",J107,0)</f>
        <v>0</v>
      </c>
      <c r="BG107" s="226">
        <f>IF(N107="zákl. přenesená",J107,0)</f>
        <v>0</v>
      </c>
      <c r="BH107" s="226">
        <f>IF(N107="sníž. přenesená",J107,0)</f>
        <v>0</v>
      </c>
      <c r="BI107" s="226">
        <f>IF(N107="nulová",J107,0)</f>
        <v>0</v>
      </c>
      <c r="BJ107" s="20" t="s">
        <v>79</v>
      </c>
      <c r="BK107" s="226">
        <f>ROUND(I107*H107,2)</f>
        <v>0</v>
      </c>
      <c r="BL107" s="20" t="s">
        <v>97</v>
      </c>
      <c r="BM107" s="225" t="s">
        <v>5203</v>
      </c>
    </row>
    <row r="108" s="2" customFormat="1">
      <c r="A108" s="41"/>
      <c r="B108" s="42"/>
      <c r="C108" s="43"/>
      <c r="D108" s="235" t="s">
        <v>370</v>
      </c>
      <c r="E108" s="43"/>
      <c r="F108" s="236" t="s">
        <v>478</v>
      </c>
      <c r="G108" s="43"/>
      <c r="H108" s="43"/>
      <c r="I108" s="237"/>
      <c r="J108" s="43"/>
      <c r="K108" s="43"/>
      <c r="L108" s="47"/>
      <c r="M108" s="238"/>
      <c r="N108" s="239"/>
      <c r="O108" s="87"/>
      <c r="P108" s="87"/>
      <c r="Q108" s="87"/>
      <c r="R108" s="87"/>
      <c r="S108" s="87"/>
      <c r="T108" s="88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T108" s="20" t="s">
        <v>370</v>
      </c>
      <c r="AU108" s="20" t="s">
        <v>81</v>
      </c>
    </row>
    <row r="109" s="14" customFormat="1">
      <c r="A109" s="14"/>
      <c r="B109" s="251"/>
      <c r="C109" s="252"/>
      <c r="D109" s="242" t="s">
        <v>372</v>
      </c>
      <c r="E109" s="253" t="s">
        <v>21</v>
      </c>
      <c r="F109" s="254" t="s">
        <v>5202</v>
      </c>
      <c r="G109" s="252"/>
      <c r="H109" s="255">
        <v>111</v>
      </c>
      <c r="I109" s="256"/>
      <c r="J109" s="252"/>
      <c r="K109" s="252"/>
      <c r="L109" s="257"/>
      <c r="M109" s="258"/>
      <c r="N109" s="259"/>
      <c r="O109" s="259"/>
      <c r="P109" s="259"/>
      <c r="Q109" s="259"/>
      <c r="R109" s="259"/>
      <c r="S109" s="259"/>
      <c r="T109" s="260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61" t="s">
        <v>372</v>
      </c>
      <c r="AU109" s="261" t="s">
        <v>81</v>
      </c>
      <c r="AV109" s="14" t="s">
        <v>81</v>
      </c>
      <c r="AW109" s="14" t="s">
        <v>34</v>
      </c>
      <c r="AX109" s="14" t="s">
        <v>79</v>
      </c>
      <c r="AY109" s="261" t="s">
        <v>178</v>
      </c>
    </row>
    <row r="110" s="2" customFormat="1" ht="55.5" customHeight="1">
      <c r="A110" s="41"/>
      <c r="B110" s="42"/>
      <c r="C110" s="214" t="s">
        <v>211</v>
      </c>
      <c r="D110" s="214" t="s">
        <v>179</v>
      </c>
      <c r="E110" s="215" t="s">
        <v>5204</v>
      </c>
      <c r="F110" s="216" t="s">
        <v>5205</v>
      </c>
      <c r="G110" s="217" t="s">
        <v>384</v>
      </c>
      <c r="H110" s="218">
        <v>610</v>
      </c>
      <c r="I110" s="219"/>
      <c r="J110" s="220">
        <f>ROUND(I110*H110,2)</f>
        <v>0</v>
      </c>
      <c r="K110" s="216" t="s">
        <v>368</v>
      </c>
      <c r="L110" s="47"/>
      <c r="M110" s="221" t="s">
        <v>21</v>
      </c>
      <c r="N110" s="222" t="s">
        <v>43</v>
      </c>
      <c r="O110" s="87"/>
      <c r="P110" s="223">
        <f>O110*H110</f>
        <v>0</v>
      </c>
      <c r="Q110" s="223">
        <v>0</v>
      </c>
      <c r="R110" s="223">
        <f>Q110*H110</f>
        <v>0</v>
      </c>
      <c r="S110" s="223">
        <v>0</v>
      </c>
      <c r="T110" s="224">
        <f>S110*H110</f>
        <v>0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25" t="s">
        <v>97</v>
      </c>
      <c r="AT110" s="225" t="s">
        <v>179</v>
      </c>
      <c r="AU110" s="225" t="s">
        <v>81</v>
      </c>
      <c r="AY110" s="20" t="s">
        <v>178</v>
      </c>
      <c r="BE110" s="226">
        <f>IF(N110="základní",J110,0)</f>
        <v>0</v>
      </c>
      <c r="BF110" s="226">
        <f>IF(N110="snížená",J110,0)</f>
        <v>0</v>
      </c>
      <c r="BG110" s="226">
        <f>IF(N110="zákl. přenesená",J110,0)</f>
        <v>0</v>
      </c>
      <c r="BH110" s="226">
        <f>IF(N110="sníž. přenesená",J110,0)</f>
        <v>0</v>
      </c>
      <c r="BI110" s="226">
        <f>IF(N110="nulová",J110,0)</f>
        <v>0</v>
      </c>
      <c r="BJ110" s="20" t="s">
        <v>79</v>
      </c>
      <c r="BK110" s="226">
        <f>ROUND(I110*H110,2)</f>
        <v>0</v>
      </c>
      <c r="BL110" s="20" t="s">
        <v>97</v>
      </c>
      <c r="BM110" s="225" t="s">
        <v>5206</v>
      </c>
    </row>
    <row r="111" s="2" customFormat="1">
      <c r="A111" s="41"/>
      <c r="B111" s="42"/>
      <c r="C111" s="43"/>
      <c r="D111" s="235" t="s">
        <v>370</v>
      </c>
      <c r="E111" s="43"/>
      <c r="F111" s="236" t="s">
        <v>5207</v>
      </c>
      <c r="G111" s="43"/>
      <c r="H111" s="43"/>
      <c r="I111" s="237"/>
      <c r="J111" s="43"/>
      <c r="K111" s="43"/>
      <c r="L111" s="47"/>
      <c r="M111" s="238"/>
      <c r="N111" s="239"/>
      <c r="O111" s="87"/>
      <c r="P111" s="87"/>
      <c r="Q111" s="87"/>
      <c r="R111" s="87"/>
      <c r="S111" s="87"/>
      <c r="T111" s="88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T111" s="20" t="s">
        <v>370</v>
      </c>
      <c r="AU111" s="20" t="s">
        <v>81</v>
      </c>
    </row>
    <row r="112" s="13" customFormat="1">
      <c r="A112" s="13"/>
      <c r="B112" s="240"/>
      <c r="C112" s="241"/>
      <c r="D112" s="242" t="s">
        <v>372</v>
      </c>
      <c r="E112" s="243" t="s">
        <v>21</v>
      </c>
      <c r="F112" s="244" t="s">
        <v>387</v>
      </c>
      <c r="G112" s="241"/>
      <c r="H112" s="243" t="s">
        <v>21</v>
      </c>
      <c r="I112" s="245"/>
      <c r="J112" s="241"/>
      <c r="K112" s="241"/>
      <c r="L112" s="246"/>
      <c r="M112" s="247"/>
      <c r="N112" s="248"/>
      <c r="O112" s="248"/>
      <c r="P112" s="248"/>
      <c r="Q112" s="248"/>
      <c r="R112" s="248"/>
      <c r="S112" s="248"/>
      <c r="T112" s="249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50" t="s">
        <v>372</v>
      </c>
      <c r="AU112" s="250" t="s">
        <v>81</v>
      </c>
      <c r="AV112" s="13" t="s">
        <v>79</v>
      </c>
      <c r="AW112" s="13" t="s">
        <v>34</v>
      </c>
      <c r="AX112" s="13" t="s">
        <v>72</v>
      </c>
      <c r="AY112" s="250" t="s">
        <v>178</v>
      </c>
    </row>
    <row r="113" s="14" customFormat="1">
      <c r="A113" s="14"/>
      <c r="B113" s="251"/>
      <c r="C113" s="252"/>
      <c r="D113" s="242" t="s">
        <v>372</v>
      </c>
      <c r="E113" s="253" t="s">
        <v>21</v>
      </c>
      <c r="F113" s="254" t="s">
        <v>5208</v>
      </c>
      <c r="G113" s="252"/>
      <c r="H113" s="255">
        <v>610</v>
      </c>
      <c r="I113" s="256"/>
      <c r="J113" s="252"/>
      <c r="K113" s="252"/>
      <c r="L113" s="257"/>
      <c r="M113" s="258"/>
      <c r="N113" s="259"/>
      <c r="O113" s="259"/>
      <c r="P113" s="259"/>
      <c r="Q113" s="259"/>
      <c r="R113" s="259"/>
      <c r="S113" s="259"/>
      <c r="T113" s="260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T113" s="261" t="s">
        <v>372</v>
      </c>
      <c r="AU113" s="261" t="s">
        <v>81</v>
      </c>
      <c r="AV113" s="14" t="s">
        <v>81</v>
      </c>
      <c r="AW113" s="14" t="s">
        <v>34</v>
      </c>
      <c r="AX113" s="14" t="s">
        <v>79</v>
      </c>
      <c r="AY113" s="261" t="s">
        <v>178</v>
      </c>
    </row>
    <row r="114" s="2" customFormat="1" ht="55.5" customHeight="1">
      <c r="A114" s="41"/>
      <c r="B114" s="42"/>
      <c r="C114" s="214" t="s">
        <v>215</v>
      </c>
      <c r="D114" s="214" t="s">
        <v>179</v>
      </c>
      <c r="E114" s="215" t="s">
        <v>5209</v>
      </c>
      <c r="F114" s="216" t="s">
        <v>5210</v>
      </c>
      <c r="G114" s="217" t="s">
        <v>384</v>
      </c>
      <c r="H114" s="218">
        <v>20</v>
      </c>
      <c r="I114" s="219"/>
      <c r="J114" s="220">
        <f>ROUND(I114*H114,2)</f>
        <v>0</v>
      </c>
      <c r="K114" s="216" t="s">
        <v>368</v>
      </c>
      <c r="L114" s="47"/>
      <c r="M114" s="221" t="s">
        <v>21</v>
      </c>
      <c r="N114" s="222" t="s">
        <v>43</v>
      </c>
      <c r="O114" s="87"/>
      <c r="P114" s="223">
        <f>O114*H114</f>
        <v>0</v>
      </c>
      <c r="Q114" s="223">
        <v>0</v>
      </c>
      <c r="R114" s="223">
        <f>Q114*H114</f>
        <v>0</v>
      </c>
      <c r="S114" s="223">
        <v>0</v>
      </c>
      <c r="T114" s="224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25" t="s">
        <v>97</v>
      </c>
      <c r="AT114" s="225" t="s">
        <v>179</v>
      </c>
      <c r="AU114" s="225" t="s">
        <v>81</v>
      </c>
      <c r="AY114" s="20" t="s">
        <v>178</v>
      </c>
      <c r="BE114" s="226">
        <f>IF(N114="základní",J114,0)</f>
        <v>0</v>
      </c>
      <c r="BF114" s="226">
        <f>IF(N114="snížená",J114,0)</f>
        <v>0</v>
      </c>
      <c r="BG114" s="226">
        <f>IF(N114="zákl. přenesená",J114,0)</f>
        <v>0</v>
      </c>
      <c r="BH114" s="226">
        <f>IF(N114="sníž. přenesená",J114,0)</f>
        <v>0</v>
      </c>
      <c r="BI114" s="226">
        <f>IF(N114="nulová",J114,0)</f>
        <v>0</v>
      </c>
      <c r="BJ114" s="20" t="s">
        <v>79</v>
      </c>
      <c r="BK114" s="226">
        <f>ROUND(I114*H114,2)</f>
        <v>0</v>
      </c>
      <c r="BL114" s="20" t="s">
        <v>97</v>
      </c>
      <c r="BM114" s="225" t="s">
        <v>5211</v>
      </c>
    </row>
    <row r="115" s="2" customFormat="1">
      <c r="A115" s="41"/>
      <c r="B115" s="42"/>
      <c r="C115" s="43"/>
      <c r="D115" s="235" t="s">
        <v>370</v>
      </c>
      <c r="E115" s="43"/>
      <c r="F115" s="236" t="s">
        <v>5212</v>
      </c>
      <c r="G115" s="43"/>
      <c r="H115" s="43"/>
      <c r="I115" s="237"/>
      <c r="J115" s="43"/>
      <c r="K115" s="43"/>
      <c r="L115" s="47"/>
      <c r="M115" s="238"/>
      <c r="N115" s="239"/>
      <c r="O115" s="87"/>
      <c r="P115" s="87"/>
      <c r="Q115" s="87"/>
      <c r="R115" s="87"/>
      <c r="S115" s="87"/>
      <c r="T115" s="88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T115" s="20" t="s">
        <v>370</v>
      </c>
      <c r="AU115" s="20" t="s">
        <v>81</v>
      </c>
    </row>
    <row r="116" s="13" customFormat="1">
      <c r="A116" s="13"/>
      <c r="B116" s="240"/>
      <c r="C116" s="241"/>
      <c r="D116" s="242" t="s">
        <v>372</v>
      </c>
      <c r="E116" s="243" t="s">
        <v>21</v>
      </c>
      <c r="F116" s="244" t="s">
        <v>387</v>
      </c>
      <c r="G116" s="241"/>
      <c r="H116" s="243" t="s">
        <v>21</v>
      </c>
      <c r="I116" s="245"/>
      <c r="J116" s="241"/>
      <c r="K116" s="241"/>
      <c r="L116" s="246"/>
      <c r="M116" s="247"/>
      <c r="N116" s="248"/>
      <c r="O116" s="248"/>
      <c r="P116" s="248"/>
      <c r="Q116" s="248"/>
      <c r="R116" s="248"/>
      <c r="S116" s="248"/>
      <c r="T116" s="249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50" t="s">
        <v>372</v>
      </c>
      <c r="AU116" s="250" t="s">
        <v>81</v>
      </c>
      <c r="AV116" s="13" t="s">
        <v>79</v>
      </c>
      <c r="AW116" s="13" t="s">
        <v>34</v>
      </c>
      <c r="AX116" s="13" t="s">
        <v>72</v>
      </c>
      <c r="AY116" s="250" t="s">
        <v>178</v>
      </c>
    </row>
    <row r="117" s="14" customFormat="1">
      <c r="A117" s="14"/>
      <c r="B117" s="251"/>
      <c r="C117" s="252"/>
      <c r="D117" s="242" t="s">
        <v>372</v>
      </c>
      <c r="E117" s="253" t="s">
        <v>21</v>
      </c>
      <c r="F117" s="254" t="s">
        <v>5213</v>
      </c>
      <c r="G117" s="252"/>
      <c r="H117" s="255">
        <v>20</v>
      </c>
      <c r="I117" s="256"/>
      <c r="J117" s="252"/>
      <c r="K117" s="252"/>
      <c r="L117" s="257"/>
      <c r="M117" s="258"/>
      <c r="N117" s="259"/>
      <c r="O117" s="259"/>
      <c r="P117" s="259"/>
      <c r="Q117" s="259"/>
      <c r="R117" s="259"/>
      <c r="S117" s="259"/>
      <c r="T117" s="260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61" t="s">
        <v>372</v>
      </c>
      <c r="AU117" s="261" t="s">
        <v>81</v>
      </c>
      <c r="AV117" s="14" t="s">
        <v>81</v>
      </c>
      <c r="AW117" s="14" t="s">
        <v>34</v>
      </c>
      <c r="AX117" s="14" t="s">
        <v>79</v>
      </c>
      <c r="AY117" s="261" t="s">
        <v>178</v>
      </c>
    </row>
    <row r="118" s="2" customFormat="1" ht="37.8" customHeight="1">
      <c r="A118" s="41"/>
      <c r="B118" s="42"/>
      <c r="C118" s="214" t="s">
        <v>219</v>
      </c>
      <c r="D118" s="214" t="s">
        <v>179</v>
      </c>
      <c r="E118" s="215" t="s">
        <v>5214</v>
      </c>
      <c r="F118" s="216" t="s">
        <v>5215</v>
      </c>
      <c r="G118" s="217" t="s">
        <v>384</v>
      </c>
      <c r="H118" s="218">
        <v>610</v>
      </c>
      <c r="I118" s="219"/>
      <c r="J118" s="220">
        <f>ROUND(I118*H118,2)</f>
        <v>0</v>
      </c>
      <c r="K118" s="216" t="s">
        <v>368</v>
      </c>
      <c r="L118" s="47"/>
      <c r="M118" s="221" t="s">
        <v>21</v>
      </c>
      <c r="N118" s="222" t="s">
        <v>43</v>
      </c>
      <c r="O118" s="87"/>
      <c r="P118" s="223">
        <f>O118*H118</f>
        <v>0</v>
      </c>
      <c r="Q118" s="223">
        <v>0</v>
      </c>
      <c r="R118" s="223">
        <f>Q118*H118</f>
        <v>0</v>
      </c>
      <c r="S118" s="223">
        <v>0</v>
      </c>
      <c r="T118" s="224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25" t="s">
        <v>97</v>
      </c>
      <c r="AT118" s="225" t="s">
        <v>179</v>
      </c>
      <c r="AU118" s="225" t="s">
        <v>81</v>
      </c>
      <c r="AY118" s="20" t="s">
        <v>178</v>
      </c>
      <c r="BE118" s="226">
        <f>IF(N118="základní",J118,0)</f>
        <v>0</v>
      </c>
      <c r="BF118" s="226">
        <f>IF(N118="snížená",J118,0)</f>
        <v>0</v>
      </c>
      <c r="BG118" s="226">
        <f>IF(N118="zákl. přenesená",J118,0)</f>
        <v>0</v>
      </c>
      <c r="BH118" s="226">
        <f>IF(N118="sníž. přenesená",J118,0)</f>
        <v>0</v>
      </c>
      <c r="BI118" s="226">
        <f>IF(N118="nulová",J118,0)</f>
        <v>0</v>
      </c>
      <c r="BJ118" s="20" t="s">
        <v>79</v>
      </c>
      <c r="BK118" s="226">
        <f>ROUND(I118*H118,2)</f>
        <v>0</v>
      </c>
      <c r="BL118" s="20" t="s">
        <v>97</v>
      </c>
      <c r="BM118" s="225" t="s">
        <v>5216</v>
      </c>
    </row>
    <row r="119" s="2" customFormat="1">
      <c r="A119" s="41"/>
      <c r="B119" s="42"/>
      <c r="C119" s="43"/>
      <c r="D119" s="235" t="s">
        <v>370</v>
      </c>
      <c r="E119" s="43"/>
      <c r="F119" s="236" t="s">
        <v>5217</v>
      </c>
      <c r="G119" s="43"/>
      <c r="H119" s="43"/>
      <c r="I119" s="237"/>
      <c r="J119" s="43"/>
      <c r="K119" s="43"/>
      <c r="L119" s="47"/>
      <c r="M119" s="238"/>
      <c r="N119" s="239"/>
      <c r="O119" s="87"/>
      <c r="P119" s="87"/>
      <c r="Q119" s="87"/>
      <c r="R119" s="87"/>
      <c r="S119" s="87"/>
      <c r="T119" s="88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T119" s="20" t="s">
        <v>370</v>
      </c>
      <c r="AU119" s="20" t="s">
        <v>81</v>
      </c>
    </row>
    <row r="120" s="13" customFormat="1">
      <c r="A120" s="13"/>
      <c r="B120" s="240"/>
      <c r="C120" s="241"/>
      <c r="D120" s="242" t="s">
        <v>372</v>
      </c>
      <c r="E120" s="243" t="s">
        <v>21</v>
      </c>
      <c r="F120" s="244" t="s">
        <v>387</v>
      </c>
      <c r="G120" s="241"/>
      <c r="H120" s="243" t="s">
        <v>21</v>
      </c>
      <c r="I120" s="245"/>
      <c r="J120" s="241"/>
      <c r="K120" s="241"/>
      <c r="L120" s="246"/>
      <c r="M120" s="247"/>
      <c r="N120" s="248"/>
      <c r="O120" s="248"/>
      <c r="P120" s="248"/>
      <c r="Q120" s="248"/>
      <c r="R120" s="248"/>
      <c r="S120" s="248"/>
      <c r="T120" s="249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50" t="s">
        <v>372</v>
      </c>
      <c r="AU120" s="250" t="s">
        <v>81</v>
      </c>
      <c r="AV120" s="13" t="s">
        <v>79</v>
      </c>
      <c r="AW120" s="13" t="s">
        <v>34</v>
      </c>
      <c r="AX120" s="13" t="s">
        <v>72</v>
      </c>
      <c r="AY120" s="250" t="s">
        <v>178</v>
      </c>
    </row>
    <row r="121" s="14" customFormat="1">
      <c r="A121" s="14"/>
      <c r="B121" s="251"/>
      <c r="C121" s="252"/>
      <c r="D121" s="242" t="s">
        <v>372</v>
      </c>
      <c r="E121" s="253" t="s">
        <v>21</v>
      </c>
      <c r="F121" s="254" t="s">
        <v>5208</v>
      </c>
      <c r="G121" s="252"/>
      <c r="H121" s="255">
        <v>610</v>
      </c>
      <c r="I121" s="256"/>
      <c r="J121" s="252"/>
      <c r="K121" s="252"/>
      <c r="L121" s="257"/>
      <c r="M121" s="258"/>
      <c r="N121" s="259"/>
      <c r="O121" s="259"/>
      <c r="P121" s="259"/>
      <c r="Q121" s="259"/>
      <c r="R121" s="259"/>
      <c r="S121" s="259"/>
      <c r="T121" s="260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61" t="s">
        <v>372</v>
      </c>
      <c r="AU121" s="261" t="s">
        <v>81</v>
      </c>
      <c r="AV121" s="14" t="s">
        <v>81</v>
      </c>
      <c r="AW121" s="14" t="s">
        <v>34</v>
      </c>
      <c r="AX121" s="14" t="s">
        <v>79</v>
      </c>
      <c r="AY121" s="261" t="s">
        <v>178</v>
      </c>
    </row>
    <row r="122" s="2" customFormat="1" ht="33" customHeight="1">
      <c r="A122" s="41"/>
      <c r="B122" s="42"/>
      <c r="C122" s="214" t="s">
        <v>223</v>
      </c>
      <c r="D122" s="214" t="s">
        <v>179</v>
      </c>
      <c r="E122" s="215" t="s">
        <v>5218</v>
      </c>
      <c r="F122" s="216" t="s">
        <v>5219</v>
      </c>
      <c r="G122" s="217" t="s">
        <v>384</v>
      </c>
      <c r="H122" s="218">
        <v>20</v>
      </c>
      <c r="I122" s="219"/>
      <c r="J122" s="220">
        <f>ROUND(I122*H122,2)</f>
        <v>0</v>
      </c>
      <c r="K122" s="216" t="s">
        <v>368</v>
      </c>
      <c r="L122" s="47"/>
      <c r="M122" s="221" t="s">
        <v>21</v>
      </c>
      <c r="N122" s="222" t="s">
        <v>43</v>
      </c>
      <c r="O122" s="87"/>
      <c r="P122" s="223">
        <f>O122*H122</f>
        <v>0</v>
      </c>
      <c r="Q122" s="223">
        <v>0</v>
      </c>
      <c r="R122" s="223">
        <f>Q122*H122</f>
        <v>0</v>
      </c>
      <c r="S122" s="223">
        <v>0</v>
      </c>
      <c r="T122" s="224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25" t="s">
        <v>97</v>
      </c>
      <c r="AT122" s="225" t="s">
        <v>179</v>
      </c>
      <c r="AU122" s="225" t="s">
        <v>81</v>
      </c>
      <c r="AY122" s="20" t="s">
        <v>178</v>
      </c>
      <c r="BE122" s="226">
        <f>IF(N122="základní",J122,0)</f>
        <v>0</v>
      </c>
      <c r="BF122" s="226">
        <f>IF(N122="snížená",J122,0)</f>
        <v>0</v>
      </c>
      <c r="BG122" s="226">
        <f>IF(N122="zákl. přenesená",J122,0)</f>
        <v>0</v>
      </c>
      <c r="BH122" s="226">
        <f>IF(N122="sníž. přenesená",J122,0)</f>
        <v>0</v>
      </c>
      <c r="BI122" s="226">
        <f>IF(N122="nulová",J122,0)</f>
        <v>0</v>
      </c>
      <c r="BJ122" s="20" t="s">
        <v>79</v>
      </c>
      <c r="BK122" s="226">
        <f>ROUND(I122*H122,2)</f>
        <v>0</v>
      </c>
      <c r="BL122" s="20" t="s">
        <v>97</v>
      </c>
      <c r="BM122" s="225" t="s">
        <v>5220</v>
      </c>
    </row>
    <row r="123" s="2" customFormat="1">
      <c r="A123" s="41"/>
      <c r="B123" s="42"/>
      <c r="C123" s="43"/>
      <c r="D123" s="235" t="s">
        <v>370</v>
      </c>
      <c r="E123" s="43"/>
      <c r="F123" s="236" t="s">
        <v>5221</v>
      </c>
      <c r="G123" s="43"/>
      <c r="H123" s="43"/>
      <c r="I123" s="237"/>
      <c r="J123" s="43"/>
      <c r="K123" s="43"/>
      <c r="L123" s="47"/>
      <c r="M123" s="238"/>
      <c r="N123" s="239"/>
      <c r="O123" s="87"/>
      <c r="P123" s="87"/>
      <c r="Q123" s="87"/>
      <c r="R123" s="87"/>
      <c r="S123" s="87"/>
      <c r="T123" s="88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T123" s="20" t="s">
        <v>370</v>
      </c>
      <c r="AU123" s="20" t="s">
        <v>81</v>
      </c>
    </row>
    <row r="124" s="13" customFormat="1">
      <c r="A124" s="13"/>
      <c r="B124" s="240"/>
      <c r="C124" s="241"/>
      <c r="D124" s="242" t="s">
        <v>372</v>
      </c>
      <c r="E124" s="243" t="s">
        <v>21</v>
      </c>
      <c r="F124" s="244" t="s">
        <v>387</v>
      </c>
      <c r="G124" s="241"/>
      <c r="H124" s="243" t="s">
        <v>21</v>
      </c>
      <c r="I124" s="245"/>
      <c r="J124" s="241"/>
      <c r="K124" s="241"/>
      <c r="L124" s="246"/>
      <c r="M124" s="247"/>
      <c r="N124" s="248"/>
      <c r="O124" s="248"/>
      <c r="P124" s="248"/>
      <c r="Q124" s="248"/>
      <c r="R124" s="248"/>
      <c r="S124" s="248"/>
      <c r="T124" s="249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50" t="s">
        <v>372</v>
      </c>
      <c r="AU124" s="250" t="s">
        <v>81</v>
      </c>
      <c r="AV124" s="13" t="s">
        <v>79</v>
      </c>
      <c r="AW124" s="13" t="s">
        <v>34</v>
      </c>
      <c r="AX124" s="13" t="s">
        <v>72</v>
      </c>
      <c r="AY124" s="250" t="s">
        <v>178</v>
      </c>
    </row>
    <row r="125" s="14" customFormat="1">
      <c r="A125" s="14"/>
      <c r="B125" s="251"/>
      <c r="C125" s="252"/>
      <c r="D125" s="242" t="s">
        <v>372</v>
      </c>
      <c r="E125" s="253" t="s">
        <v>21</v>
      </c>
      <c r="F125" s="254" t="s">
        <v>5213</v>
      </c>
      <c r="G125" s="252"/>
      <c r="H125" s="255">
        <v>20</v>
      </c>
      <c r="I125" s="256"/>
      <c r="J125" s="252"/>
      <c r="K125" s="252"/>
      <c r="L125" s="257"/>
      <c r="M125" s="258"/>
      <c r="N125" s="259"/>
      <c r="O125" s="259"/>
      <c r="P125" s="259"/>
      <c r="Q125" s="259"/>
      <c r="R125" s="259"/>
      <c r="S125" s="259"/>
      <c r="T125" s="260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61" t="s">
        <v>372</v>
      </c>
      <c r="AU125" s="261" t="s">
        <v>81</v>
      </c>
      <c r="AV125" s="14" t="s">
        <v>81</v>
      </c>
      <c r="AW125" s="14" t="s">
        <v>34</v>
      </c>
      <c r="AX125" s="14" t="s">
        <v>79</v>
      </c>
      <c r="AY125" s="261" t="s">
        <v>178</v>
      </c>
    </row>
    <row r="126" s="2" customFormat="1" ht="37.8" customHeight="1">
      <c r="A126" s="41"/>
      <c r="B126" s="42"/>
      <c r="C126" s="214" t="s">
        <v>185</v>
      </c>
      <c r="D126" s="214" t="s">
        <v>179</v>
      </c>
      <c r="E126" s="215" t="s">
        <v>5222</v>
      </c>
      <c r="F126" s="216" t="s">
        <v>5223</v>
      </c>
      <c r="G126" s="217" t="s">
        <v>384</v>
      </c>
      <c r="H126" s="218">
        <v>610</v>
      </c>
      <c r="I126" s="219"/>
      <c r="J126" s="220">
        <f>ROUND(I126*H126,2)</f>
        <v>0</v>
      </c>
      <c r="K126" s="216" t="s">
        <v>368</v>
      </c>
      <c r="L126" s="47"/>
      <c r="M126" s="221" t="s">
        <v>21</v>
      </c>
      <c r="N126" s="222" t="s">
        <v>43</v>
      </c>
      <c r="O126" s="87"/>
      <c r="P126" s="223">
        <f>O126*H126</f>
        <v>0</v>
      </c>
      <c r="Q126" s="223">
        <v>0</v>
      </c>
      <c r="R126" s="223">
        <f>Q126*H126</f>
        <v>0</v>
      </c>
      <c r="S126" s="223">
        <v>0</v>
      </c>
      <c r="T126" s="224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25" t="s">
        <v>97</v>
      </c>
      <c r="AT126" s="225" t="s">
        <v>179</v>
      </c>
      <c r="AU126" s="225" t="s">
        <v>81</v>
      </c>
      <c r="AY126" s="20" t="s">
        <v>178</v>
      </c>
      <c r="BE126" s="226">
        <f>IF(N126="základní",J126,0)</f>
        <v>0</v>
      </c>
      <c r="BF126" s="226">
        <f>IF(N126="snížená",J126,0)</f>
        <v>0</v>
      </c>
      <c r="BG126" s="226">
        <f>IF(N126="zákl. přenesená",J126,0)</f>
        <v>0</v>
      </c>
      <c r="BH126" s="226">
        <f>IF(N126="sníž. přenesená",J126,0)</f>
        <v>0</v>
      </c>
      <c r="BI126" s="226">
        <f>IF(N126="nulová",J126,0)</f>
        <v>0</v>
      </c>
      <c r="BJ126" s="20" t="s">
        <v>79</v>
      </c>
      <c r="BK126" s="226">
        <f>ROUND(I126*H126,2)</f>
        <v>0</v>
      </c>
      <c r="BL126" s="20" t="s">
        <v>97</v>
      </c>
      <c r="BM126" s="225" t="s">
        <v>5224</v>
      </c>
    </row>
    <row r="127" s="2" customFormat="1">
      <c r="A127" s="41"/>
      <c r="B127" s="42"/>
      <c r="C127" s="43"/>
      <c r="D127" s="235" t="s">
        <v>370</v>
      </c>
      <c r="E127" s="43"/>
      <c r="F127" s="236" t="s">
        <v>5225</v>
      </c>
      <c r="G127" s="43"/>
      <c r="H127" s="43"/>
      <c r="I127" s="237"/>
      <c r="J127" s="43"/>
      <c r="K127" s="43"/>
      <c r="L127" s="47"/>
      <c r="M127" s="238"/>
      <c r="N127" s="239"/>
      <c r="O127" s="87"/>
      <c r="P127" s="87"/>
      <c r="Q127" s="87"/>
      <c r="R127" s="87"/>
      <c r="S127" s="87"/>
      <c r="T127" s="88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T127" s="20" t="s">
        <v>370</v>
      </c>
      <c r="AU127" s="20" t="s">
        <v>81</v>
      </c>
    </row>
    <row r="128" s="13" customFormat="1">
      <c r="A128" s="13"/>
      <c r="B128" s="240"/>
      <c r="C128" s="241"/>
      <c r="D128" s="242" t="s">
        <v>372</v>
      </c>
      <c r="E128" s="243" t="s">
        <v>21</v>
      </c>
      <c r="F128" s="244" t="s">
        <v>387</v>
      </c>
      <c r="G128" s="241"/>
      <c r="H128" s="243" t="s">
        <v>21</v>
      </c>
      <c r="I128" s="245"/>
      <c r="J128" s="241"/>
      <c r="K128" s="241"/>
      <c r="L128" s="246"/>
      <c r="M128" s="247"/>
      <c r="N128" s="248"/>
      <c r="O128" s="248"/>
      <c r="P128" s="248"/>
      <c r="Q128" s="248"/>
      <c r="R128" s="248"/>
      <c r="S128" s="248"/>
      <c r="T128" s="249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50" t="s">
        <v>372</v>
      </c>
      <c r="AU128" s="250" t="s">
        <v>81</v>
      </c>
      <c r="AV128" s="13" t="s">
        <v>79</v>
      </c>
      <c r="AW128" s="13" t="s">
        <v>34</v>
      </c>
      <c r="AX128" s="13" t="s">
        <v>72</v>
      </c>
      <c r="AY128" s="250" t="s">
        <v>178</v>
      </c>
    </row>
    <row r="129" s="14" customFormat="1">
      <c r="A129" s="14"/>
      <c r="B129" s="251"/>
      <c r="C129" s="252"/>
      <c r="D129" s="242" t="s">
        <v>372</v>
      </c>
      <c r="E129" s="253" t="s">
        <v>21</v>
      </c>
      <c r="F129" s="254" t="s">
        <v>5208</v>
      </c>
      <c r="G129" s="252"/>
      <c r="H129" s="255">
        <v>610</v>
      </c>
      <c r="I129" s="256"/>
      <c r="J129" s="252"/>
      <c r="K129" s="252"/>
      <c r="L129" s="257"/>
      <c r="M129" s="258"/>
      <c r="N129" s="259"/>
      <c r="O129" s="259"/>
      <c r="P129" s="259"/>
      <c r="Q129" s="259"/>
      <c r="R129" s="259"/>
      <c r="S129" s="259"/>
      <c r="T129" s="260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61" t="s">
        <v>372</v>
      </c>
      <c r="AU129" s="261" t="s">
        <v>81</v>
      </c>
      <c r="AV129" s="14" t="s">
        <v>81</v>
      </c>
      <c r="AW129" s="14" t="s">
        <v>34</v>
      </c>
      <c r="AX129" s="14" t="s">
        <v>79</v>
      </c>
      <c r="AY129" s="261" t="s">
        <v>178</v>
      </c>
    </row>
    <row r="130" s="2" customFormat="1" ht="37.8" customHeight="1">
      <c r="A130" s="41"/>
      <c r="B130" s="42"/>
      <c r="C130" s="214" t="s">
        <v>189</v>
      </c>
      <c r="D130" s="214" t="s">
        <v>179</v>
      </c>
      <c r="E130" s="215" t="s">
        <v>5226</v>
      </c>
      <c r="F130" s="216" t="s">
        <v>5227</v>
      </c>
      <c r="G130" s="217" t="s">
        <v>384</v>
      </c>
      <c r="H130" s="218">
        <v>20</v>
      </c>
      <c r="I130" s="219"/>
      <c r="J130" s="220">
        <f>ROUND(I130*H130,2)</f>
        <v>0</v>
      </c>
      <c r="K130" s="216" t="s">
        <v>368</v>
      </c>
      <c r="L130" s="47"/>
      <c r="M130" s="221" t="s">
        <v>21</v>
      </c>
      <c r="N130" s="222" t="s">
        <v>43</v>
      </c>
      <c r="O130" s="87"/>
      <c r="P130" s="223">
        <f>O130*H130</f>
        <v>0</v>
      </c>
      <c r="Q130" s="223">
        <v>0</v>
      </c>
      <c r="R130" s="223">
        <f>Q130*H130</f>
        <v>0</v>
      </c>
      <c r="S130" s="223">
        <v>0</v>
      </c>
      <c r="T130" s="224">
        <f>S130*H130</f>
        <v>0</v>
      </c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R130" s="225" t="s">
        <v>97</v>
      </c>
      <c r="AT130" s="225" t="s">
        <v>179</v>
      </c>
      <c r="AU130" s="225" t="s">
        <v>81</v>
      </c>
      <c r="AY130" s="20" t="s">
        <v>178</v>
      </c>
      <c r="BE130" s="226">
        <f>IF(N130="základní",J130,0)</f>
        <v>0</v>
      </c>
      <c r="BF130" s="226">
        <f>IF(N130="snížená",J130,0)</f>
        <v>0</v>
      </c>
      <c r="BG130" s="226">
        <f>IF(N130="zákl. přenesená",J130,0)</f>
        <v>0</v>
      </c>
      <c r="BH130" s="226">
        <f>IF(N130="sníž. přenesená",J130,0)</f>
        <v>0</v>
      </c>
      <c r="BI130" s="226">
        <f>IF(N130="nulová",J130,0)</f>
        <v>0</v>
      </c>
      <c r="BJ130" s="20" t="s">
        <v>79</v>
      </c>
      <c r="BK130" s="226">
        <f>ROUND(I130*H130,2)</f>
        <v>0</v>
      </c>
      <c r="BL130" s="20" t="s">
        <v>97</v>
      </c>
      <c r="BM130" s="225" t="s">
        <v>5228</v>
      </c>
    </row>
    <row r="131" s="2" customFormat="1">
      <c r="A131" s="41"/>
      <c r="B131" s="42"/>
      <c r="C131" s="43"/>
      <c r="D131" s="235" t="s">
        <v>370</v>
      </c>
      <c r="E131" s="43"/>
      <c r="F131" s="236" t="s">
        <v>5229</v>
      </c>
      <c r="G131" s="43"/>
      <c r="H131" s="43"/>
      <c r="I131" s="237"/>
      <c r="J131" s="43"/>
      <c r="K131" s="43"/>
      <c r="L131" s="47"/>
      <c r="M131" s="238"/>
      <c r="N131" s="239"/>
      <c r="O131" s="87"/>
      <c r="P131" s="87"/>
      <c r="Q131" s="87"/>
      <c r="R131" s="87"/>
      <c r="S131" s="87"/>
      <c r="T131" s="88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T131" s="20" t="s">
        <v>370</v>
      </c>
      <c r="AU131" s="20" t="s">
        <v>81</v>
      </c>
    </row>
    <row r="132" s="13" customFormat="1">
      <c r="A132" s="13"/>
      <c r="B132" s="240"/>
      <c r="C132" s="241"/>
      <c r="D132" s="242" t="s">
        <v>372</v>
      </c>
      <c r="E132" s="243" t="s">
        <v>21</v>
      </c>
      <c r="F132" s="244" t="s">
        <v>387</v>
      </c>
      <c r="G132" s="241"/>
      <c r="H132" s="243" t="s">
        <v>21</v>
      </c>
      <c r="I132" s="245"/>
      <c r="J132" s="241"/>
      <c r="K132" s="241"/>
      <c r="L132" s="246"/>
      <c r="M132" s="247"/>
      <c r="N132" s="248"/>
      <c r="O132" s="248"/>
      <c r="P132" s="248"/>
      <c r="Q132" s="248"/>
      <c r="R132" s="248"/>
      <c r="S132" s="248"/>
      <c r="T132" s="249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50" t="s">
        <v>372</v>
      </c>
      <c r="AU132" s="250" t="s">
        <v>81</v>
      </c>
      <c r="AV132" s="13" t="s">
        <v>79</v>
      </c>
      <c r="AW132" s="13" t="s">
        <v>34</v>
      </c>
      <c r="AX132" s="13" t="s">
        <v>72</v>
      </c>
      <c r="AY132" s="250" t="s">
        <v>178</v>
      </c>
    </row>
    <row r="133" s="14" customFormat="1">
      <c r="A133" s="14"/>
      <c r="B133" s="251"/>
      <c r="C133" s="252"/>
      <c r="D133" s="242" t="s">
        <v>372</v>
      </c>
      <c r="E133" s="253" t="s">
        <v>21</v>
      </c>
      <c r="F133" s="254" t="s">
        <v>5213</v>
      </c>
      <c r="G133" s="252"/>
      <c r="H133" s="255">
        <v>20</v>
      </c>
      <c r="I133" s="256"/>
      <c r="J133" s="252"/>
      <c r="K133" s="252"/>
      <c r="L133" s="257"/>
      <c r="M133" s="258"/>
      <c r="N133" s="259"/>
      <c r="O133" s="259"/>
      <c r="P133" s="259"/>
      <c r="Q133" s="259"/>
      <c r="R133" s="259"/>
      <c r="S133" s="259"/>
      <c r="T133" s="260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61" t="s">
        <v>372</v>
      </c>
      <c r="AU133" s="261" t="s">
        <v>81</v>
      </c>
      <c r="AV133" s="14" t="s">
        <v>81</v>
      </c>
      <c r="AW133" s="14" t="s">
        <v>34</v>
      </c>
      <c r="AX133" s="14" t="s">
        <v>79</v>
      </c>
      <c r="AY133" s="261" t="s">
        <v>178</v>
      </c>
    </row>
    <row r="134" s="2" customFormat="1" ht="16.5" customHeight="1">
      <c r="A134" s="41"/>
      <c r="B134" s="42"/>
      <c r="C134" s="284" t="s">
        <v>193</v>
      </c>
      <c r="D134" s="284" t="s">
        <v>543</v>
      </c>
      <c r="E134" s="285" t="s">
        <v>5230</v>
      </c>
      <c r="F134" s="286" t="s">
        <v>5231</v>
      </c>
      <c r="G134" s="287" t="s">
        <v>2381</v>
      </c>
      <c r="H134" s="288">
        <v>9.4499999999999993</v>
      </c>
      <c r="I134" s="289"/>
      <c r="J134" s="290">
        <f>ROUND(I134*H134,2)</f>
        <v>0</v>
      </c>
      <c r="K134" s="286" t="s">
        <v>368</v>
      </c>
      <c r="L134" s="291"/>
      <c r="M134" s="292" t="s">
        <v>21</v>
      </c>
      <c r="N134" s="293" t="s">
        <v>43</v>
      </c>
      <c r="O134" s="87"/>
      <c r="P134" s="223">
        <f>O134*H134</f>
        <v>0</v>
      </c>
      <c r="Q134" s="223">
        <v>0.001</v>
      </c>
      <c r="R134" s="223">
        <f>Q134*H134</f>
        <v>0.0094500000000000001</v>
      </c>
      <c r="S134" s="223">
        <v>0</v>
      </c>
      <c r="T134" s="224">
        <f>S134*H134</f>
        <v>0</v>
      </c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R134" s="225" t="s">
        <v>219</v>
      </c>
      <c r="AT134" s="225" t="s">
        <v>543</v>
      </c>
      <c r="AU134" s="225" t="s">
        <v>81</v>
      </c>
      <c r="AY134" s="20" t="s">
        <v>178</v>
      </c>
      <c r="BE134" s="226">
        <f>IF(N134="základní",J134,0)</f>
        <v>0</v>
      </c>
      <c r="BF134" s="226">
        <f>IF(N134="snížená",J134,0)</f>
        <v>0</v>
      </c>
      <c r="BG134" s="226">
        <f>IF(N134="zákl. přenesená",J134,0)</f>
        <v>0</v>
      </c>
      <c r="BH134" s="226">
        <f>IF(N134="sníž. přenesená",J134,0)</f>
        <v>0</v>
      </c>
      <c r="BI134" s="226">
        <f>IF(N134="nulová",J134,0)</f>
        <v>0</v>
      </c>
      <c r="BJ134" s="20" t="s">
        <v>79</v>
      </c>
      <c r="BK134" s="226">
        <f>ROUND(I134*H134,2)</f>
        <v>0</v>
      </c>
      <c r="BL134" s="20" t="s">
        <v>97</v>
      </c>
      <c r="BM134" s="225" t="s">
        <v>5232</v>
      </c>
    </row>
    <row r="135" s="14" customFormat="1">
      <c r="A135" s="14"/>
      <c r="B135" s="251"/>
      <c r="C135" s="252"/>
      <c r="D135" s="242" t="s">
        <v>372</v>
      </c>
      <c r="E135" s="253" t="s">
        <v>21</v>
      </c>
      <c r="F135" s="254" t="s">
        <v>5233</v>
      </c>
      <c r="G135" s="252"/>
      <c r="H135" s="255">
        <v>630</v>
      </c>
      <c r="I135" s="256"/>
      <c r="J135" s="252"/>
      <c r="K135" s="252"/>
      <c r="L135" s="257"/>
      <c r="M135" s="258"/>
      <c r="N135" s="259"/>
      <c r="O135" s="259"/>
      <c r="P135" s="259"/>
      <c r="Q135" s="259"/>
      <c r="R135" s="259"/>
      <c r="S135" s="259"/>
      <c r="T135" s="260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61" t="s">
        <v>372</v>
      </c>
      <c r="AU135" s="261" t="s">
        <v>81</v>
      </c>
      <c r="AV135" s="14" t="s">
        <v>81</v>
      </c>
      <c r="AW135" s="14" t="s">
        <v>34</v>
      </c>
      <c r="AX135" s="14" t="s">
        <v>72</v>
      </c>
      <c r="AY135" s="261" t="s">
        <v>178</v>
      </c>
    </row>
    <row r="136" s="14" customFormat="1">
      <c r="A136" s="14"/>
      <c r="B136" s="251"/>
      <c r="C136" s="252"/>
      <c r="D136" s="242" t="s">
        <v>372</v>
      </c>
      <c r="E136" s="253" t="s">
        <v>21</v>
      </c>
      <c r="F136" s="254" t="s">
        <v>5234</v>
      </c>
      <c r="G136" s="252"/>
      <c r="H136" s="255">
        <v>9.4499999999999993</v>
      </c>
      <c r="I136" s="256"/>
      <c r="J136" s="252"/>
      <c r="K136" s="252"/>
      <c r="L136" s="257"/>
      <c r="M136" s="258"/>
      <c r="N136" s="259"/>
      <c r="O136" s="259"/>
      <c r="P136" s="259"/>
      <c r="Q136" s="259"/>
      <c r="R136" s="259"/>
      <c r="S136" s="259"/>
      <c r="T136" s="260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61" t="s">
        <v>372</v>
      </c>
      <c r="AU136" s="261" t="s">
        <v>81</v>
      </c>
      <c r="AV136" s="14" t="s">
        <v>81</v>
      </c>
      <c r="AW136" s="14" t="s">
        <v>34</v>
      </c>
      <c r="AX136" s="14" t="s">
        <v>79</v>
      </c>
      <c r="AY136" s="261" t="s">
        <v>178</v>
      </c>
    </row>
    <row r="137" s="2" customFormat="1" ht="44.25" customHeight="1">
      <c r="A137" s="41"/>
      <c r="B137" s="42"/>
      <c r="C137" s="214" t="s">
        <v>230</v>
      </c>
      <c r="D137" s="214" t="s">
        <v>179</v>
      </c>
      <c r="E137" s="215" t="s">
        <v>5235</v>
      </c>
      <c r="F137" s="216" t="s">
        <v>5236</v>
      </c>
      <c r="G137" s="217" t="s">
        <v>546</v>
      </c>
      <c r="H137" s="218">
        <v>20</v>
      </c>
      <c r="I137" s="219"/>
      <c r="J137" s="220">
        <f>ROUND(I137*H137,2)</f>
        <v>0</v>
      </c>
      <c r="K137" s="216" t="s">
        <v>368</v>
      </c>
      <c r="L137" s="47"/>
      <c r="M137" s="221" t="s">
        <v>21</v>
      </c>
      <c r="N137" s="222" t="s">
        <v>43</v>
      </c>
      <c r="O137" s="87"/>
      <c r="P137" s="223">
        <f>O137*H137</f>
        <v>0</v>
      </c>
      <c r="Q137" s="223">
        <v>0</v>
      </c>
      <c r="R137" s="223">
        <f>Q137*H137</f>
        <v>0</v>
      </c>
      <c r="S137" s="223">
        <v>0</v>
      </c>
      <c r="T137" s="224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25" t="s">
        <v>97</v>
      </c>
      <c r="AT137" s="225" t="s">
        <v>179</v>
      </c>
      <c r="AU137" s="225" t="s">
        <v>81</v>
      </c>
      <c r="AY137" s="20" t="s">
        <v>178</v>
      </c>
      <c r="BE137" s="226">
        <f>IF(N137="základní",J137,0)</f>
        <v>0</v>
      </c>
      <c r="BF137" s="226">
        <f>IF(N137="snížená",J137,0)</f>
        <v>0</v>
      </c>
      <c r="BG137" s="226">
        <f>IF(N137="zákl. přenesená",J137,0)</f>
        <v>0</v>
      </c>
      <c r="BH137" s="226">
        <f>IF(N137="sníž. přenesená",J137,0)</f>
        <v>0</v>
      </c>
      <c r="BI137" s="226">
        <f>IF(N137="nulová",J137,0)</f>
        <v>0</v>
      </c>
      <c r="BJ137" s="20" t="s">
        <v>79</v>
      </c>
      <c r="BK137" s="226">
        <f>ROUND(I137*H137,2)</f>
        <v>0</v>
      </c>
      <c r="BL137" s="20" t="s">
        <v>97</v>
      </c>
      <c r="BM137" s="225" t="s">
        <v>5237</v>
      </c>
    </row>
    <row r="138" s="2" customFormat="1">
      <c r="A138" s="41"/>
      <c r="B138" s="42"/>
      <c r="C138" s="43"/>
      <c r="D138" s="235" t="s">
        <v>370</v>
      </c>
      <c r="E138" s="43"/>
      <c r="F138" s="236" t="s">
        <v>5238</v>
      </c>
      <c r="G138" s="43"/>
      <c r="H138" s="43"/>
      <c r="I138" s="237"/>
      <c r="J138" s="43"/>
      <c r="K138" s="43"/>
      <c r="L138" s="47"/>
      <c r="M138" s="238"/>
      <c r="N138" s="239"/>
      <c r="O138" s="87"/>
      <c r="P138" s="87"/>
      <c r="Q138" s="87"/>
      <c r="R138" s="87"/>
      <c r="S138" s="87"/>
      <c r="T138" s="88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T138" s="20" t="s">
        <v>370</v>
      </c>
      <c r="AU138" s="20" t="s">
        <v>81</v>
      </c>
    </row>
    <row r="139" s="14" customFormat="1">
      <c r="A139" s="14"/>
      <c r="B139" s="251"/>
      <c r="C139" s="252"/>
      <c r="D139" s="242" t="s">
        <v>372</v>
      </c>
      <c r="E139" s="253" t="s">
        <v>21</v>
      </c>
      <c r="F139" s="254" t="s">
        <v>5239</v>
      </c>
      <c r="G139" s="252"/>
      <c r="H139" s="255">
        <v>20</v>
      </c>
      <c r="I139" s="256"/>
      <c r="J139" s="252"/>
      <c r="K139" s="252"/>
      <c r="L139" s="257"/>
      <c r="M139" s="258"/>
      <c r="N139" s="259"/>
      <c r="O139" s="259"/>
      <c r="P139" s="259"/>
      <c r="Q139" s="259"/>
      <c r="R139" s="259"/>
      <c r="S139" s="259"/>
      <c r="T139" s="260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61" t="s">
        <v>372</v>
      </c>
      <c r="AU139" s="261" t="s">
        <v>81</v>
      </c>
      <c r="AV139" s="14" t="s">
        <v>81</v>
      </c>
      <c r="AW139" s="14" t="s">
        <v>34</v>
      </c>
      <c r="AX139" s="14" t="s">
        <v>79</v>
      </c>
      <c r="AY139" s="261" t="s">
        <v>178</v>
      </c>
    </row>
    <row r="140" s="2" customFormat="1" ht="44.25" customHeight="1">
      <c r="A140" s="41"/>
      <c r="B140" s="42"/>
      <c r="C140" s="214" t="s">
        <v>235</v>
      </c>
      <c r="D140" s="214" t="s">
        <v>179</v>
      </c>
      <c r="E140" s="215" t="s">
        <v>5240</v>
      </c>
      <c r="F140" s="216" t="s">
        <v>5241</v>
      </c>
      <c r="G140" s="217" t="s">
        <v>546</v>
      </c>
      <c r="H140" s="218">
        <v>5</v>
      </c>
      <c r="I140" s="219"/>
      <c r="J140" s="220">
        <f>ROUND(I140*H140,2)</f>
        <v>0</v>
      </c>
      <c r="K140" s="216" t="s">
        <v>368</v>
      </c>
      <c r="L140" s="47"/>
      <c r="M140" s="221" t="s">
        <v>21</v>
      </c>
      <c r="N140" s="222" t="s">
        <v>43</v>
      </c>
      <c r="O140" s="87"/>
      <c r="P140" s="223">
        <f>O140*H140</f>
        <v>0</v>
      </c>
      <c r="Q140" s="223">
        <v>0</v>
      </c>
      <c r="R140" s="223">
        <f>Q140*H140</f>
        <v>0</v>
      </c>
      <c r="S140" s="223">
        <v>0</v>
      </c>
      <c r="T140" s="224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25" t="s">
        <v>97</v>
      </c>
      <c r="AT140" s="225" t="s">
        <v>179</v>
      </c>
      <c r="AU140" s="225" t="s">
        <v>81</v>
      </c>
      <c r="AY140" s="20" t="s">
        <v>178</v>
      </c>
      <c r="BE140" s="226">
        <f>IF(N140="základní",J140,0)</f>
        <v>0</v>
      </c>
      <c r="BF140" s="226">
        <f>IF(N140="snížená",J140,0)</f>
        <v>0</v>
      </c>
      <c r="BG140" s="226">
        <f>IF(N140="zákl. přenesená",J140,0)</f>
        <v>0</v>
      </c>
      <c r="BH140" s="226">
        <f>IF(N140="sníž. přenesená",J140,0)</f>
        <v>0</v>
      </c>
      <c r="BI140" s="226">
        <f>IF(N140="nulová",J140,0)</f>
        <v>0</v>
      </c>
      <c r="BJ140" s="20" t="s">
        <v>79</v>
      </c>
      <c r="BK140" s="226">
        <f>ROUND(I140*H140,2)</f>
        <v>0</v>
      </c>
      <c r="BL140" s="20" t="s">
        <v>97</v>
      </c>
      <c r="BM140" s="225" t="s">
        <v>5242</v>
      </c>
    </row>
    <row r="141" s="2" customFormat="1">
      <c r="A141" s="41"/>
      <c r="B141" s="42"/>
      <c r="C141" s="43"/>
      <c r="D141" s="235" t="s">
        <v>370</v>
      </c>
      <c r="E141" s="43"/>
      <c r="F141" s="236" t="s">
        <v>5243</v>
      </c>
      <c r="G141" s="43"/>
      <c r="H141" s="43"/>
      <c r="I141" s="237"/>
      <c r="J141" s="43"/>
      <c r="K141" s="43"/>
      <c r="L141" s="47"/>
      <c r="M141" s="238"/>
      <c r="N141" s="239"/>
      <c r="O141" s="87"/>
      <c r="P141" s="87"/>
      <c r="Q141" s="87"/>
      <c r="R141" s="87"/>
      <c r="S141" s="87"/>
      <c r="T141" s="88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T141" s="20" t="s">
        <v>370</v>
      </c>
      <c r="AU141" s="20" t="s">
        <v>81</v>
      </c>
    </row>
    <row r="142" s="13" customFormat="1">
      <c r="A142" s="13"/>
      <c r="B142" s="240"/>
      <c r="C142" s="241"/>
      <c r="D142" s="242" t="s">
        <v>372</v>
      </c>
      <c r="E142" s="243" t="s">
        <v>21</v>
      </c>
      <c r="F142" s="244" t="s">
        <v>387</v>
      </c>
      <c r="G142" s="241"/>
      <c r="H142" s="243" t="s">
        <v>21</v>
      </c>
      <c r="I142" s="245"/>
      <c r="J142" s="241"/>
      <c r="K142" s="241"/>
      <c r="L142" s="246"/>
      <c r="M142" s="247"/>
      <c r="N142" s="248"/>
      <c r="O142" s="248"/>
      <c r="P142" s="248"/>
      <c r="Q142" s="248"/>
      <c r="R142" s="248"/>
      <c r="S142" s="248"/>
      <c r="T142" s="249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50" t="s">
        <v>372</v>
      </c>
      <c r="AU142" s="250" t="s">
        <v>81</v>
      </c>
      <c r="AV142" s="13" t="s">
        <v>79</v>
      </c>
      <c r="AW142" s="13" t="s">
        <v>34</v>
      </c>
      <c r="AX142" s="13" t="s">
        <v>72</v>
      </c>
      <c r="AY142" s="250" t="s">
        <v>178</v>
      </c>
    </row>
    <row r="143" s="14" customFormat="1">
      <c r="A143" s="14"/>
      <c r="B143" s="251"/>
      <c r="C143" s="252"/>
      <c r="D143" s="242" t="s">
        <v>372</v>
      </c>
      <c r="E143" s="253" t="s">
        <v>21</v>
      </c>
      <c r="F143" s="254" t="s">
        <v>5244</v>
      </c>
      <c r="G143" s="252"/>
      <c r="H143" s="255">
        <v>5</v>
      </c>
      <c r="I143" s="256"/>
      <c r="J143" s="252"/>
      <c r="K143" s="252"/>
      <c r="L143" s="257"/>
      <c r="M143" s="258"/>
      <c r="N143" s="259"/>
      <c r="O143" s="259"/>
      <c r="P143" s="259"/>
      <c r="Q143" s="259"/>
      <c r="R143" s="259"/>
      <c r="S143" s="259"/>
      <c r="T143" s="260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61" t="s">
        <v>372</v>
      </c>
      <c r="AU143" s="261" t="s">
        <v>81</v>
      </c>
      <c r="AV143" s="14" t="s">
        <v>81</v>
      </c>
      <c r="AW143" s="14" t="s">
        <v>34</v>
      </c>
      <c r="AX143" s="14" t="s">
        <v>79</v>
      </c>
      <c r="AY143" s="261" t="s">
        <v>178</v>
      </c>
    </row>
    <row r="144" s="2" customFormat="1" ht="16.5" customHeight="1">
      <c r="A144" s="41"/>
      <c r="B144" s="42"/>
      <c r="C144" s="284" t="s">
        <v>8</v>
      </c>
      <c r="D144" s="284" t="s">
        <v>543</v>
      </c>
      <c r="E144" s="285" t="s">
        <v>5245</v>
      </c>
      <c r="F144" s="286" t="s">
        <v>5246</v>
      </c>
      <c r="G144" s="287" t="s">
        <v>692</v>
      </c>
      <c r="H144" s="288">
        <v>199.80000000000001</v>
      </c>
      <c r="I144" s="289"/>
      <c r="J144" s="290">
        <f>ROUND(I144*H144,2)</f>
        <v>0</v>
      </c>
      <c r="K144" s="286" t="s">
        <v>368</v>
      </c>
      <c r="L144" s="291"/>
      <c r="M144" s="292" t="s">
        <v>21</v>
      </c>
      <c r="N144" s="293" t="s">
        <v>43</v>
      </c>
      <c r="O144" s="87"/>
      <c r="P144" s="223">
        <f>O144*H144</f>
        <v>0</v>
      </c>
      <c r="Q144" s="223">
        <v>1</v>
      </c>
      <c r="R144" s="223">
        <f>Q144*H144</f>
        <v>199.80000000000001</v>
      </c>
      <c r="S144" s="223">
        <v>0</v>
      </c>
      <c r="T144" s="224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25" t="s">
        <v>219</v>
      </c>
      <c r="AT144" s="225" t="s">
        <v>543</v>
      </c>
      <c r="AU144" s="225" t="s">
        <v>81</v>
      </c>
      <c r="AY144" s="20" t="s">
        <v>178</v>
      </c>
      <c r="BE144" s="226">
        <f>IF(N144="základní",J144,0)</f>
        <v>0</v>
      </c>
      <c r="BF144" s="226">
        <f>IF(N144="snížená",J144,0)</f>
        <v>0</v>
      </c>
      <c r="BG144" s="226">
        <f>IF(N144="zákl. přenesená",J144,0)</f>
        <v>0</v>
      </c>
      <c r="BH144" s="226">
        <f>IF(N144="sníž. přenesená",J144,0)</f>
        <v>0</v>
      </c>
      <c r="BI144" s="226">
        <f>IF(N144="nulová",J144,0)</f>
        <v>0</v>
      </c>
      <c r="BJ144" s="20" t="s">
        <v>79</v>
      </c>
      <c r="BK144" s="226">
        <f>ROUND(I144*H144,2)</f>
        <v>0</v>
      </c>
      <c r="BL144" s="20" t="s">
        <v>97</v>
      </c>
      <c r="BM144" s="225" t="s">
        <v>5247</v>
      </c>
    </row>
    <row r="145" s="14" customFormat="1">
      <c r="A145" s="14"/>
      <c r="B145" s="251"/>
      <c r="C145" s="252"/>
      <c r="D145" s="242" t="s">
        <v>372</v>
      </c>
      <c r="E145" s="253" t="s">
        <v>21</v>
      </c>
      <c r="F145" s="254" t="s">
        <v>5248</v>
      </c>
      <c r="G145" s="252"/>
      <c r="H145" s="255">
        <v>111</v>
      </c>
      <c r="I145" s="256"/>
      <c r="J145" s="252"/>
      <c r="K145" s="252"/>
      <c r="L145" s="257"/>
      <c r="M145" s="258"/>
      <c r="N145" s="259"/>
      <c r="O145" s="259"/>
      <c r="P145" s="259"/>
      <c r="Q145" s="259"/>
      <c r="R145" s="259"/>
      <c r="S145" s="259"/>
      <c r="T145" s="260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61" t="s">
        <v>372</v>
      </c>
      <c r="AU145" s="261" t="s">
        <v>81</v>
      </c>
      <c r="AV145" s="14" t="s">
        <v>81</v>
      </c>
      <c r="AW145" s="14" t="s">
        <v>34</v>
      </c>
      <c r="AX145" s="14" t="s">
        <v>72</v>
      </c>
      <c r="AY145" s="261" t="s">
        <v>178</v>
      </c>
    </row>
    <row r="146" s="14" customFormat="1">
      <c r="A146" s="14"/>
      <c r="B146" s="251"/>
      <c r="C146" s="252"/>
      <c r="D146" s="242" t="s">
        <v>372</v>
      </c>
      <c r="E146" s="253" t="s">
        <v>21</v>
      </c>
      <c r="F146" s="254" t="s">
        <v>5249</v>
      </c>
      <c r="G146" s="252"/>
      <c r="H146" s="255">
        <v>199.80000000000001</v>
      </c>
      <c r="I146" s="256"/>
      <c r="J146" s="252"/>
      <c r="K146" s="252"/>
      <c r="L146" s="257"/>
      <c r="M146" s="258"/>
      <c r="N146" s="259"/>
      <c r="O146" s="259"/>
      <c r="P146" s="259"/>
      <c r="Q146" s="259"/>
      <c r="R146" s="259"/>
      <c r="S146" s="259"/>
      <c r="T146" s="260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61" t="s">
        <v>372</v>
      </c>
      <c r="AU146" s="261" t="s">
        <v>81</v>
      </c>
      <c r="AV146" s="14" t="s">
        <v>81</v>
      </c>
      <c r="AW146" s="14" t="s">
        <v>34</v>
      </c>
      <c r="AX146" s="14" t="s">
        <v>79</v>
      </c>
      <c r="AY146" s="261" t="s">
        <v>178</v>
      </c>
    </row>
    <row r="147" s="2" customFormat="1" ht="24.15" customHeight="1">
      <c r="A147" s="41"/>
      <c r="B147" s="42"/>
      <c r="C147" s="214" t="s">
        <v>242</v>
      </c>
      <c r="D147" s="214" t="s">
        <v>179</v>
      </c>
      <c r="E147" s="215" t="s">
        <v>5250</v>
      </c>
      <c r="F147" s="216" t="s">
        <v>5251</v>
      </c>
      <c r="G147" s="217" t="s">
        <v>384</v>
      </c>
      <c r="H147" s="218">
        <v>50</v>
      </c>
      <c r="I147" s="219"/>
      <c r="J147" s="220">
        <f>ROUND(I147*H147,2)</f>
        <v>0</v>
      </c>
      <c r="K147" s="216" t="s">
        <v>368</v>
      </c>
      <c r="L147" s="47"/>
      <c r="M147" s="221" t="s">
        <v>21</v>
      </c>
      <c r="N147" s="222" t="s">
        <v>43</v>
      </c>
      <c r="O147" s="87"/>
      <c r="P147" s="223">
        <f>O147*H147</f>
        <v>0</v>
      </c>
      <c r="Q147" s="223">
        <v>0</v>
      </c>
      <c r="R147" s="223">
        <f>Q147*H147</f>
        <v>0</v>
      </c>
      <c r="S147" s="223">
        <v>0</v>
      </c>
      <c r="T147" s="224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25" t="s">
        <v>97</v>
      </c>
      <c r="AT147" s="225" t="s">
        <v>179</v>
      </c>
      <c r="AU147" s="225" t="s">
        <v>81</v>
      </c>
      <c r="AY147" s="20" t="s">
        <v>178</v>
      </c>
      <c r="BE147" s="226">
        <f>IF(N147="základní",J147,0)</f>
        <v>0</v>
      </c>
      <c r="BF147" s="226">
        <f>IF(N147="snížená",J147,0)</f>
        <v>0</v>
      </c>
      <c r="BG147" s="226">
        <f>IF(N147="zákl. přenesená",J147,0)</f>
        <v>0</v>
      </c>
      <c r="BH147" s="226">
        <f>IF(N147="sníž. přenesená",J147,0)</f>
        <v>0</v>
      </c>
      <c r="BI147" s="226">
        <f>IF(N147="nulová",J147,0)</f>
        <v>0</v>
      </c>
      <c r="BJ147" s="20" t="s">
        <v>79</v>
      </c>
      <c r="BK147" s="226">
        <f>ROUND(I147*H147,2)</f>
        <v>0</v>
      </c>
      <c r="BL147" s="20" t="s">
        <v>97</v>
      </c>
      <c r="BM147" s="225" t="s">
        <v>5252</v>
      </c>
    </row>
    <row r="148" s="2" customFormat="1">
      <c r="A148" s="41"/>
      <c r="B148" s="42"/>
      <c r="C148" s="43"/>
      <c r="D148" s="235" t="s">
        <v>370</v>
      </c>
      <c r="E148" s="43"/>
      <c r="F148" s="236" t="s">
        <v>5253</v>
      </c>
      <c r="G148" s="43"/>
      <c r="H148" s="43"/>
      <c r="I148" s="237"/>
      <c r="J148" s="43"/>
      <c r="K148" s="43"/>
      <c r="L148" s="47"/>
      <c r="M148" s="238"/>
      <c r="N148" s="239"/>
      <c r="O148" s="87"/>
      <c r="P148" s="87"/>
      <c r="Q148" s="87"/>
      <c r="R148" s="87"/>
      <c r="S148" s="87"/>
      <c r="T148" s="88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T148" s="20" t="s">
        <v>370</v>
      </c>
      <c r="AU148" s="20" t="s">
        <v>81</v>
      </c>
    </row>
    <row r="149" s="14" customFormat="1">
      <c r="A149" s="14"/>
      <c r="B149" s="251"/>
      <c r="C149" s="252"/>
      <c r="D149" s="242" t="s">
        <v>372</v>
      </c>
      <c r="E149" s="253" t="s">
        <v>21</v>
      </c>
      <c r="F149" s="254" t="s">
        <v>5254</v>
      </c>
      <c r="G149" s="252"/>
      <c r="H149" s="255">
        <v>50</v>
      </c>
      <c r="I149" s="256"/>
      <c r="J149" s="252"/>
      <c r="K149" s="252"/>
      <c r="L149" s="257"/>
      <c r="M149" s="258"/>
      <c r="N149" s="259"/>
      <c r="O149" s="259"/>
      <c r="P149" s="259"/>
      <c r="Q149" s="259"/>
      <c r="R149" s="259"/>
      <c r="S149" s="259"/>
      <c r="T149" s="260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61" t="s">
        <v>372</v>
      </c>
      <c r="AU149" s="261" t="s">
        <v>81</v>
      </c>
      <c r="AV149" s="14" t="s">
        <v>81</v>
      </c>
      <c r="AW149" s="14" t="s">
        <v>34</v>
      </c>
      <c r="AX149" s="14" t="s">
        <v>79</v>
      </c>
      <c r="AY149" s="261" t="s">
        <v>178</v>
      </c>
    </row>
    <row r="150" s="2" customFormat="1" ht="37.8" customHeight="1">
      <c r="A150" s="41"/>
      <c r="B150" s="42"/>
      <c r="C150" s="214" t="s">
        <v>246</v>
      </c>
      <c r="D150" s="214" t="s">
        <v>179</v>
      </c>
      <c r="E150" s="215" t="s">
        <v>5255</v>
      </c>
      <c r="F150" s="216" t="s">
        <v>5256</v>
      </c>
      <c r="G150" s="217" t="s">
        <v>384</v>
      </c>
      <c r="H150" s="218">
        <v>50</v>
      </c>
      <c r="I150" s="219"/>
      <c r="J150" s="220">
        <f>ROUND(I150*H150,2)</f>
        <v>0</v>
      </c>
      <c r="K150" s="216" t="s">
        <v>368</v>
      </c>
      <c r="L150" s="47"/>
      <c r="M150" s="221" t="s">
        <v>21</v>
      </c>
      <c r="N150" s="222" t="s">
        <v>43</v>
      </c>
      <c r="O150" s="87"/>
      <c r="P150" s="223">
        <f>O150*H150</f>
        <v>0</v>
      </c>
      <c r="Q150" s="223">
        <v>0</v>
      </c>
      <c r="R150" s="223">
        <f>Q150*H150</f>
        <v>0</v>
      </c>
      <c r="S150" s="223">
        <v>0</v>
      </c>
      <c r="T150" s="224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25" t="s">
        <v>97</v>
      </c>
      <c r="AT150" s="225" t="s">
        <v>179</v>
      </c>
      <c r="AU150" s="225" t="s">
        <v>81</v>
      </c>
      <c r="AY150" s="20" t="s">
        <v>178</v>
      </c>
      <c r="BE150" s="226">
        <f>IF(N150="základní",J150,0)</f>
        <v>0</v>
      </c>
      <c r="BF150" s="226">
        <f>IF(N150="snížená",J150,0)</f>
        <v>0</v>
      </c>
      <c r="BG150" s="226">
        <f>IF(N150="zákl. přenesená",J150,0)</f>
        <v>0</v>
      </c>
      <c r="BH150" s="226">
        <f>IF(N150="sníž. přenesená",J150,0)</f>
        <v>0</v>
      </c>
      <c r="BI150" s="226">
        <f>IF(N150="nulová",J150,0)</f>
        <v>0</v>
      </c>
      <c r="BJ150" s="20" t="s">
        <v>79</v>
      </c>
      <c r="BK150" s="226">
        <f>ROUND(I150*H150,2)</f>
        <v>0</v>
      </c>
      <c r="BL150" s="20" t="s">
        <v>97</v>
      </c>
      <c r="BM150" s="225" t="s">
        <v>5257</v>
      </c>
    </row>
    <row r="151" s="2" customFormat="1">
      <c r="A151" s="41"/>
      <c r="B151" s="42"/>
      <c r="C151" s="43"/>
      <c r="D151" s="235" t="s">
        <v>370</v>
      </c>
      <c r="E151" s="43"/>
      <c r="F151" s="236" t="s">
        <v>5258</v>
      </c>
      <c r="G151" s="43"/>
      <c r="H151" s="43"/>
      <c r="I151" s="237"/>
      <c r="J151" s="43"/>
      <c r="K151" s="43"/>
      <c r="L151" s="47"/>
      <c r="M151" s="238"/>
      <c r="N151" s="239"/>
      <c r="O151" s="87"/>
      <c r="P151" s="87"/>
      <c r="Q151" s="87"/>
      <c r="R151" s="87"/>
      <c r="S151" s="87"/>
      <c r="T151" s="88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T151" s="20" t="s">
        <v>370</v>
      </c>
      <c r="AU151" s="20" t="s">
        <v>81</v>
      </c>
    </row>
    <row r="152" s="14" customFormat="1">
      <c r="A152" s="14"/>
      <c r="B152" s="251"/>
      <c r="C152" s="252"/>
      <c r="D152" s="242" t="s">
        <v>372</v>
      </c>
      <c r="E152" s="253" t="s">
        <v>21</v>
      </c>
      <c r="F152" s="254" t="s">
        <v>5254</v>
      </c>
      <c r="G152" s="252"/>
      <c r="H152" s="255">
        <v>50</v>
      </c>
      <c r="I152" s="256"/>
      <c r="J152" s="252"/>
      <c r="K152" s="252"/>
      <c r="L152" s="257"/>
      <c r="M152" s="258"/>
      <c r="N152" s="259"/>
      <c r="O152" s="259"/>
      <c r="P152" s="259"/>
      <c r="Q152" s="259"/>
      <c r="R152" s="259"/>
      <c r="S152" s="259"/>
      <c r="T152" s="260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1" t="s">
        <v>372</v>
      </c>
      <c r="AU152" s="261" t="s">
        <v>81</v>
      </c>
      <c r="AV152" s="14" t="s">
        <v>81</v>
      </c>
      <c r="AW152" s="14" t="s">
        <v>34</v>
      </c>
      <c r="AX152" s="14" t="s">
        <v>79</v>
      </c>
      <c r="AY152" s="261" t="s">
        <v>178</v>
      </c>
    </row>
    <row r="153" s="2" customFormat="1" ht="37.8" customHeight="1">
      <c r="A153" s="41"/>
      <c r="B153" s="42"/>
      <c r="C153" s="214" t="s">
        <v>250</v>
      </c>
      <c r="D153" s="214" t="s">
        <v>179</v>
      </c>
      <c r="E153" s="215" t="s">
        <v>5259</v>
      </c>
      <c r="F153" s="216" t="s">
        <v>5260</v>
      </c>
      <c r="G153" s="217" t="s">
        <v>546</v>
      </c>
      <c r="H153" s="218">
        <v>20</v>
      </c>
      <c r="I153" s="219"/>
      <c r="J153" s="220">
        <f>ROUND(I153*H153,2)</f>
        <v>0</v>
      </c>
      <c r="K153" s="216" t="s">
        <v>368</v>
      </c>
      <c r="L153" s="47"/>
      <c r="M153" s="221" t="s">
        <v>21</v>
      </c>
      <c r="N153" s="222" t="s">
        <v>43</v>
      </c>
      <c r="O153" s="87"/>
      <c r="P153" s="223">
        <f>O153*H153</f>
        <v>0</v>
      </c>
      <c r="Q153" s="223">
        <v>0</v>
      </c>
      <c r="R153" s="223">
        <f>Q153*H153</f>
        <v>0</v>
      </c>
      <c r="S153" s="223">
        <v>0</v>
      </c>
      <c r="T153" s="224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25" t="s">
        <v>97</v>
      </c>
      <c r="AT153" s="225" t="s">
        <v>179</v>
      </c>
      <c r="AU153" s="225" t="s">
        <v>81</v>
      </c>
      <c r="AY153" s="20" t="s">
        <v>178</v>
      </c>
      <c r="BE153" s="226">
        <f>IF(N153="základní",J153,0)</f>
        <v>0</v>
      </c>
      <c r="BF153" s="226">
        <f>IF(N153="snížená",J153,0)</f>
        <v>0</v>
      </c>
      <c r="BG153" s="226">
        <f>IF(N153="zákl. přenesená",J153,0)</f>
        <v>0</v>
      </c>
      <c r="BH153" s="226">
        <f>IF(N153="sníž. přenesená",J153,0)</f>
        <v>0</v>
      </c>
      <c r="BI153" s="226">
        <f>IF(N153="nulová",J153,0)</f>
        <v>0</v>
      </c>
      <c r="BJ153" s="20" t="s">
        <v>79</v>
      </c>
      <c r="BK153" s="226">
        <f>ROUND(I153*H153,2)</f>
        <v>0</v>
      </c>
      <c r="BL153" s="20" t="s">
        <v>97</v>
      </c>
      <c r="BM153" s="225" t="s">
        <v>5261</v>
      </c>
    </row>
    <row r="154" s="2" customFormat="1">
      <c r="A154" s="41"/>
      <c r="B154" s="42"/>
      <c r="C154" s="43"/>
      <c r="D154" s="235" t="s">
        <v>370</v>
      </c>
      <c r="E154" s="43"/>
      <c r="F154" s="236" t="s">
        <v>5262</v>
      </c>
      <c r="G154" s="43"/>
      <c r="H154" s="43"/>
      <c r="I154" s="237"/>
      <c r="J154" s="43"/>
      <c r="K154" s="43"/>
      <c r="L154" s="47"/>
      <c r="M154" s="238"/>
      <c r="N154" s="239"/>
      <c r="O154" s="87"/>
      <c r="P154" s="87"/>
      <c r="Q154" s="87"/>
      <c r="R154" s="87"/>
      <c r="S154" s="87"/>
      <c r="T154" s="88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T154" s="20" t="s">
        <v>370</v>
      </c>
      <c r="AU154" s="20" t="s">
        <v>81</v>
      </c>
    </row>
    <row r="155" s="14" customFormat="1">
      <c r="A155" s="14"/>
      <c r="B155" s="251"/>
      <c r="C155" s="252"/>
      <c r="D155" s="242" t="s">
        <v>372</v>
      </c>
      <c r="E155" s="253" t="s">
        <v>21</v>
      </c>
      <c r="F155" s="254" t="s">
        <v>5263</v>
      </c>
      <c r="G155" s="252"/>
      <c r="H155" s="255">
        <v>20</v>
      </c>
      <c r="I155" s="256"/>
      <c r="J155" s="252"/>
      <c r="K155" s="252"/>
      <c r="L155" s="257"/>
      <c r="M155" s="258"/>
      <c r="N155" s="259"/>
      <c r="O155" s="259"/>
      <c r="P155" s="259"/>
      <c r="Q155" s="259"/>
      <c r="R155" s="259"/>
      <c r="S155" s="259"/>
      <c r="T155" s="260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61" t="s">
        <v>372</v>
      </c>
      <c r="AU155" s="261" t="s">
        <v>81</v>
      </c>
      <c r="AV155" s="14" t="s">
        <v>81</v>
      </c>
      <c r="AW155" s="14" t="s">
        <v>34</v>
      </c>
      <c r="AX155" s="14" t="s">
        <v>79</v>
      </c>
      <c r="AY155" s="261" t="s">
        <v>178</v>
      </c>
    </row>
    <row r="156" s="2" customFormat="1" ht="21.75" customHeight="1">
      <c r="A156" s="41"/>
      <c r="B156" s="42"/>
      <c r="C156" s="284" t="s">
        <v>254</v>
      </c>
      <c r="D156" s="284" t="s">
        <v>543</v>
      </c>
      <c r="E156" s="285" t="s">
        <v>5264</v>
      </c>
      <c r="F156" s="286" t="s">
        <v>5265</v>
      </c>
      <c r="G156" s="287" t="s">
        <v>546</v>
      </c>
      <c r="H156" s="288">
        <v>20</v>
      </c>
      <c r="I156" s="289"/>
      <c r="J156" s="290">
        <f>ROUND(I156*H156,2)</f>
        <v>0</v>
      </c>
      <c r="K156" s="286" t="s">
        <v>368</v>
      </c>
      <c r="L156" s="291"/>
      <c r="M156" s="292" t="s">
        <v>21</v>
      </c>
      <c r="N156" s="293" t="s">
        <v>43</v>
      </c>
      <c r="O156" s="87"/>
      <c r="P156" s="223">
        <f>O156*H156</f>
        <v>0</v>
      </c>
      <c r="Q156" s="223">
        <v>0.017999999999999999</v>
      </c>
      <c r="R156" s="223">
        <f>Q156*H156</f>
        <v>0.35999999999999999</v>
      </c>
      <c r="S156" s="223">
        <v>0</v>
      </c>
      <c r="T156" s="224">
        <f>S156*H156</f>
        <v>0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25" t="s">
        <v>219</v>
      </c>
      <c r="AT156" s="225" t="s">
        <v>543</v>
      </c>
      <c r="AU156" s="225" t="s">
        <v>81</v>
      </c>
      <c r="AY156" s="20" t="s">
        <v>178</v>
      </c>
      <c r="BE156" s="226">
        <f>IF(N156="základní",J156,0)</f>
        <v>0</v>
      </c>
      <c r="BF156" s="226">
        <f>IF(N156="snížená",J156,0)</f>
        <v>0</v>
      </c>
      <c r="BG156" s="226">
        <f>IF(N156="zákl. přenesená",J156,0)</f>
        <v>0</v>
      </c>
      <c r="BH156" s="226">
        <f>IF(N156="sníž. přenesená",J156,0)</f>
        <v>0</v>
      </c>
      <c r="BI156" s="226">
        <f>IF(N156="nulová",J156,0)</f>
        <v>0</v>
      </c>
      <c r="BJ156" s="20" t="s">
        <v>79</v>
      </c>
      <c r="BK156" s="226">
        <f>ROUND(I156*H156,2)</f>
        <v>0</v>
      </c>
      <c r="BL156" s="20" t="s">
        <v>97</v>
      </c>
      <c r="BM156" s="225" t="s">
        <v>5266</v>
      </c>
    </row>
    <row r="157" s="14" customFormat="1">
      <c r="A157" s="14"/>
      <c r="B157" s="251"/>
      <c r="C157" s="252"/>
      <c r="D157" s="242" t="s">
        <v>372</v>
      </c>
      <c r="E157" s="253" t="s">
        <v>21</v>
      </c>
      <c r="F157" s="254" t="s">
        <v>5267</v>
      </c>
      <c r="G157" s="252"/>
      <c r="H157" s="255">
        <v>20</v>
      </c>
      <c r="I157" s="256"/>
      <c r="J157" s="252"/>
      <c r="K157" s="252"/>
      <c r="L157" s="257"/>
      <c r="M157" s="258"/>
      <c r="N157" s="259"/>
      <c r="O157" s="259"/>
      <c r="P157" s="259"/>
      <c r="Q157" s="259"/>
      <c r="R157" s="259"/>
      <c r="S157" s="259"/>
      <c r="T157" s="260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61" t="s">
        <v>372</v>
      </c>
      <c r="AU157" s="261" t="s">
        <v>81</v>
      </c>
      <c r="AV157" s="14" t="s">
        <v>81</v>
      </c>
      <c r="AW157" s="14" t="s">
        <v>34</v>
      </c>
      <c r="AX157" s="14" t="s">
        <v>79</v>
      </c>
      <c r="AY157" s="261" t="s">
        <v>178</v>
      </c>
    </row>
    <row r="158" s="2" customFormat="1" ht="37.8" customHeight="1">
      <c r="A158" s="41"/>
      <c r="B158" s="42"/>
      <c r="C158" s="214" t="s">
        <v>258</v>
      </c>
      <c r="D158" s="214" t="s">
        <v>179</v>
      </c>
      <c r="E158" s="215" t="s">
        <v>5268</v>
      </c>
      <c r="F158" s="216" t="s">
        <v>5269</v>
      </c>
      <c r="G158" s="217" t="s">
        <v>546</v>
      </c>
      <c r="H158" s="218">
        <v>5</v>
      </c>
      <c r="I158" s="219"/>
      <c r="J158" s="220">
        <f>ROUND(I158*H158,2)</f>
        <v>0</v>
      </c>
      <c r="K158" s="216" t="s">
        <v>368</v>
      </c>
      <c r="L158" s="47"/>
      <c r="M158" s="221" t="s">
        <v>21</v>
      </c>
      <c r="N158" s="222" t="s">
        <v>43</v>
      </c>
      <c r="O158" s="87"/>
      <c r="P158" s="223">
        <f>O158*H158</f>
        <v>0</v>
      </c>
      <c r="Q158" s="223">
        <v>0</v>
      </c>
      <c r="R158" s="223">
        <f>Q158*H158</f>
        <v>0</v>
      </c>
      <c r="S158" s="223">
        <v>0</v>
      </c>
      <c r="T158" s="224">
        <f>S158*H158</f>
        <v>0</v>
      </c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R158" s="225" t="s">
        <v>97</v>
      </c>
      <c r="AT158" s="225" t="s">
        <v>179</v>
      </c>
      <c r="AU158" s="225" t="s">
        <v>81</v>
      </c>
      <c r="AY158" s="20" t="s">
        <v>178</v>
      </c>
      <c r="BE158" s="226">
        <f>IF(N158="základní",J158,0)</f>
        <v>0</v>
      </c>
      <c r="BF158" s="226">
        <f>IF(N158="snížená",J158,0)</f>
        <v>0</v>
      </c>
      <c r="BG158" s="226">
        <f>IF(N158="zákl. přenesená",J158,0)</f>
        <v>0</v>
      </c>
      <c r="BH158" s="226">
        <f>IF(N158="sníž. přenesená",J158,0)</f>
        <v>0</v>
      </c>
      <c r="BI158" s="226">
        <f>IF(N158="nulová",J158,0)</f>
        <v>0</v>
      </c>
      <c r="BJ158" s="20" t="s">
        <v>79</v>
      </c>
      <c r="BK158" s="226">
        <f>ROUND(I158*H158,2)</f>
        <v>0</v>
      </c>
      <c r="BL158" s="20" t="s">
        <v>97</v>
      </c>
      <c r="BM158" s="225" t="s">
        <v>5270</v>
      </c>
    </row>
    <row r="159" s="2" customFormat="1">
      <c r="A159" s="41"/>
      <c r="B159" s="42"/>
      <c r="C159" s="43"/>
      <c r="D159" s="235" t="s">
        <v>370</v>
      </c>
      <c r="E159" s="43"/>
      <c r="F159" s="236" t="s">
        <v>5271</v>
      </c>
      <c r="G159" s="43"/>
      <c r="H159" s="43"/>
      <c r="I159" s="237"/>
      <c r="J159" s="43"/>
      <c r="K159" s="43"/>
      <c r="L159" s="47"/>
      <c r="M159" s="238"/>
      <c r="N159" s="239"/>
      <c r="O159" s="87"/>
      <c r="P159" s="87"/>
      <c r="Q159" s="87"/>
      <c r="R159" s="87"/>
      <c r="S159" s="87"/>
      <c r="T159" s="88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T159" s="20" t="s">
        <v>370</v>
      </c>
      <c r="AU159" s="20" t="s">
        <v>81</v>
      </c>
    </row>
    <row r="160" s="13" customFormat="1">
      <c r="A160" s="13"/>
      <c r="B160" s="240"/>
      <c r="C160" s="241"/>
      <c r="D160" s="242" t="s">
        <v>372</v>
      </c>
      <c r="E160" s="243" t="s">
        <v>21</v>
      </c>
      <c r="F160" s="244" t="s">
        <v>387</v>
      </c>
      <c r="G160" s="241"/>
      <c r="H160" s="243" t="s">
        <v>21</v>
      </c>
      <c r="I160" s="245"/>
      <c r="J160" s="241"/>
      <c r="K160" s="241"/>
      <c r="L160" s="246"/>
      <c r="M160" s="247"/>
      <c r="N160" s="248"/>
      <c r="O160" s="248"/>
      <c r="P160" s="248"/>
      <c r="Q160" s="248"/>
      <c r="R160" s="248"/>
      <c r="S160" s="248"/>
      <c r="T160" s="249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50" t="s">
        <v>372</v>
      </c>
      <c r="AU160" s="250" t="s">
        <v>81</v>
      </c>
      <c r="AV160" s="13" t="s">
        <v>79</v>
      </c>
      <c r="AW160" s="13" t="s">
        <v>34</v>
      </c>
      <c r="AX160" s="13" t="s">
        <v>72</v>
      </c>
      <c r="AY160" s="250" t="s">
        <v>178</v>
      </c>
    </row>
    <row r="161" s="14" customFormat="1">
      <c r="A161" s="14"/>
      <c r="B161" s="251"/>
      <c r="C161" s="252"/>
      <c r="D161" s="242" t="s">
        <v>372</v>
      </c>
      <c r="E161" s="253" t="s">
        <v>21</v>
      </c>
      <c r="F161" s="254" t="s">
        <v>5272</v>
      </c>
      <c r="G161" s="252"/>
      <c r="H161" s="255">
        <v>3</v>
      </c>
      <c r="I161" s="256"/>
      <c r="J161" s="252"/>
      <c r="K161" s="252"/>
      <c r="L161" s="257"/>
      <c r="M161" s="258"/>
      <c r="N161" s="259"/>
      <c r="O161" s="259"/>
      <c r="P161" s="259"/>
      <c r="Q161" s="259"/>
      <c r="R161" s="259"/>
      <c r="S161" s="259"/>
      <c r="T161" s="260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61" t="s">
        <v>372</v>
      </c>
      <c r="AU161" s="261" t="s">
        <v>81</v>
      </c>
      <c r="AV161" s="14" t="s">
        <v>81</v>
      </c>
      <c r="AW161" s="14" t="s">
        <v>34</v>
      </c>
      <c r="AX161" s="14" t="s">
        <v>72</v>
      </c>
      <c r="AY161" s="261" t="s">
        <v>178</v>
      </c>
    </row>
    <row r="162" s="14" customFormat="1">
      <c r="A162" s="14"/>
      <c r="B162" s="251"/>
      <c r="C162" s="252"/>
      <c r="D162" s="242" t="s">
        <v>372</v>
      </c>
      <c r="E162" s="253" t="s">
        <v>21</v>
      </c>
      <c r="F162" s="254" t="s">
        <v>5273</v>
      </c>
      <c r="G162" s="252"/>
      <c r="H162" s="255">
        <v>2</v>
      </c>
      <c r="I162" s="256"/>
      <c r="J162" s="252"/>
      <c r="K162" s="252"/>
      <c r="L162" s="257"/>
      <c r="M162" s="258"/>
      <c r="N162" s="259"/>
      <c r="O162" s="259"/>
      <c r="P162" s="259"/>
      <c r="Q162" s="259"/>
      <c r="R162" s="259"/>
      <c r="S162" s="259"/>
      <c r="T162" s="260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61" t="s">
        <v>372</v>
      </c>
      <c r="AU162" s="261" t="s">
        <v>81</v>
      </c>
      <c r="AV162" s="14" t="s">
        <v>81</v>
      </c>
      <c r="AW162" s="14" t="s">
        <v>34</v>
      </c>
      <c r="AX162" s="14" t="s">
        <v>72</v>
      </c>
      <c r="AY162" s="261" t="s">
        <v>178</v>
      </c>
    </row>
    <row r="163" s="15" customFormat="1">
      <c r="A163" s="15"/>
      <c r="B163" s="262"/>
      <c r="C163" s="263"/>
      <c r="D163" s="242" t="s">
        <v>372</v>
      </c>
      <c r="E163" s="264" t="s">
        <v>21</v>
      </c>
      <c r="F163" s="265" t="s">
        <v>399</v>
      </c>
      <c r="G163" s="263"/>
      <c r="H163" s="266">
        <v>5</v>
      </c>
      <c r="I163" s="267"/>
      <c r="J163" s="263"/>
      <c r="K163" s="263"/>
      <c r="L163" s="268"/>
      <c r="M163" s="269"/>
      <c r="N163" s="270"/>
      <c r="O163" s="270"/>
      <c r="P163" s="270"/>
      <c r="Q163" s="270"/>
      <c r="R163" s="270"/>
      <c r="S163" s="270"/>
      <c r="T163" s="271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T163" s="272" t="s">
        <v>372</v>
      </c>
      <c r="AU163" s="272" t="s">
        <v>81</v>
      </c>
      <c r="AV163" s="15" t="s">
        <v>97</v>
      </c>
      <c r="AW163" s="15" t="s">
        <v>34</v>
      </c>
      <c r="AX163" s="15" t="s">
        <v>79</v>
      </c>
      <c r="AY163" s="272" t="s">
        <v>178</v>
      </c>
    </row>
    <row r="164" s="2" customFormat="1" ht="16.5" customHeight="1">
      <c r="A164" s="41"/>
      <c r="B164" s="42"/>
      <c r="C164" s="284" t="s">
        <v>7</v>
      </c>
      <c r="D164" s="284" t="s">
        <v>543</v>
      </c>
      <c r="E164" s="285" t="s">
        <v>5274</v>
      </c>
      <c r="F164" s="286" t="s">
        <v>5275</v>
      </c>
      <c r="G164" s="287" t="s">
        <v>546</v>
      </c>
      <c r="H164" s="288">
        <v>1</v>
      </c>
      <c r="I164" s="289"/>
      <c r="J164" s="290">
        <f>ROUND(I164*H164,2)</f>
        <v>0</v>
      </c>
      <c r="K164" s="286" t="s">
        <v>393</v>
      </c>
      <c r="L164" s="291"/>
      <c r="M164" s="292" t="s">
        <v>21</v>
      </c>
      <c r="N164" s="293" t="s">
        <v>43</v>
      </c>
      <c r="O164" s="87"/>
      <c r="P164" s="223">
        <f>O164*H164</f>
        <v>0</v>
      </c>
      <c r="Q164" s="223">
        <v>0.027</v>
      </c>
      <c r="R164" s="223">
        <f>Q164*H164</f>
        <v>0.027</v>
      </c>
      <c r="S164" s="223">
        <v>0</v>
      </c>
      <c r="T164" s="224">
        <f>S164*H164</f>
        <v>0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R164" s="225" t="s">
        <v>219</v>
      </c>
      <c r="AT164" s="225" t="s">
        <v>543</v>
      </c>
      <c r="AU164" s="225" t="s">
        <v>81</v>
      </c>
      <c r="AY164" s="20" t="s">
        <v>178</v>
      </c>
      <c r="BE164" s="226">
        <f>IF(N164="základní",J164,0)</f>
        <v>0</v>
      </c>
      <c r="BF164" s="226">
        <f>IF(N164="snížená",J164,0)</f>
        <v>0</v>
      </c>
      <c r="BG164" s="226">
        <f>IF(N164="zákl. přenesená",J164,0)</f>
        <v>0</v>
      </c>
      <c r="BH164" s="226">
        <f>IF(N164="sníž. přenesená",J164,0)</f>
        <v>0</v>
      </c>
      <c r="BI164" s="226">
        <f>IF(N164="nulová",J164,0)</f>
        <v>0</v>
      </c>
      <c r="BJ164" s="20" t="s">
        <v>79</v>
      </c>
      <c r="BK164" s="226">
        <f>ROUND(I164*H164,2)</f>
        <v>0</v>
      </c>
      <c r="BL164" s="20" t="s">
        <v>97</v>
      </c>
      <c r="BM164" s="225" t="s">
        <v>5276</v>
      </c>
    </row>
    <row r="165" s="14" customFormat="1">
      <c r="A165" s="14"/>
      <c r="B165" s="251"/>
      <c r="C165" s="252"/>
      <c r="D165" s="242" t="s">
        <v>372</v>
      </c>
      <c r="E165" s="253" t="s">
        <v>21</v>
      </c>
      <c r="F165" s="254" t="s">
        <v>5277</v>
      </c>
      <c r="G165" s="252"/>
      <c r="H165" s="255">
        <v>1</v>
      </c>
      <c r="I165" s="256"/>
      <c r="J165" s="252"/>
      <c r="K165" s="252"/>
      <c r="L165" s="257"/>
      <c r="M165" s="258"/>
      <c r="N165" s="259"/>
      <c r="O165" s="259"/>
      <c r="P165" s="259"/>
      <c r="Q165" s="259"/>
      <c r="R165" s="259"/>
      <c r="S165" s="259"/>
      <c r="T165" s="260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61" t="s">
        <v>372</v>
      </c>
      <c r="AU165" s="261" t="s">
        <v>81</v>
      </c>
      <c r="AV165" s="14" t="s">
        <v>81</v>
      </c>
      <c r="AW165" s="14" t="s">
        <v>34</v>
      </c>
      <c r="AX165" s="14" t="s">
        <v>79</v>
      </c>
      <c r="AY165" s="261" t="s">
        <v>178</v>
      </c>
    </row>
    <row r="166" s="2" customFormat="1" ht="16.5" customHeight="1">
      <c r="A166" s="41"/>
      <c r="B166" s="42"/>
      <c r="C166" s="284" t="s">
        <v>266</v>
      </c>
      <c r="D166" s="284" t="s">
        <v>543</v>
      </c>
      <c r="E166" s="285" t="s">
        <v>5278</v>
      </c>
      <c r="F166" s="286" t="s">
        <v>5279</v>
      </c>
      <c r="G166" s="287" t="s">
        <v>546</v>
      </c>
      <c r="H166" s="288">
        <v>2</v>
      </c>
      <c r="I166" s="289"/>
      <c r="J166" s="290">
        <f>ROUND(I166*H166,2)</f>
        <v>0</v>
      </c>
      <c r="K166" s="286" t="s">
        <v>368</v>
      </c>
      <c r="L166" s="291"/>
      <c r="M166" s="292" t="s">
        <v>21</v>
      </c>
      <c r="N166" s="293" t="s">
        <v>43</v>
      </c>
      <c r="O166" s="87"/>
      <c r="P166" s="223">
        <f>O166*H166</f>
        <v>0</v>
      </c>
      <c r="Q166" s="223">
        <v>0.01</v>
      </c>
      <c r="R166" s="223">
        <f>Q166*H166</f>
        <v>0.02</v>
      </c>
      <c r="S166" s="223">
        <v>0</v>
      </c>
      <c r="T166" s="224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25" t="s">
        <v>219</v>
      </c>
      <c r="AT166" s="225" t="s">
        <v>543</v>
      </c>
      <c r="AU166" s="225" t="s">
        <v>81</v>
      </c>
      <c r="AY166" s="20" t="s">
        <v>178</v>
      </c>
      <c r="BE166" s="226">
        <f>IF(N166="základní",J166,0)</f>
        <v>0</v>
      </c>
      <c r="BF166" s="226">
        <f>IF(N166="snížená",J166,0)</f>
        <v>0</v>
      </c>
      <c r="BG166" s="226">
        <f>IF(N166="zákl. přenesená",J166,0)</f>
        <v>0</v>
      </c>
      <c r="BH166" s="226">
        <f>IF(N166="sníž. přenesená",J166,0)</f>
        <v>0</v>
      </c>
      <c r="BI166" s="226">
        <f>IF(N166="nulová",J166,0)</f>
        <v>0</v>
      </c>
      <c r="BJ166" s="20" t="s">
        <v>79</v>
      </c>
      <c r="BK166" s="226">
        <f>ROUND(I166*H166,2)</f>
        <v>0</v>
      </c>
      <c r="BL166" s="20" t="s">
        <v>97</v>
      </c>
      <c r="BM166" s="225" t="s">
        <v>5280</v>
      </c>
    </row>
    <row r="167" s="14" customFormat="1">
      <c r="A167" s="14"/>
      <c r="B167" s="251"/>
      <c r="C167" s="252"/>
      <c r="D167" s="242" t="s">
        <v>372</v>
      </c>
      <c r="E167" s="253" t="s">
        <v>21</v>
      </c>
      <c r="F167" s="254" t="s">
        <v>2317</v>
      </c>
      <c r="G167" s="252"/>
      <c r="H167" s="255">
        <v>2</v>
      </c>
      <c r="I167" s="256"/>
      <c r="J167" s="252"/>
      <c r="K167" s="252"/>
      <c r="L167" s="257"/>
      <c r="M167" s="258"/>
      <c r="N167" s="259"/>
      <c r="O167" s="259"/>
      <c r="P167" s="259"/>
      <c r="Q167" s="259"/>
      <c r="R167" s="259"/>
      <c r="S167" s="259"/>
      <c r="T167" s="260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61" t="s">
        <v>372</v>
      </c>
      <c r="AU167" s="261" t="s">
        <v>81</v>
      </c>
      <c r="AV167" s="14" t="s">
        <v>81</v>
      </c>
      <c r="AW167" s="14" t="s">
        <v>34</v>
      </c>
      <c r="AX167" s="14" t="s">
        <v>79</v>
      </c>
      <c r="AY167" s="261" t="s">
        <v>178</v>
      </c>
    </row>
    <row r="168" s="2" customFormat="1" ht="24.15" customHeight="1">
      <c r="A168" s="41"/>
      <c r="B168" s="42"/>
      <c r="C168" s="214" t="s">
        <v>270</v>
      </c>
      <c r="D168" s="214" t="s">
        <v>179</v>
      </c>
      <c r="E168" s="215" t="s">
        <v>5281</v>
      </c>
      <c r="F168" s="216" t="s">
        <v>5282</v>
      </c>
      <c r="G168" s="217" t="s">
        <v>546</v>
      </c>
      <c r="H168" s="218">
        <v>21</v>
      </c>
      <c r="I168" s="219"/>
      <c r="J168" s="220">
        <f>ROUND(I168*H168,2)</f>
        <v>0</v>
      </c>
      <c r="K168" s="216" t="s">
        <v>368</v>
      </c>
      <c r="L168" s="47"/>
      <c r="M168" s="221" t="s">
        <v>21</v>
      </c>
      <c r="N168" s="222" t="s">
        <v>43</v>
      </c>
      <c r="O168" s="87"/>
      <c r="P168" s="223">
        <f>O168*H168</f>
        <v>0</v>
      </c>
      <c r="Q168" s="223">
        <v>5.0000000000000002E-05</v>
      </c>
      <c r="R168" s="223">
        <f>Q168*H168</f>
        <v>0.0010500000000000002</v>
      </c>
      <c r="S168" s="223">
        <v>0</v>
      </c>
      <c r="T168" s="224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25" t="s">
        <v>97</v>
      </c>
      <c r="AT168" s="225" t="s">
        <v>179</v>
      </c>
      <c r="AU168" s="225" t="s">
        <v>81</v>
      </c>
      <c r="AY168" s="20" t="s">
        <v>178</v>
      </c>
      <c r="BE168" s="226">
        <f>IF(N168="základní",J168,0)</f>
        <v>0</v>
      </c>
      <c r="BF168" s="226">
        <f>IF(N168="snížená",J168,0)</f>
        <v>0</v>
      </c>
      <c r="BG168" s="226">
        <f>IF(N168="zákl. přenesená",J168,0)</f>
        <v>0</v>
      </c>
      <c r="BH168" s="226">
        <f>IF(N168="sníž. přenesená",J168,0)</f>
        <v>0</v>
      </c>
      <c r="BI168" s="226">
        <f>IF(N168="nulová",J168,0)</f>
        <v>0</v>
      </c>
      <c r="BJ168" s="20" t="s">
        <v>79</v>
      </c>
      <c r="BK168" s="226">
        <f>ROUND(I168*H168,2)</f>
        <v>0</v>
      </c>
      <c r="BL168" s="20" t="s">
        <v>97</v>
      </c>
      <c r="BM168" s="225" t="s">
        <v>5283</v>
      </c>
    </row>
    <row r="169" s="2" customFormat="1">
      <c r="A169" s="41"/>
      <c r="B169" s="42"/>
      <c r="C169" s="43"/>
      <c r="D169" s="235" t="s">
        <v>370</v>
      </c>
      <c r="E169" s="43"/>
      <c r="F169" s="236" t="s">
        <v>5284</v>
      </c>
      <c r="G169" s="43"/>
      <c r="H169" s="43"/>
      <c r="I169" s="237"/>
      <c r="J169" s="43"/>
      <c r="K169" s="43"/>
      <c r="L169" s="47"/>
      <c r="M169" s="238"/>
      <c r="N169" s="239"/>
      <c r="O169" s="87"/>
      <c r="P169" s="87"/>
      <c r="Q169" s="87"/>
      <c r="R169" s="87"/>
      <c r="S169" s="87"/>
      <c r="T169" s="88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T169" s="20" t="s">
        <v>370</v>
      </c>
      <c r="AU169" s="20" t="s">
        <v>81</v>
      </c>
    </row>
    <row r="170" s="13" customFormat="1">
      <c r="A170" s="13"/>
      <c r="B170" s="240"/>
      <c r="C170" s="241"/>
      <c r="D170" s="242" t="s">
        <v>372</v>
      </c>
      <c r="E170" s="243" t="s">
        <v>21</v>
      </c>
      <c r="F170" s="244" t="s">
        <v>387</v>
      </c>
      <c r="G170" s="241"/>
      <c r="H170" s="243" t="s">
        <v>21</v>
      </c>
      <c r="I170" s="245"/>
      <c r="J170" s="241"/>
      <c r="K170" s="241"/>
      <c r="L170" s="246"/>
      <c r="M170" s="247"/>
      <c r="N170" s="248"/>
      <c r="O170" s="248"/>
      <c r="P170" s="248"/>
      <c r="Q170" s="248"/>
      <c r="R170" s="248"/>
      <c r="S170" s="248"/>
      <c r="T170" s="249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50" t="s">
        <v>372</v>
      </c>
      <c r="AU170" s="250" t="s">
        <v>81</v>
      </c>
      <c r="AV170" s="13" t="s">
        <v>79</v>
      </c>
      <c r="AW170" s="13" t="s">
        <v>34</v>
      </c>
      <c r="AX170" s="13" t="s">
        <v>72</v>
      </c>
      <c r="AY170" s="250" t="s">
        <v>178</v>
      </c>
    </row>
    <row r="171" s="14" customFormat="1">
      <c r="A171" s="14"/>
      <c r="B171" s="251"/>
      <c r="C171" s="252"/>
      <c r="D171" s="242" t="s">
        <v>372</v>
      </c>
      <c r="E171" s="253" t="s">
        <v>21</v>
      </c>
      <c r="F171" s="254" t="s">
        <v>5285</v>
      </c>
      <c r="G171" s="252"/>
      <c r="H171" s="255">
        <v>21</v>
      </c>
      <c r="I171" s="256"/>
      <c r="J171" s="252"/>
      <c r="K171" s="252"/>
      <c r="L171" s="257"/>
      <c r="M171" s="258"/>
      <c r="N171" s="259"/>
      <c r="O171" s="259"/>
      <c r="P171" s="259"/>
      <c r="Q171" s="259"/>
      <c r="R171" s="259"/>
      <c r="S171" s="259"/>
      <c r="T171" s="260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61" t="s">
        <v>372</v>
      </c>
      <c r="AU171" s="261" t="s">
        <v>81</v>
      </c>
      <c r="AV171" s="14" t="s">
        <v>81</v>
      </c>
      <c r="AW171" s="14" t="s">
        <v>34</v>
      </c>
      <c r="AX171" s="14" t="s">
        <v>79</v>
      </c>
      <c r="AY171" s="261" t="s">
        <v>178</v>
      </c>
    </row>
    <row r="172" s="2" customFormat="1" ht="21.75" customHeight="1">
      <c r="A172" s="41"/>
      <c r="B172" s="42"/>
      <c r="C172" s="284" t="s">
        <v>274</v>
      </c>
      <c r="D172" s="284" t="s">
        <v>543</v>
      </c>
      <c r="E172" s="285" t="s">
        <v>5286</v>
      </c>
      <c r="F172" s="286" t="s">
        <v>5287</v>
      </c>
      <c r="G172" s="287" t="s">
        <v>546</v>
      </c>
      <c r="H172" s="288">
        <v>3</v>
      </c>
      <c r="I172" s="289"/>
      <c r="J172" s="290">
        <f>ROUND(I172*H172,2)</f>
        <v>0</v>
      </c>
      <c r="K172" s="286" t="s">
        <v>368</v>
      </c>
      <c r="L172" s="291"/>
      <c r="M172" s="292" t="s">
        <v>21</v>
      </c>
      <c r="N172" s="293" t="s">
        <v>43</v>
      </c>
      <c r="O172" s="87"/>
      <c r="P172" s="223">
        <f>O172*H172</f>
        <v>0</v>
      </c>
      <c r="Q172" s="223">
        <v>0.0058999999999999999</v>
      </c>
      <c r="R172" s="223">
        <f>Q172*H172</f>
        <v>0.0177</v>
      </c>
      <c r="S172" s="223">
        <v>0</v>
      </c>
      <c r="T172" s="224">
        <f>S172*H172</f>
        <v>0</v>
      </c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R172" s="225" t="s">
        <v>219</v>
      </c>
      <c r="AT172" s="225" t="s">
        <v>543</v>
      </c>
      <c r="AU172" s="225" t="s">
        <v>81</v>
      </c>
      <c r="AY172" s="20" t="s">
        <v>178</v>
      </c>
      <c r="BE172" s="226">
        <f>IF(N172="základní",J172,0)</f>
        <v>0</v>
      </c>
      <c r="BF172" s="226">
        <f>IF(N172="snížená",J172,0)</f>
        <v>0</v>
      </c>
      <c r="BG172" s="226">
        <f>IF(N172="zákl. přenesená",J172,0)</f>
        <v>0</v>
      </c>
      <c r="BH172" s="226">
        <f>IF(N172="sníž. přenesená",J172,0)</f>
        <v>0</v>
      </c>
      <c r="BI172" s="226">
        <f>IF(N172="nulová",J172,0)</f>
        <v>0</v>
      </c>
      <c r="BJ172" s="20" t="s">
        <v>79</v>
      </c>
      <c r="BK172" s="226">
        <f>ROUND(I172*H172,2)</f>
        <v>0</v>
      </c>
      <c r="BL172" s="20" t="s">
        <v>97</v>
      </c>
      <c r="BM172" s="225" t="s">
        <v>5288</v>
      </c>
    </row>
    <row r="173" s="14" customFormat="1">
      <c r="A173" s="14"/>
      <c r="B173" s="251"/>
      <c r="C173" s="252"/>
      <c r="D173" s="242" t="s">
        <v>372</v>
      </c>
      <c r="E173" s="253" t="s">
        <v>21</v>
      </c>
      <c r="F173" s="254" t="s">
        <v>5289</v>
      </c>
      <c r="G173" s="252"/>
      <c r="H173" s="255">
        <v>3</v>
      </c>
      <c r="I173" s="256"/>
      <c r="J173" s="252"/>
      <c r="K173" s="252"/>
      <c r="L173" s="257"/>
      <c r="M173" s="258"/>
      <c r="N173" s="259"/>
      <c r="O173" s="259"/>
      <c r="P173" s="259"/>
      <c r="Q173" s="259"/>
      <c r="R173" s="259"/>
      <c r="S173" s="259"/>
      <c r="T173" s="260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61" t="s">
        <v>372</v>
      </c>
      <c r="AU173" s="261" t="s">
        <v>81</v>
      </c>
      <c r="AV173" s="14" t="s">
        <v>81</v>
      </c>
      <c r="AW173" s="14" t="s">
        <v>34</v>
      </c>
      <c r="AX173" s="14" t="s">
        <v>79</v>
      </c>
      <c r="AY173" s="261" t="s">
        <v>178</v>
      </c>
    </row>
    <row r="174" s="2" customFormat="1" ht="33" customHeight="1">
      <c r="A174" s="41"/>
      <c r="B174" s="42"/>
      <c r="C174" s="214" t="s">
        <v>278</v>
      </c>
      <c r="D174" s="214" t="s">
        <v>179</v>
      </c>
      <c r="E174" s="215" t="s">
        <v>5290</v>
      </c>
      <c r="F174" s="216" t="s">
        <v>5291</v>
      </c>
      <c r="G174" s="217" t="s">
        <v>209</v>
      </c>
      <c r="H174" s="218">
        <v>25.120000000000001</v>
      </c>
      <c r="I174" s="219"/>
      <c r="J174" s="220">
        <f>ROUND(I174*H174,2)</f>
        <v>0</v>
      </c>
      <c r="K174" s="216" t="s">
        <v>368</v>
      </c>
      <c r="L174" s="47"/>
      <c r="M174" s="221" t="s">
        <v>21</v>
      </c>
      <c r="N174" s="222" t="s">
        <v>43</v>
      </c>
      <c r="O174" s="87"/>
      <c r="P174" s="223">
        <f>O174*H174</f>
        <v>0</v>
      </c>
      <c r="Q174" s="223">
        <v>0.01125</v>
      </c>
      <c r="R174" s="223">
        <f>Q174*H174</f>
        <v>0.28260000000000002</v>
      </c>
      <c r="S174" s="223">
        <v>0</v>
      </c>
      <c r="T174" s="224">
        <f>S174*H174</f>
        <v>0</v>
      </c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R174" s="225" t="s">
        <v>97</v>
      </c>
      <c r="AT174" s="225" t="s">
        <v>179</v>
      </c>
      <c r="AU174" s="225" t="s">
        <v>81</v>
      </c>
      <c r="AY174" s="20" t="s">
        <v>178</v>
      </c>
      <c r="BE174" s="226">
        <f>IF(N174="základní",J174,0)</f>
        <v>0</v>
      </c>
      <c r="BF174" s="226">
        <f>IF(N174="snížená",J174,0)</f>
        <v>0</v>
      </c>
      <c r="BG174" s="226">
        <f>IF(N174="zákl. přenesená",J174,0)</f>
        <v>0</v>
      </c>
      <c r="BH174" s="226">
        <f>IF(N174="sníž. přenesená",J174,0)</f>
        <v>0</v>
      </c>
      <c r="BI174" s="226">
        <f>IF(N174="nulová",J174,0)</f>
        <v>0</v>
      </c>
      <c r="BJ174" s="20" t="s">
        <v>79</v>
      </c>
      <c r="BK174" s="226">
        <f>ROUND(I174*H174,2)</f>
        <v>0</v>
      </c>
      <c r="BL174" s="20" t="s">
        <v>97</v>
      </c>
      <c r="BM174" s="225" t="s">
        <v>5292</v>
      </c>
    </row>
    <row r="175" s="2" customFormat="1">
      <c r="A175" s="41"/>
      <c r="B175" s="42"/>
      <c r="C175" s="43"/>
      <c r="D175" s="235" t="s">
        <v>370</v>
      </c>
      <c r="E175" s="43"/>
      <c r="F175" s="236" t="s">
        <v>5293</v>
      </c>
      <c r="G175" s="43"/>
      <c r="H175" s="43"/>
      <c r="I175" s="237"/>
      <c r="J175" s="43"/>
      <c r="K175" s="43"/>
      <c r="L175" s="47"/>
      <c r="M175" s="238"/>
      <c r="N175" s="239"/>
      <c r="O175" s="87"/>
      <c r="P175" s="87"/>
      <c r="Q175" s="87"/>
      <c r="R175" s="87"/>
      <c r="S175" s="87"/>
      <c r="T175" s="88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T175" s="20" t="s">
        <v>370</v>
      </c>
      <c r="AU175" s="20" t="s">
        <v>81</v>
      </c>
    </row>
    <row r="176" s="14" customFormat="1">
      <c r="A176" s="14"/>
      <c r="B176" s="251"/>
      <c r="C176" s="252"/>
      <c r="D176" s="242" t="s">
        <v>372</v>
      </c>
      <c r="E176" s="253" t="s">
        <v>21</v>
      </c>
      <c r="F176" s="254" t="s">
        <v>5294</v>
      </c>
      <c r="G176" s="252"/>
      <c r="H176" s="255">
        <v>25.120000000000001</v>
      </c>
      <c r="I176" s="256"/>
      <c r="J176" s="252"/>
      <c r="K176" s="252"/>
      <c r="L176" s="257"/>
      <c r="M176" s="258"/>
      <c r="N176" s="259"/>
      <c r="O176" s="259"/>
      <c r="P176" s="259"/>
      <c r="Q176" s="259"/>
      <c r="R176" s="259"/>
      <c r="S176" s="259"/>
      <c r="T176" s="260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61" t="s">
        <v>372</v>
      </c>
      <c r="AU176" s="261" t="s">
        <v>81</v>
      </c>
      <c r="AV176" s="14" t="s">
        <v>81</v>
      </c>
      <c r="AW176" s="14" t="s">
        <v>34</v>
      </c>
      <c r="AX176" s="14" t="s">
        <v>79</v>
      </c>
      <c r="AY176" s="261" t="s">
        <v>178</v>
      </c>
    </row>
    <row r="177" s="2" customFormat="1" ht="37.8" customHeight="1">
      <c r="A177" s="41"/>
      <c r="B177" s="42"/>
      <c r="C177" s="214" t="s">
        <v>282</v>
      </c>
      <c r="D177" s="214" t="s">
        <v>179</v>
      </c>
      <c r="E177" s="215" t="s">
        <v>5295</v>
      </c>
      <c r="F177" s="216" t="s">
        <v>5296</v>
      </c>
      <c r="G177" s="217" t="s">
        <v>546</v>
      </c>
      <c r="H177" s="218">
        <v>2</v>
      </c>
      <c r="I177" s="219"/>
      <c r="J177" s="220">
        <f>ROUND(I177*H177,2)</f>
        <v>0</v>
      </c>
      <c r="K177" s="216" t="s">
        <v>368</v>
      </c>
      <c r="L177" s="47"/>
      <c r="M177" s="221" t="s">
        <v>21</v>
      </c>
      <c r="N177" s="222" t="s">
        <v>43</v>
      </c>
      <c r="O177" s="87"/>
      <c r="P177" s="223">
        <f>O177*H177</f>
        <v>0</v>
      </c>
      <c r="Q177" s="223">
        <v>0.0012800000000000001</v>
      </c>
      <c r="R177" s="223">
        <f>Q177*H177</f>
        <v>0.0025600000000000002</v>
      </c>
      <c r="S177" s="223">
        <v>0</v>
      </c>
      <c r="T177" s="224">
        <f>S177*H177</f>
        <v>0</v>
      </c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R177" s="225" t="s">
        <v>97</v>
      </c>
      <c r="AT177" s="225" t="s">
        <v>179</v>
      </c>
      <c r="AU177" s="225" t="s">
        <v>81</v>
      </c>
      <c r="AY177" s="20" t="s">
        <v>178</v>
      </c>
      <c r="BE177" s="226">
        <f>IF(N177="základní",J177,0)</f>
        <v>0</v>
      </c>
      <c r="BF177" s="226">
        <f>IF(N177="snížená",J177,0)</f>
        <v>0</v>
      </c>
      <c r="BG177" s="226">
        <f>IF(N177="zákl. přenesená",J177,0)</f>
        <v>0</v>
      </c>
      <c r="BH177" s="226">
        <f>IF(N177="sníž. přenesená",J177,0)</f>
        <v>0</v>
      </c>
      <c r="BI177" s="226">
        <f>IF(N177="nulová",J177,0)</f>
        <v>0</v>
      </c>
      <c r="BJ177" s="20" t="s">
        <v>79</v>
      </c>
      <c r="BK177" s="226">
        <f>ROUND(I177*H177,2)</f>
        <v>0</v>
      </c>
      <c r="BL177" s="20" t="s">
        <v>97</v>
      </c>
      <c r="BM177" s="225" t="s">
        <v>5297</v>
      </c>
    </row>
    <row r="178" s="2" customFormat="1">
      <c r="A178" s="41"/>
      <c r="B178" s="42"/>
      <c r="C178" s="43"/>
      <c r="D178" s="235" t="s">
        <v>370</v>
      </c>
      <c r="E178" s="43"/>
      <c r="F178" s="236" t="s">
        <v>5298</v>
      </c>
      <c r="G178" s="43"/>
      <c r="H178" s="43"/>
      <c r="I178" s="237"/>
      <c r="J178" s="43"/>
      <c r="K178" s="43"/>
      <c r="L178" s="47"/>
      <c r="M178" s="238"/>
      <c r="N178" s="239"/>
      <c r="O178" s="87"/>
      <c r="P178" s="87"/>
      <c r="Q178" s="87"/>
      <c r="R178" s="87"/>
      <c r="S178" s="87"/>
      <c r="T178" s="88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T178" s="20" t="s">
        <v>370</v>
      </c>
      <c r="AU178" s="20" t="s">
        <v>81</v>
      </c>
    </row>
    <row r="179" s="13" customFormat="1">
      <c r="A179" s="13"/>
      <c r="B179" s="240"/>
      <c r="C179" s="241"/>
      <c r="D179" s="242" t="s">
        <v>372</v>
      </c>
      <c r="E179" s="243" t="s">
        <v>21</v>
      </c>
      <c r="F179" s="244" t="s">
        <v>387</v>
      </c>
      <c r="G179" s="241"/>
      <c r="H179" s="243" t="s">
        <v>21</v>
      </c>
      <c r="I179" s="245"/>
      <c r="J179" s="241"/>
      <c r="K179" s="241"/>
      <c r="L179" s="246"/>
      <c r="M179" s="247"/>
      <c r="N179" s="248"/>
      <c r="O179" s="248"/>
      <c r="P179" s="248"/>
      <c r="Q179" s="248"/>
      <c r="R179" s="248"/>
      <c r="S179" s="248"/>
      <c r="T179" s="249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50" t="s">
        <v>372</v>
      </c>
      <c r="AU179" s="250" t="s">
        <v>81</v>
      </c>
      <c r="AV179" s="13" t="s">
        <v>79</v>
      </c>
      <c r="AW179" s="13" t="s">
        <v>34</v>
      </c>
      <c r="AX179" s="13" t="s">
        <v>72</v>
      </c>
      <c r="AY179" s="250" t="s">
        <v>178</v>
      </c>
    </row>
    <row r="180" s="14" customFormat="1">
      <c r="A180" s="14"/>
      <c r="B180" s="251"/>
      <c r="C180" s="252"/>
      <c r="D180" s="242" t="s">
        <v>372</v>
      </c>
      <c r="E180" s="253" t="s">
        <v>21</v>
      </c>
      <c r="F180" s="254" t="s">
        <v>5299</v>
      </c>
      <c r="G180" s="252"/>
      <c r="H180" s="255">
        <v>2</v>
      </c>
      <c r="I180" s="256"/>
      <c r="J180" s="252"/>
      <c r="K180" s="252"/>
      <c r="L180" s="257"/>
      <c r="M180" s="258"/>
      <c r="N180" s="259"/>
      <c r="O180" s="259"/>
      <c r="P180" s="259"/>
      <c r="Q180" s="259"/>
      <c r="R180" s="259"/>
      <c r="S180" s="259"/>
      <c r="T180" s="260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61" t="s">
        <v>372</v>
      </c>
      <c r="AU180" s="261" t="s">
        <v>81</v>
      </c>
      <c r="AV180" s="14" t="s">
        <v>81</v>
      </c>
      <c r="AW180" s="14" t="s">
        <v>34</v>
      </c>
      <c r="AX180" s="14" t="s">
        <v>79</v>
      </c>
      <c r="AY180" s="261" t="s">
        <v>178</v>
      </c>
    </row>
    <row r="181" s="2" customFormat="1" ht="37.8" customHeight="1">
      <c r="A181" s="41"/>
      <c r="B181" s="42"/>
      <c r="C181" s="214" t="s">
        <v>286</v>
      </c>
      <c r="D181" s="214" t="s">
        <v>179</v>
      </c>
      <c r="E181" s="215" t="s">
        <v>5300</v>
      </c>
      <c r="F181" s="216" t="s">
        <v>5301</v>
      </c>
      <c r="G181" s="217" t="s">
        <v>209</v>
      </c>
      <c r="H181" s="218">
        <v>25.120000000000001</v>
      </c>
      <c r="I181" s="219"/>
      <c r="J181" s="220">
        <f>ROUND(I181*H181,2)</f>
        <v>0</v>
      </c>
      <c r="K181" s="216" t="s">
        <v>368</v>
      </c>
      <c r="L181" s="47"/>
      <c r="M181" s="221" t="s">
        <v>21</v>
      </c>
      <c r="N181" s="222" t="s">
        <v>43</v>
      </c>
      <c r="O181" s="87"/>
      <c r="P181" s="223">
        <f>O181*H181</f>
        <v>0</v>
      </c>
      <c r="Q181" s="223">
        <v>0</v>
      </c>
      <c r="R181" s="223">
        <f>Q181*H181</f>
        <v>0</v>
      </c>
      <c r="S181" s="223">
        <v>0</v>
      </c>
      <c r="T181" s="224">
        <f>S181*H181</f>
        <v>0</v>
      </c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R181" s="225" t="s">
        <v>97</v>
      </c>
      <c r="AT181" s="225" t="s">
        <v>179</v>
      </c>
      <c r="AU181" s="225" t="s">
        <v>81</v>
      </c>
      <c r="AY181" s="20" t="s">
        <v>178</v>
      </c>
      <c r="BE181" s="226">
        <f>IF(N181="základní",J181,0)</f>
        <v>0</v>
      </c>
      <c r="BF181" s="226">
        <f>IF(N181="snížená",J181,0)</f>
        <v>0</v>
      </c>
      <c r="BG181" s="226">
        <f>IF(N181="zákl. přenesená",J181,0)</f>
        <v>0</v>
      </c>
      <c r="BH181" s="226">
        <f>IF(N181="sníž. přenesená",J181,0)</f>
        <v>0</v>
      </c>
      <c r="BI181" s="226">
        <f>IF(N181="nulová",J181,0)</f>
        <v>0</v>
      </c>
      <c r="BJ181" s="20" t="s">
        <v>79</v>
      </c>
      <c r="BK181" s="226">
        <f>ROUND(I181*H181,2)</f>
        <v>0</v>
      </c>
      <c r="BL181" s="20" t="s">
        <v>97</v>
      </c>
      <c r="BM181" s="225" t="s">
        <v>5302</v>
      </c>
    </row>
    <row r="182" s="2" customFormat="1">
      <c r="A182" s="41"/>
      <c r="B182" s="42"/>
      <c r="C182" s="43"/>
      <c r="D182" s="235" t="s">
        <v>370</v>
      </c>
      <c r="E182" s="43"/>
      <c r="F182" s="236" t="s">
        <v>5303</v>
      </c>
      <c r="G182" s="43"/>
      <c r="H182" s="43"/>
      <c r="I182" s="237"/>
      <c r="J182" s="43"/>
      <c r="K182" s="43"/>
      <c r="L182" s="47"/>
      <c r="M182" s="238"/>
      <c r="N182" s="239"/>
      <c r="O182" s="87"/>
      <c r="P182" s="87"/>
      <c r="Q182" s="87"/>
      <c r="R182" s="87"/>
      <c r="S182" s="87"/>
      <c r="T182" s="88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T182" s="20" t="s">
        <v>370</v>
      </c>
      <c r="AU182" s="20" t="s">
        <v>81</v>
      </c>
    </row>
    <row r="183" s="14" customFormat="1">
      <c r="A183" s="14"/>
      <c r="B183" s="251"/>
      <c r="C183" s="252"/>
      <c r="D183" s="242" t="s">
        <v>372</v>
      </c>
      <c r="E183" s="253" t="s">
        <v>21</v>
      </c>
      <c r="F183" s="254" t="s">
        <v>5294</v>
      </c>
      <c r="G183" s="252"/>
      <c r="H183" s="255">
        <v>25.120000000000001</v>
      </c>
      <c r="I183" s="256"/>
      <c r="J183" s="252"/>
      <c r="K183" s="252"/>
      <c r="L183" s="257"/>
      <c r="M183" s="258"/>
      <c r="N183" s="259"/>
      <c r="O183" s="259"/>
      <c r="P183" s="259"/>
      <c r="Q183" s="259"/>
      <c r="R183" s="259"/>
      <c r="S183" s="259"/>
      <c r="T183" s="260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61" t="s">
        <v>372</v>
      </c>
      <c r="AU183" s="261" t="s">
        <v>81</v>
      </c>
      <c r="AV183" s="14" t="s">
        <v>81</v>
      </c>
      <c r="AW183" s="14" t="s">
        <v>34</v>
      </c>
      <c r="AX183" s="14" t="s">
        <v>79</v>
      </c>
      <c r="AY183" s="261" t="s">
        <v>178</v>
      </c>
    </row>
    <row r="184" s="2" customFormat="1" ht="24.15" customHeight="1">
      <c r="A184" s="41"/>
      <c r="B184" s="42"/>
      <c r="C184" s="214" t="s">
        <v>290</v>
      </c>
      <c r="D184" s="214" t="s">
        <v>179</v>
      </c>
      <c r="E184" s="215" t="s">
        <v>5304</v>
      </c>
      <c r="F184" s="216" t="s">
        <v>5305</v>
      </c>
      <c r="G184" s="217" t="s">
        <v>384</v>
      </c>
      <c r="H184" s="218">
        <v>30</v>
      </c>
      <c r="I184" s="219"/>
      <c r="J184" s="220">
        <f>ROUND(I184*H184,2)</f>
        <v>0</v>
      </c>
      <c r="K184" s="216" t="s">
        <v>368</v>
      </c>
      <c r="L184" s="47"/>
      <c r="M184" s="221" t="s">
        <v>21</v>
      </c>
      <c r="N184" s="222" t="s">
        <v>43</v>
      </c>
      <c r="O184" s="87"/>
      <c r="P184" s="223">
        <f>O184*H184</f>
        <v>0</v>
      </c>
      <c r="Q184" s="223">
        <v>0</v>
      </c>
      <c r="R184" s="223">
        <f>Q184*H184</f>
        <v>0</v>
      </c>
      <c r="S184" s="223">
        <v>0</v>
      </c>
      <c r="T184" s="224">
        <f>S184*H184</f>
        <v>0</v>
      </c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R184" s="225" t="s">
        <v>97</v>
      </c>
      <c r="AT184" s="225" t="s">
        <v>179</v>
      </c>
      <c r="AU184" s="225" t="s">
        <v>81</v>
      </c>
      <c r="AY184" s="20" t="s">
        <v>178</v>
      </c>
      <c r="BE184" s="226">
        <f>IF(N184="základní",J184,0)</f>
        <v>0</v>
      </c>
      <c r="BF184" s="226">
        <f>IF(N184="snížená",J184,0)</f>
        <v>0</v>
      </c>
      <c r="BG184" s="226">
        <f>IF(N184="zákl. přenesená",J184,0)</f>
        <v>0</v>
      </c>
      <c r="BH184" s="226">
        <f>IF(N184="sníž. přenesená",J184,0)</f>
        <v>0</v>
      </c>
      <c r="BI184" s="226">
        <f>IF(N184="nulová",J184,0)</f>
        <v>0</v>
      </c>
      <c r="BJ184" s="20" t="s">
        <v>79</v>
      </c>
      <c r="BK184" s="226">
        <f>ROUND(I184*H184,2)</f>
        <v>0</v>
      </c>
      <c r="BL184" s="20" t="s">
        <v>97</v>
      </c>
      <c r="BM184" s="225" t="s">
        <v>5306</v>
      </c>
    </row>
    <row r="185" s="2" customFormat="1">
      <c r="A185" s="41"/>
      <c r="B185" s="42"/>
      <c r="C185" s="43"/>
      <c r="D185" s="235" t="s">
        <v>370</v>
      </c>
      <c r="E185" s="43"/>
      <c r="F185" s="236" t="s">
        <v>5307</v>
      </c>
      <c r="G185" s="43"/>
      <c r="H185" s="43"/>
      <c r="I185" s="237"/>
      <c r="J185" s="43"/>
      <c r="K185" s="43"/>
      <c r="L185" s="47"/>
      <c r="M185" s="238"/>
      <c r="N185" s="239"/>
      <c r="O185" s="87"/>
      <c r="P185" s="87"/>
      <c r="Q185" s="87"/>
      <c r="R185" s="87"/>
      <c r="S185" s="87"/>
      <c r="T185" s="88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T185" s="20" t="s">
        <v>370</v>
      </c>
      <c r="AU185" s="20" t="s">
        <v>81</v>
      </c>
    </row>
    <row r="186" s="14" customFormat="1">
      <c r="A186" s="14"/>
      <c r="B186" s="251"/>
      <c r="C186" s="252"/>
      <c r="D186" s="242" t="s">
        <v>372</v>
      </c>
      <c r="E186" s="253" t="s">
        <v>21</v>
      </c>
      <c r="F186" s="254" t="s">
        <v>5308</v>
      </c>
      <c r="G186" s="252"/>
      <c r="H186" s="255">
        <v>30</v>
      </c>
      <c r="I186" s="256"/>
      <c r="J186" s="252"/>
      <c r="K186" s="252"/>
      <c r="L186" s="257"/>
      <c r="M186" s="258"/>
      <c r="N186" s="259"/>
      <c r="O186" s="259"/>
      <c r="P186" s="259"/>
      <c r="Q186" s="259"/>
      <c r="R186" s="259"/>
      <c r="S186" s="259"/>
      <c r="T186" s="260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61" t="s">
        <v>372</v>
      </c>
      <c r="AU186" s="261" t="s">
        <v>81</v>
      </c>
      <c r="AV186" s="14" t="s">
        <v>81</v>
      </c>
      <c r="AW186" s="14" t="s">
        <v>34</v>
      </c>
      <c r="AX186" s="14" t="s">
        <v>79</v>
      </c>
      <c r="AY186" s="261" t="s">
        <v>178</v>
      </c>
    </row>
    <row r="187" s="2" customFormat="1" ht="16.5" customHeight="1">
      <c r="A187" s="41"/>
      <c r="B187" s="42"/>
      <c r="C187" s="284" t="s">
        <v>294</v>
      </c>
      <c r="D187" s="284" t="s">
        <v>543</v>
      </c>
      <c r="E187" s="285" t="s">
        <v>5309</v>
      </c>
      <c r="F187" s="286" t="s">
        <v>5310</v>
      </c>
      <c r="G187" s="287" t="s">
        <v>392</v>
      </c>
      <c r="H187" s="288">
        <v>0.309</v>
      </c>
      <c r="I187" s="289"/>
      <c r="J187" s="290">
        <f>ROUND(I187*H187,2)</f>
        <v>0</v>
      </c>
      <c r="K187" s="286" t="s">
        <v>368</v>
      </c>
      <c r="L187" s="291"/>
      <c r="M187" s="292" t="s">
        <v>21</v>
      </c>
      <c r="N187" s="293" t="s">
        <v>43</v>
      </c>
      <c r="O187" s="87"/>
      <c r="P187" s="223">
        <f>O187*H187</f>
        <v>0</v>
      </c>
      <c r="Q187" s="223">
        <v>0.20000000000000001</v>
      </c>
      <c r="R187" s="223">
        <f>Q187*H187</f>
        <v>0.061800000000000001</v>
      </c>
      <c r="S187" s="223">
        <v>0</v>
      </c>
      <c r="T187" s="224">
        <f>S187*H187</f>
        <v>0</v>
      </c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R187" s="225" t="s">
        <v>219</v>
      </c>
      <c r="AT187" s="225" t="s">
        <v>543</v>
      </c>
      <c r="AU187" s="225" t="s">
        <v>81</v>
      </c>
      <c r="AY187" s="20" t="s">
        <v>178</v>
      </c>
      <c r="BE187" s="226">
        <f>IF(N187="základní",J187,0)</f>
        <v>0</v>
      </c>
      <c r="BF187" s="226">
        <f>IF(N187="snížená",J187,0)</f>
        <v>0</v>
      </c>
      <c r="BG187" s="226">
        <f>IF(N187="zákl. přenesená",J187,0)</f>
        <v>0</v>
      </c>
      <c r="BH187" s="226">
        <f>IF(N187="sníž. přenesená",J187,0)</f>
        <v>0</v>
      </c>
      <c r="BI187" s="226">
        <f>IF(N187="nulová",J187,0)</f>
        <v>0</v>
      </c>
      <c r="BJ187" s="20" t="s">
        <v>79</v>
      </c>
      <c r="BK187" s="226">
        <f>ROUND(I187*H187,2)</f>
        <v>0</v>
      </c>
      <c r="BL187" s="20" t="s">
        <v>97</v>
      </c>
      <c r="BM187" s="225" t="s">
        <v>5311</v>
      </c>
    </row>
    <row r="188" s="14" customFormat="1">
      <c r="A188" s="14"/>
      <c r="B188" s="251"/>
      <c r="C188" s="252"/>
      <c r="D188" s="242" t="s">
        <v>372</v>
      </c>
      <c r="E188" s="253" t="s">
        <v>21</v>
      </c>
      <c r="F188" s="254" t="s">
        <v>5312</v>
      </c>
      <c r="G188" s="252"/>
      <c r="H188" s="255">
        <v>3</v>
      </c>
      <c r="I188" s="256"/>
      <c r="J188" s="252"/>
      <c r="K188" s="252"/>
      <c r="L188" s="257"/>
      <c r="M188" s="258"/>
      <c r="N188" s="259"/>
      <c r="O188" s="259"/>
      <c r="P188" s="259"/>
      <c r="Q188" s="259"/>
      <c r="R188" s="259"/>
      <c r="S188" s="259"/>
      <c r="T188" s="260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61" t="s">
        <v>372</v>
      </c>
      <c r="AU188" s="261" t="s">
        <v>81</v>
      </c>
      <c r="AV188" s="14" t="s">
        <v>81</v>
      </c>
      <c r="AW188" s="14" t="s">
        <v>34</v>
      </c>
      <c r="AX188" s="14" t="s">
        <v>72</v>
      </c>
      <c r="AY188" s="261" t="s">
        <v>178</v>
      </c>
    </row>
    <row r="189" s="14" customFormat="1">
      <c r="A189" s="14"/>
      <c r="B189" s="251"/>
      <c r="C189" s="252"/>
      <c r="D189" s="242" t="s">
        <v>372</v>
      </c>
      <c r="E189" s="253" t="s">
        <v>21</v>
      </c>
      <c r="F189" s="254" t="s">
        <v>5313</v>
      </c>
      <c r="G189" s="252"/>
      <c r="H189" s="255">
        <v>0.309</v>
      </c>
      <c r="I189" s="256"/>
      <c r="J189" s="252"/>
      <c r="K189" s="252"/>
      <c r="L189" s="257"/>
      <c r="M189" s="258"/>
      <c r="N189" s="259"/>
      <c r="O189" s="259"/>
      <c r="P189" s="259"/>
      <c r="Q189" s="259"/>
      <c r="R189" s="259"/>
      <c r="S189" s="259"/>
      <c r="T189" s="260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61" t="s">
        <v>372</v>
      </c>
      <c r="AU189" s="261" t="s">
        <v>81</v>
      </c>
      <c r="AV189" s="14" t="s">
        <v>81</v>
      </c>
      <c r="AW189" s="14" t="s">
        <v>34</v>
      </c>
      <c r="AX189" s="14" t="s">
        <v>79</v>
      </c>
      <c r="AY189" s="261" t="s">
        <v>178</v>
      </c>
    </row>
    <row r="190" s="2" customFormat="1" ht="21.75" customHeight="1">
      <c r="A190" s="41"/>
      <c r="B190" s="42"/>
      <c r="C190" s="214" t="s">
        <v>298</v>
      </c>
      <c r="D190" s="214" t="s">
        <v>179</v>
      </c>
      <c r="E190" s="215" t="s">
        <v>5314</v>
      </c>
      <c r="F190" s="216" t="s">
        <v>5315</v>
      </c>
      <c r="G190" s="217" t="s">
        <v>392</v>
      </c>
      <c r="H190" s="218">
        <v>15</v>
      </c>
      <c r="I190" s="219"/>
      <c r="J190" s="220">
        <f>ROUND(I190*H190,2)</f>
        <v>0</v>
      </c>
      <c r="K190" s="216" t="s">
        <v>393</v>
      </c>
      <c r="L190" s="47"/>
      <c r="M190" s="221" t="s">
        <v>21</v>
      </c>
      <c r="N190" s="222" t="s">
        <v>43</v>
      </c>
      <c r="O190" s="87"/>
      <c r="P190" s="223">
        <f>O190*H190</f>
        <v>0</v>
      </c>
      <c r="Q190" s="223">
        <v>0</v>
      </c>
      <c r="R190" s="223">
        <f>Q190*H190</f>
        <v>0</v>
      </c>
      <c r="S190" s="223">
        <v>0</v>
      </c>
      <c r="T190" s="224">
        <f>S190*H190</f>
        <v>0</v>
      </c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R190" s="225" t="s">
        <v>97</v>
      </c>
      <c r="AT190" s="225" t="s">
        <v>179</v>
      </c>
      <c r="AU190" s="225" t="s">
        <v>81</v>
      </c>
      <c r="AY190" s="20" t="s">
        <v>178</v>
      </c>
      <c r="BE190" s="226">
        <f>IF(N190="základní",J190,0)</f>
        <v>0</v>
      </c>
      <c r="BF190" s="226">
        <f>IF(N190="snížená",J190,0)</f>
        <v>0</v>
      </c>
      <c r="BG190" s="226">
        <f>IF(N190="zákl. přenesená",J190,0)</f>
        <v>0</v>
      </c>
      <c r="BH190" s="226">
        <f>IF(N190="sníž. přenesená",J190,0)</f>
        <v>0</v>
      </c>
      <c r="BI190" s="226">
        <f>IF(N190="nulová",J190,0)</f>
        <v>0</v>
      </c>
      <c r="BJ190" s="20" t="s">
        <v>79</v>
      </c>
      <c r="BK190" s="226">
        <f>ROUND(I190*H190,2)</f>
        <v>0</v>
      </c>
      <c r="BL190" s="20" t="s">
        <v>97</v>
      </c>
      <c r="BM190" s="225" t="s">
        <v>5316</v>
      </c>
    </row>
    <row r="191" s="14" customFormat="1">
      <c r="A191" s="14"/>
      <c r="B191" s="251"/>
      <c r="C191" s="252"/>
      <c r="D191" s="242" t="s">
        <v>372</v>
      </c>
      <c r="E191" s="253" t="s">
        <v>21</v>
      </c>
      <c r="F191" s="254" t="s">
        <v>5317</v>
      </c>
      <c r="G191" s="252"/>
      <c r="H191" s="255">
        <v>15</v>
      </c>
      <c r="I191" s="256"/>
      <c r="J191" s="252"/>
      <c r="K191" s="252"/>
      <c r="L191" s="257"/>
      <c r="M191" s="258"/>
      <c r="N191" s="259"/>
      <c r="O191" s="259"/>
      <c r="P191" s="259"/>
      <c r="Q191" s="259"/>
      <c r="R191" s="259"/>
      <c r="S191" s="259"/>
      <c r="T191" s="260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61" t="s">
        <v>372</v>
      </c>
      <c r="AU191" s="261" t="s">
        <v>81</v>
      </c>
      <c r="AV191" s="14" t="s">
        <v>81</v>
      </c>
      <c r="AW191" s="14" t="s">
        <v>34</v>
      </c>
      <c r="AX191" s="14" t="s">
        <v>79</v>
      </c>
      <c r="AY191" s="261" t="s">
        <v>178</v>
      </c>
    </row>
    <row r="192" s="12" customFormat="1" ht="22.8" customHeight="1">
      <c r="A192" s="12"/>
      <c r="B192" s="200"/>
      <c r="C192" s="201"/>
      <c r="D192" s="202" t="s">
        <v>71</v>
      </c>
      <c r="E192" s="227" t="s">
        <v>1604</v>
      </c>
      <c r="F192" s="227" t="s">
        <v>1605</v>
      </c>
      <c r="G192" s="201"/>
      <c r="H192" s="201"/>
      <c r="I192" s="204"/>
      <c r="J192" s="228">
        <f>BK192</f>
        <v>0</v>
      </c>
      <c r="K192" s="201"/>
      <c r="L192" s="206"/>
      <c r="M192" s="207"/>
      <c r="N192" s="208"/>
      <c r="O192" s="208"/>
      <c r="P192" s="209">
        <f>SUM(P193:P194)</f>
        <v>0</v>
      </c>
      <c r="Q192" s="208"/>
      <c r="R192" s="209">
        <f>SUM(R193:R194)</f>
        <v>0</v>
      </c>
      <c r="S192" s="208"/>
      <c r="T192" s="210">
        <f>SUM(T193:T194)</f>
        <v>0</v>
      </c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R192" s="211" t="s">
        <v>79</v>
      </c>
      <c r="AT192" s="212" t="s">
        <v>71</v>
      </c>
      <c r="AU192" s="212" t="s">
        <v>79</v>
      </c>
      <c r="AY192" s="211" t="s">
        <v>178</v>
      </c>
      <c r="BK192" s="213">
        <f>SUM(BK193:BK194)</f>
        <v>0</v>
      </c>
    </row>
    <row r="193" s="2" customFormat="1" ht="37.8" customHeight="1">
      <c r="A193" s="41"/>
      <c r="B193" s="42"/>
      <c r="C193" s="214" t="s">
        <v>302</v>
      </c>
      <c r="D193" s="214" t="s">
        <v>179</v>
      </c>
      <c r="E193" s="215" t="s">
        <v>5318</v>
      </c>
      <c r="F193" s="216" t="s">
        <v>5319</v>
      </c>
      <c r="G193" s="217" t="s">
        <v>692</v>
      </c>
      <c r="H193" s="218">
        <v>200.58199999999999</v>
      </c>
      <c r="I193" s="219"/>
      <c r="J193" s="220">
        <f>ROUND(I193*H193,2)</f>
        <v>0</v>
      </c>
      <c r="K193" s="216" t="s">
        <v>368</v>
      </c>
      <c r="L193" s="47"/>
      <c r="M193" s="221" t="s">
        <v>21</v>
      </c>
      <c r="N193" s="222" t="s">
        <v>43</v>
      </c>
      <c r="O193" s="87"/>
      <c r="P193" s="223">
        <f>O193*H193</f>
        <v>0</v>
      </c>
      <c r="Q193" s="223">
        <v>0</v>
      </c>
      <c r="R193" s="223">
        <f>Q193*H193</f>
        <v>0</v>
      </c>
      <c r="S193" s="223">
        <v>0</v>
      </c>
      <c r="T193" s="224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25" t="s">
        <v>97</v>
      </c>
      <c r="AT193" s="225" t="s">
        <v>179</v>
      </c>
      <c r="AU193" s="225" t="s">
        <v>81</v>
      </c>
      <c r="AY193" s="20" t="s">
        <v>178</v>
      </c>
      <c r="BE193" s="226">
        <f>IF(N193="základní",J193,0)</f>
        <v>0</v>
      </c>
      <c r="BF193" s="226">
        <f>IF(N193="snížená",J193,0)</f>
        <v>0</v>
      </c>
      <c r="BG193" s="226">
        <f>IF(N193="zákl. přenesená",J193,0)</f>
        <v>0</v>
      </c>
      <c r="BH193" s="226">
        <f>IF(N193="sníž. přenesená",J193,0)</f>
        <v>0</v>
      </c>
      <c r="BI193" s="226">
        <f>IF(N193="nulová",J193,0)</f>
        <v>0</v>
      </c>
      <c r="BJ193" s="20" t="s">
        <v>79</v>
      </c>
      <c r="BK193" s="226">
        <f>ROUND(I193*H193,2)</f>
        <v>0</v>
      </c>
      <c r="BL193" s="20" t="s">
        <v>97</v>
      </c>
      <c r="BM193" s="225" t="s">
        <v>5320</v>
      </c>
    </row>
    <row r="194" s="2" customFormat="1">
      <c r="A194" s="41"/>
      <c r="B194" s="42"/>
      <c r="C194" s="43"/>
      <c r="D194" s="235" t="s">
        <v>370</v>
      </c>
      <c r="E194" s="43"/>
      <c r="F194" s="236" t="s">
        <v>5321</v>
      </c>
      <c r="G194" s="43"/>
      <c r="H194" s="43"/>
      <c r="I194" s="237"/>
      <c r="J194" s="43"/>
      <c r="K194" s="43"/>
      <c r="L194" s="47"/>
      <c r="M194" s="303"/>
      <c r="N194" s="304"/>
      <c r="O194" s="231"/>
      <c r="P194" s="231"/>
      <c r="Q194" s="231"/>
      <c r="R194" s="231"/>
      <c r="S194" s="231"/>
      <c r="T194" s="305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T194" s="20" t="s">
        <v>370</v>
      </c>
      <c r="AU194" s="20" t="s">
        <v>81</v>
      </c>
    </row>
    <row r="195" s="2" customFormat="1" ht="6.96" customHeight="1">
      <c r="A195" s="41"/>
      <c r="B195" s="62"/>
      <c r="C195" s="63"/>
      <c r="D195" s="63"/>
      <c r="E195" s="63"/>
      <c r="F195" s="63"/>
      <c r="G195" s="63"/>
      <c r="H195" s="63"/>
      <c r="I195" s="63"/>
      <c r="J195" s="63"/>
      <c r="K195" s="63"/>
      <c r="L195" s="47"/>
      <c r="M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</row>
  </sheetData>
  <sheetProtection sheet="1" autoFilter="0" formatColumns="0" formatRows="0" objects="1" scenarios="1" spinCount="100000" saltValue="22cPM+7b3qte4/9U9y5RYnEdhkr6Rbq3nKmeDmXsIm2VuIgeRBu1F13sOOViMnHBNO2o27GYadSvmvpaF7nMlw==" hashValue="17iy5KGtmVzeQxH7ed1EZ/JCMvtKH765PsD6yUfoup+ArApLTF0hSDgDibid4kWVI7GM3QNdbCTKjGWWyKLacA==" algorithmName="SHA-512" password="CCE5"/>
  <autoFilter ref="C87:K194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6:H76"/>
    <mergeCell ref="E78:H78"/>
    <mergeCell ref="E80:H80"/>
    <mergeCell ref="L2:V2"/>
  </mergeCells>
  <hyperlinks>
    <hyperlink ref="F92" r:id="rId1" display="https://podminky.urs.cz/item/CS_URS_2026_02/111211101"/>
    <hyperlink ref="F96" r:id="rId2" display="https://podminky.urs.cz/item/CS_URS_2026_02/121151123"/>
    <hyperlink ref="F100" r:id="rId3" display="https://podminky.urs.cz/item/CS_URS_2026_02/162251102"/>
    <hyperlink ref="F105" r:id="rId4" display="https://podminky.urs.cz/item/CS_URS_2026_02/162551108"/>
    <hyperlink ref="F108" r:id="rId5" display="https://podminky.urs.cz/item/CS_URS_2026_02/171251201"/>
    <hyperlink ref="F111" r:id="rId6" display="https://podminky.urs.cz/item/CS_URS_2026_02/181151311"/>
    <hyperlink ref="F115" r:id="rId7" display="https://podminky.urs.cz/item/CS_URS_2026_02/181111113"/>
    <hyperlink ref="F119" r:id="rId8" display="https://podminky.urs.cz/item/CS_URS_2026_02/181351113"/>
    <hyperlink ref="F123" r:id="rId9" display="https://podminky.urs.cz/item/CS_URS_2026_02/182311123"/>
    <hyperlink ref="F127" r:id="rId10" display="https://podminky.urs.cz/item/CS_URS_2026_02/181411131"/>
    <hyperlink ref="F131" r:id="rId11" display="https://podminky.urs.cz/item/CS_URS_2026_02/181411133"/>
    <hyperlink ref="F138" r:id="rId12" display="https://podminky.urs.cz/item/CS_URS_2026_02/183101321"/>
    <hyperlink ref="F141" r:id="rId13" display="https://podminky.urs.cz/item/CS_URS_2026_02/183101324"/>
    <hyperlink ref="F148" r:id="rId14" display="https://podminky.urs.cz/item/CS_URS_2026_02/183205112"/>
    <hyperlink ref="F151" r:id="rId15" display="https://podminky.urs.cz/item/CS_URS_2026_02/183402121"/>
    <hyperlink ref="F154" r:id="rId16" display="https://podminky.urs.cz/item/CS_URS_2026_02/184102111"/>
    <hyperlink ref="F159" r:id="rId17" display="https://podminky.urs.cz/item/CS_URS_2026_02/184102117"/>
    <hyperlink ref="F169" r:id="rId18" display="https://podminky.urs.cz/item/CS_URS_2026_02/184215132"/>
    <hyperlink ref="F175" r:id="rId19" display="https://podminky.urs.cz/item/CS_URS_2026_02/184813212"/>
    <hyperlink ref="F178" r:id="rId20" display="https://podminky.urs.cz/item/CS_URS_2026_02/184502114"/>
    <hyperlink ref="F182" r:id="rId21" display="https://podminky.urs.cz/item/CS_URS_2026_02/184813252"/>
    <hyperlink ref="F185" r:id="rId22" display="https://podminky.urs.cz/item/CS_URS_2026_02/184911421"/>
    <hyperlink ref="F194" r:id="rId23" display="https://podminky.urs.cz/item/CS_URS_2026_02/99823141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24"/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131</v>
      </c>
    </row>
    <row r="3" s="1" customFormat="1" ht="6.96" customHeight="1">
      <c r="B3" s="142"/>
      <c r="C3" s="143"/>
      <c r="D3" s="143"/>
      <c r="E3" s="143"/>
      <c r="F3" s="143"/>
      <c r="G3" s="143"/>
      <c r="H3" s="143"/>
      <c r="I3" s="143"/>
      <c r="J3" s="143"/>
      <c r="K3" s="143"/>
      <c r="L3" s="23"/>
      <c r="AT3" s="20" t="s">
        <v>81</v>
      </c>
    </row>
    <row r="4" s="1" customFormat="1" ht="24.96" customHeight="1">
      <c r="B4" s="23"/>
      <c r="D4" s="144" t="s">
        <v>150</v>
      </c>
      <c r="L4" s="23"/>
      <c r="M4" s="145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6" t="s">
        <v>16</v>
      </c>
      <c r="L6" s="23"/>
    </row>
    <row r="7" s="1" customFormat="1" ht="26.25" customHeight="1">
      <c r="B7" s="23"/>
      <c r="E7" s="147" t="str">
        <f>'Rekapitulace stavby'!K6</f>
        <v>PŘÍSTAVBA SAUNOVÉ ZÓNY K WELLNESS CENTRU BRUNTÁL I.ETAPA</v>
      </c>
      <c r="F7" s="146"/>
      <c r="G7" s="146"/>
      <c r="H7" s="146"/>
      <c r="L7" s="23"/>
    </row>
    <row r="8" s="1" customFormat="1" ht="12" customHeight="1">
      <c r="B8" s="23"/>
      <c r="D8" s="146" t="s">
        <v>151</v>
      </c>
      <c r="L8" s="23"/>
    </row>
    <row r="9" s="2" customFormat="1" ht="16.5" customHeight="1">
      <c r="A9" s="41"/>
      <c r="B9" s="47"/>
      <c r="C9" s="41"/>
      <c r="D9" s="41"/>
      <c r="E9" s="147" t="s">
        <v>328</v>
      </c>
      <c r="F9" s="41"/>
      <c r="G9" s="41"/>
      <c r="H9" s="41"/>
      <c r="I9" s="41"/>
      <c r="J9" s="41"/>
      <c r="K9" s="41"/>
      <c r="L9" s="148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6" t="s">
        <v>153</v>
      </c>
      <c r="E10" s="41"/>
      <c r="F10" s="41"/>
      <c r="G10" s="41"/>
      <c r="H10" s="41"/>
      <c r="I10" s="41"/>
      <c r="J10" s="41"/>
      <c r="K10" s="41"/>
      <c r="L10" s="148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9" t="s">
        <v>5322</v>
      </c>
      <c r="F11" s="41"/>
      <c r="G11" s="41"/>
      <c r="H11" s="41"/>
      <c r="I11" s="41"/>
      <c r="J11" s="41"/>
      <c r="K11" s="41"/>
      <c r="L11" s="148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8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6" t="s">
        <v>18</v>
      </c>
      <c r="E13" s="41"/>
      <c r="F13" s="136" t="s">
        <v>19</v>
      </c>
      <c r="G13" s="41"/>
      <c r="H13" s="41"/>
      <c r="I13" s="146" t="s">
        <v>20</v>
      </c>
      <c r="J13" s="136" t="s">
        <v>21</v>
      </c>
      <c r="K13" s="41"/>
      <c r="L13" s="148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6" t="s">
        <v>22</v>
      </c>
      <c r="E14" s="41"/>
      <c r="F14" s="136" t="s">
        <v>332</v>
      </c>
      <c r="G14" s="41"/>
      <c r="H14" s="41"/>
      <c r="I14" s="146" t="s">
        <v>24</v>
      </c>
      <c r="J14" s="150" t="str">
        <f>'Rekapitulace stavby'!AN8</f>
        <v>13. 7. 2026</v>
      </c>
      <c r="K14" s="41"/>
      <c r="L14" s="148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8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6" t="s">
        <v>26</v>
      </c>
      <c r="E16" s="41"/>
      <c r="F16" s="41"/>
      <c r="G16" s="41"/>
      <c r="H16" s="41"/>
      <c r="I16" s="146" t="s">
        <v>27</v>
      </c>
      <c r="J16" s="136" t="s">
        <v>21</v>
      </c>
      <c r="K16" s="41"/>
      <c r="L16" s="148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28</v>
      </c>
      <c r="F17" s="41"/>
      <c r="G17" s="41"/>
      <c r="H17" s="41"/>
      <c r="I17" s="146" t="s">
        <v>29</v>
      </c>
      <c r="J17" s="136" t="s">
        <v>21</v>
      </c>
      <c r="K17" s="41"/>
      <c r="L17" s="148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8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6" t="s">
        <v>30</v>
      </c>
      <c r="E19" s="41"/>
      <c r="F19" s="41"/>
      <c r="G19" s="41"/>
      <c r="H19" s="41"/>
      <c r="I19" s="146" t="s">
        <v>27</v>
      </c>
      <c r="J19" s="36" t="str">
        <f>'Rekapitulace stavby'!AN13</f>
        <v>Vyplň údaj</v>
      </c>
      <c r="K19" s="41"/>
      <c r="L19" s="148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6" t="s">
        <v>29</v>
      </c>
      <c r="J20" s="36" t="str">
        <f>'Rekapitulace stavby'!AN14</f>
        <v>Vyplň údaj</v>
      </c>
      <c r="K20" s="41"/>
      <c r="L20" s="148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8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6" t="s">
        <v>32</v>
      </c>
      <c r="E22" s="41"/>
      <c r="F22" s="41"/>
      <c r="G22" s="41"/>
      <c r="H22" s="41"/>
      <c r="I22" s="146" t="s">
        <v>27</v>
      </c>
      <c r="J22" s="136" t="s">
        <v>21</v>
      </c>
      <c r="K22" s="41"/>
      <c r="L22" s="148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33</v>
      </c>
      <c r="F23" s="41"/>
      <c r="G23" s="41"/>
      <c r="H23" s="41"/>
      <c r="I23" s="146" t="s">
        <v>29</v>
      </c>
      <c r="J23" s="136" t="s">
        <v>21</v>
      </c>
      <c r="K23" s="41"/>
      <c r="L23" s="148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8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6" t="s">
        <v>35</v>
      </c>
      <c r="E25" s="41"/>
      <c r="F25" s="41"/>
      <c r="G25" s="41"/>
      <c r="H25" s="41"/>
      <c r="I25" s="146" t="s">
        <v>27</v>
      </c>
      <c r="J25" s="136" t="s">
        <v>21</v>
      </c>
      <c r="K25" s="41"/>
      <c r="L25" s="148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33</v>
      </c>
      <c r="F26" s="41"/>
      <c r="G26" s="41"/>
      <c r="H26" s="41"/>
      <c r="I26" s="146" t="s">
        <v>29</v>
      </c>
      <c r="J26" s="136" t="s">
        <v>21</v>
      </c>
      <c r="K26" s="41"/>
      <c r="L26" s="148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8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6" t="s">
        <v>36</v>
      </c>
      <c r="E28" s="41"/>
      <c r="F28" s="41"/>
      <c r="G28" s="41"/>
      <c r="H28" s="41"/>
      <c r="I28" s="41"/>
      <c r="J28" s="41"/>
      <c r="K28" s="41"/>
      <c r="L28" s="148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1"/>
      <c r="B29" s="152"/>
      <c r="C29" s="151"/>
      <c r="D29" s="151"/>
      <c r="E29" s="153" t="s">
        <v>21</v>
      </c>
      <c r="F29" s="153"/>
      <c r="G29" s="153"/>
      <c r="H29" s="153"/>
      <c r="I29" s="151"/>
      <c r="J29" s="151"/>
      <c r="K29" s="151"/>
      <c r="L29" s="154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8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5"/>
      <c r="E31" s="155"/>
      <c r="F31" s="155"/>
      <c r="G31" s="155"/>
      <c r="H31" s="155"/>
      <c r="I31" s="155"/>
      <c r="J31" s="155"/>
      <c r="K31" s="155"/>
      <c r="L31" s="148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6" t="s">
        <v>38</v>
      </c>
      <c r="E32" s="41"/>
      <c r="F32" s="41"/>
      <c r="G32" s="41"/>
      <c r="H32" s="41"/>
      <c r="I32" s="41"/>
      <c r="J32" s="157">
        <f>ROUND(J92, 2)</f>
        <v>0</v>
      </c>
      <c r="K32" s="41"/>
      <c r="L32" s="148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5"/>
      <c r="E33" s="155"/>
      <c r="F33" s="155"/>
      <c r="G33" s="155"/>
      <c r="H33" s="155"/>
      <c r="I33" s="155"/>
      <c r="J33" s="155"/>
      <c r="K33" s="155"/>
      <c r="L33" s="148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8" t="s">
        <v>40</v>
      </c>
      <c r="G34" s="41"/>
      <c r="H34" s="41"/>
      <c r="I34" s="158" t="s">
        <v>39</v>
      </c>
      <c r="J34" s="158" t="s">
        <v>41</v>
      </c>
      <c r="K34" s="41"/>
      <c r="L34" s="148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9" t="s">
        <v>42</v>
      </c>
      <c r="E35" s="146" t="s">
        <v>43</v>
      </c>
      <c r="F35" s="160">
        <f>ROUND((SUM(BE92:BE147)),  2)</f>
        <v>0</v>
      </c>
      <c r="G35" s="41"/>
      <c r="H35" s="41"/>
      <c r="I35" s="161">
        <v>0.20999999999999999</v>
      </c>
      <c r="J35" s="160">
        <f>ROUND(((SUM(BE92:BE147))*I35),  2)</f>
        <v>0</v>
      </c>
      <c r="K35" s="41"/>
      <c r="L35" s="148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6" t="s">
        <v>44</v>
      </c>
      <c r="F36" s="160">
        <f>ROUND((SUM(BF92:BF147)),  2)</f>
        <v>0</v>
      </c>
      <c r="G36" s="41"/>
      <c r="H36" s="41"/>
      <c r="I36" s="161">
        <v>0.14999999999999999</v>
      </c>
      <c r="J36" s="160">
        <f>ROUND(((SUM(BF92:BF147))*I36),  2)</f>
        <v>0</v>
      </c>
      <c r="K36" s="41"/>
      <c r="L36" s="148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6" t="s">
        <v>45</v>
      </c>
      <c r="F37" s="160">
        <f>ROUND((SUM(BG92:BG147)),  2)</f>
        <v>0</v>
      </c>
      <c r="G37" s="41"/>
      <c r="H37" s="41"/>
      <c r="I37" s="161">
        <v>0.20999999999999999</v>
      </c>
      <c r="J37" s="160">
        <f>0</f>
        <v>0</v>
      </c>
      <c r="K37" s="41"/>
      <c r="L37" s="148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6" t="s">
        <v>46</v>
      </c>
      <c r="F38" s="160">
        <f>ROUND((SUM(BH92:BH147)),  2)</f>
        <v>0</v>
      </c>
      <c r="G38" s="41"/>
      <c r="H38" s="41"/>
      <c r="I38" s="161">
        <v>0.14999999999999999</v>
      </c>
      <c r="J38" s="160">
        <f>0</f>
        <v>0</v>
      </c>
      <c r="K38" s="41"/>
      <c r="L38" s="148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6" t="s">
        <v>47</v>
      </c>
      <c r="F39" s="160">
        <f>ROUND((SUM(BI92:BI147)),  2)</f>
        <v>0</v>
      </c>
      <c r="G39" s="41"/>
      <c r="H39" s="41"/>
      <c r="I39" s="161">
        <v>0</v>
      </c>
      <c r="J39" s="160">
        <f>0</f>
        <v>0</v>
      </c>
      <c r="K39" s="41"/>
      <c r="L39" s="148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8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2"/>
      <c r="D41" s="163" t="s">
        <v>48</v>
      </c>
      <c r="E41" s="164"/>
      <c r="F41" s="164"/>
      <c r="G41" s="165" t="s">
        <v>49</v>
      </c>
      <c r="H41" s="166" t="s">
        <v>50</v>
      </c>
      <c r="I41" s="164"/>
      <c r="J41" s="167">
        <f>SUM(J32:J39)</f>
        <v>0</v>
      </c>
      <c r="K41" s="168"/>
      <c r="L41" s="148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9"/>
      <c r="C42" s="170"/>
      <c r="D42" s="170"/>
      <c r="E42" s="170"/>
      <c r="F42" s="170"/>
      <c r="G42" s="170"/>
      <c r="H42" s="170"/>
      <c r="I42" s="170"/>
      <c r="J42" s="170"/>
      <c r="K42" s="170"/>
      <c r="L42" s="148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1"/>
      <c r="C46" s="172"/>
      <c r="D46" s="172"/>
      <c r="E46" s="172"/>
      <c r="F46" s="172"/>
      <c r="G46" s="172"/>
      <c r="H46" s="172"/>
      <c r="I46" s="172"/>
      <c r="J46" s="172"/>
      <c r="K46" s="172"/>
      <c r="L46" s="148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156</v>
      </c>
      <c r="D47" s="43"/>
      <c r="E47" s="43"/>
      <c r="F47" s="43"/>
      <c r="G47" s="43"/>
      <c r="H47" s="43"/>
      <c r="I47" s="43"/>
      <c r="J47" s="43"/>
      <c r="K47" s="43"/>
      <c r="L47" s="148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8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8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26.25" customHeight="1">
      <c r="A50" s="41"/>
      <c r="B50" s="42"/>
      <c r="C50" s="43"/>
      <c r="D50" s="43"/>
      <c r="E50" s="173" t="str">
        <f>E7</f>
        <v>PŘÍSTAVBA SAUNOVÉ ZÓNY K WELLNESS CENTRU BRUNTÁL I.ETAPA</v>
      </c>
      <c r="F50" s="35"/>
      <c r="G50" s="35"/>
      <c r="H50" s="35"/>
      <c r="I50" s="43"/>
      <c r="J50" s="43"/>
      <c r="K50" s="43"/>
      <c r="L50" s="148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151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3" t="s">
        <v>328</v>
      </c>
      <c r="F52" s="43"/>
      <c r="G52" s="43"/>
      <c r="H52" s="43"/>
      <c r="I52" s="43"/>
      <c r="J52" s="43"/>
      <c r="K52" s="43"/>
      <c r="L52" s="148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153</v>
      </c>
      <c r="D53" s="43"/>
      <c r="E53" s="43"/>
      <c r="F53" s="43"/>
      <c r="G53" s="43"/>
      <c r="H53" s="43"/>
      <c r="I53" s="43"/>
      <c r="J53" s="43"/>
      <c r="K53" s="43"/>
      <c r="L53" s="148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 xml:space="preserve">SO 05 - Areálová kanalizace </v>
      </c>
      <c r="F54" s="43"/>
      <c r="G54" s="43"/>
      <c r="H54" s="43"/>
      <c r="I54" s="43"/>
      <c r="J54" s="43"/>
      <c r="K54" s="43"/>
      <c r="L54" s="148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8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22</v>
      </c>
      <c r="D56" s="43"/>
      <c r="E56" s="43"/>
      <c r="F56" s="30" t="str">
        <f>F14</f>
        <v>Bruntál</v>
      </c>
      <c r="G56" s="43"/>
      <c r="H56" s="43"/>
      <c r="I56" s="35" t="s">
        <v>24</v>
      </c>
      <c r="J56" s="75" t="str">
        <f>IF(J14="","",J14)</f>
        <v>13. 7. 2026</v>
      </c>
      <c r="K56" s="43"/>
      <c r="L56" s="148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8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5.15" customHeight="1">
      <c r="A58" s="41"/>
      <c r="B58" s="42"/>
      <c r="C58" s="35" t="s">
        <v>26</v>
      </c>
      <c r="D58" s="43"/>
      <c r="E58" s="43"/>
      <c r="F58" s="30" t="str">
        <f>E17</f>
        <v>Město Bruntál, Nádražní 944/20, 79201</v>
      </c>
      <c r="G58" s="43"/>
      <c r="H58" s="43"/>
      <c r="I58" s="35" t="s">
        <v>32</v>
      </c>
      <c r="J58" s="39" t="str">
        <f>E23</f>
        <v>Ateliér EMMET s.r.o.</v>
      </c>
      <c r="K58" s="43"/>
      <c r="L58" s="148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30</v>
      </c>
      <c r="D59" s="43"/>
      <c r="E59" s="43"/>
      <c r="F59" s="30" t="str">
        <f>IF(E20="","",E20)</f>
        <v>Vyplň údaj</v>
      </c>
      <c r="G59" s="43"/>
      <c r="H59" s="43"/>
      <c r="I59" s="35" t="s">
        <v>35</v>
      </c>
      <c r="J59" s="39" t="str">
        <f>E26</f>
        <v>Ateliér EMMET s.r.o.</v>
      </c>
      <c r="K59" s="43"/>
      <c r="L59" s="148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8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4" t="s">
        <v>157</v>
      </c>
      <c r="D61" s="175"/>
      <c r="E61" s="175"/>
      <c r="F61" s="175"/>
      <c r="G61" s="175"/>
      <c r="H61" s="175"/>
      <c r="I61" s="175"/>
      <c r="J61" s="176" t="s">
        <v>158</v>
      </c>
      <c r="K61" s="175"/>
      <c r="L61" s="148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8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7" t="s">
        <v>70</v>
      </c>
      <c r="D63" s="43"/>
      <c r="E63" s="43"/>
      <c r="F63" s="43"/>
      <c r="G63" s="43"/>
      <c r="H63" s="43"/>
      <c r="I63" s="43"/>
      <c r="J63" s="105">
        <f>J92</f>
        <v>0</v>
      </c>
      <c r="K63" s="43"/>
      <c r="L63" s="148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159</v>
      </c>
    </row>
    <row r="64" s="9" customFormat="1" ht="24.96" customHeight="1">
      <c r="A64" s="9"/>
      <c r="B64" s="178"/>
      <c r="C64" s="179"/>
      <c r="D64" s="180" t="s">
        <v>333</v>
      </c>
      <c r="E64" s="181"/>
      <c r="F64" s="181"/>
      <c r="G64" s="181"/>
      <c r="H64" s="181"/>
      <c r="I64" s="181"/>
      <c r="J64" s="182">
        <f>J93</f>
        <v>0</v>
      </c>
      <c r="K64" s="179"/>
      <c r="L64" s="183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4"/>
      <c r="C65" s="128"/>
      <c r="D65" s="185" t="s">
        <v>334</v>
      </c>
      <c r="E65" s="186"/>
      <c r="F65" s="186"/>
      <c r="G65" s="186"/>
      <c r="H65" s="186"/>
      <c r="I65" s="186"/>
      <c r="J65" s="187">
        <f>J94</f>
        <v>0</v>
      </c>
      <c r="K65" s="128"/>
      <c r="L65" s="18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4"/>
      <c r="C66" s="128"/>
      <c r="D66" s="185" t="s">
        <v>5011</v>
      </c>
      <c r="E66" s="186"/>
      <c r="F66" s="186"/>
      <c r="G66" s="186"/>
      <c r="H66" s="186"/>
      <c r="I66" s="186"/>
      <c r="J66" s="187">
        <f>J110</f>
        <v>0</v>
      </c>
      <c r="K66" s="128"/>
      <c r="L66" s="188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4"/>
      <c r="C67" s="128"/>
      <c r="D67" s="185" t="s">
        <v>5323</v>
      </c>
      <c r="E67" s="186"/>
      <c r="F67" s="186"/>
      <c r="G67" s="186"/>
      <c r="H67" s="186"/>
      <c r="I67" s="186"/>
      <c r="J67" s="187">
        <f>J119</f>
        <v>0</v>
      </c>
      <c r="K67" s="128"/>
      <c r="L67" s="188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4"/>
      <c r="C68" s="128"/>
      <c r="D68" s="185" t="s">
        <v>3675</v>
      </c>
      <c r="E68" s="186"/>
      <c r="F68" s="186"/>
      <c r="G68" s="186"/>
      <c r="H68" s="186"/>
      <c r="I68" s="186"/>
      <c r="J68" s="187">
        <f>J137</f>
        <v>0</v>
      </c>
      <c r="K68" s="128"/>
      <c r="L68" s="188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4.88" customHeight="1">
      <c r="A69" s="10"/>
      <c r="B69" s="184"/>
      <c r="C69" s="128"/>
      <c r="D69" s="185" t="s">
        <v>5324</v>
      </c>
      <c r="E69" s="186"/>
      <c r="F69" s="186"/>
      <c r="G69" s="186"/>
      <c r="H69" s="186"/>
      <c r="I69" s="186"/>
      <c r="J69" s="187">
        <f>J138</f>
        <v>0</v>
      </c>
      <c r="K69" s="128"/>
      <c r="L69" s="188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4.88" customHeight="1">
      <c r="A70" s="10"/>
      <c r="B70" s="184"/>
      <c r="C70" s="128"/>
      <c r="D70" s="185" t="s">
        <v>5325</v>
      </c>
      <c r="E70" s="186"/>
      <c r="F70" s="186"/>
      <c r="G70" s="186"/>
      <c r="H70" s="186"/>
      <c r="I70" s="186"/>
      <c r="J70" s="187">
        <f>J143</f>
        <v>0</v>
      </c>
      <c r="K70" s="128"/>
      <c r="L70" s="188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2" customFormat="1" ht="21.84" customHeight="1">
      <c r="A71" s="41"/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148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6.96" customHeight="1">
      <c r="A72" s="41"/>
      <c r="B72" s="62"/>
      <c r="C72" s="63"/>
      <c r="D72" s="63"/>
      <c r="E72" s="63"/>
      <c r="F72" s="63"/>
      <c r="G72" s="63"/>
      <c r="H72" s="63"/>
      <c r="I72" s="63"/>
      <c r="J72" s="63"/>
      <c r="K72" s="63"/>
      <c r="L72" s="148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6" s="2" customFormat="1" ht="6.96" customHeight="1">
      <c r="A76" s="41"/>
      <c r="B76" s="64"/>
      <c r="C76" s="65"/>
      <c r="D76" s="65"/>
      <c r="E76" s="65"/>
      <c r="F76" s="65"/>
      <c r="G76" s="65"/>
      <c r="H76" s="65"/>
      <c r="I76" s="65"/>
      <c r="J76" s="65"/>
      <c r="K76" s="65"/>
      <c r="L76" s="148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24.96" customHeight="1">
      <c r="A77" s="41"/>
      <c r="B77" s="42"/>
      <c r="C77" s="26" t="s">
        <v>163</v>
      </c>
      <c r="D77" s="43"/>
      <c r="E77" s="43"/>
      <c r="F77" s="43"/>
      <c r="G77" s="43"/>
      <c r="H77" s="43"/>
      <c r="I77" s="43"/>
      <c r="J77" s="43"/>
      <c r="K77" s="43"/>
      <c r="L77" s="148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6.96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48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2" customHeight="1">
      <c r="A79" s="41"/>
      <c r="B79" s="42"/>
      <c r="C79" s="35" t="s">
        <v>16</v>
      </c>
      <c r="D79" s="43"/>
      <c r="E79" s="43"/>
      <c r="F79" s="43"/>
      <c r="G79" s="43"/>
      <c r="H79" s="43"/>
      <c r="I79" s="43"/>
      <c r="J79" s="43"/>
      <c r="K79" s="43"/>
      <c r="L79" s="148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26.25" customHeight="1">
      <c r="A80" s="41"/>
      <c r="B80" s="42"/>
      <c r="C80" s="43"/>
      <c r="D80" s="43"/>
      <c r="E80" s="173" t="str">
        <f>E7</f>
        <v>PŘÍSTAVBA SAUNOVÉ ZÓNY K WELLNESS CENTRU BRUNTÁL I.ETAPA</v>
      </c>
      <c r="F80" s="35"/>
      <c r="G80" s="35"/>
      <c r="H80" s="35"/>
      <c r="I80" s="43"/>
      <c r="J80" s="43"/>
      <c r="K80" s="43"/>
      <c r="L80" s="148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1" customFormat="1" ht="12" customHeight="1">
      <c r="B81" s="24"/>
      <c r="C81" s="35" t="s">
        <v>151</v>
      </c>
      <c r="D81" s="25"/>
      <c r="E81" s="25"/>
      <c r="F81" s="25"/>
      <c r="G81" s="25"/>
      <c r="H81" s="25"/>
      <c r="I81" s="25"/>
      <c r="J81" s="25"/>
      <c r="K81" s="25"/>
      <c r="L81" s="23"/>
    </row>
    <row r="82" s="2" customFormat="1" ht="16.5" customHeight="1">
      <c r="A82" s="41"/>
      <c r="B82" s="42"/>
      <c r="C82" s="43"/>
      <c r="D82" s="43"/>
      <c r="E82" s="173" t="s">
        <v>328</v>
      </c>
      <c r="F82" s="43"/>
      <c r="G82" s="43"/>
      <c r="H82" s="43"/>
      <c r="I82" s="43"/>
      <c r="J82" s="43"/>
      <c r="K82" s="43"/>
      <c r="L82" s="148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2" customHeight="1">
      <c r="A83" s="41"/>
      <c r="B83" s="42"/>
      <c r="C83" s="35" t="s">
        <v>153</v>
      </c>
      <c r="D83" s="43"/>
      <c r="E83" s="43"/>
      <c r="F83" s="43"/>
      <c r="G83" s="43"/>
      <c r="H83" s="43"/>
      <c r="I83" s="43"/>
      <c r="J83" s="43"/>
      <c r="K83" s="43"/>
      <c r="L83" s="148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6.5" customHeight="1">
      <c r="A84" s="41"/>
      <c r="B84" s="42"/>
      <c r="C84" s="43"/>
      <c r="D84" s="43"/>
      <c r="E84" s="72" t="str">
        <f>E11</f>
        <v xml:space="preserve">SO 05 - Areálová kanalizace </v>
      </c>
      <c r="F84" s="43"/>
      <c r="G84" s="43"/>
      <c r="H84" s="43"/>
      <c r="I84" s="43"/>
      <c r="J84" s="43"/>
      <c r="K84" s="43"/>
      <c r="L84" s="148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6.96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48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5" t="s">
        <v>22</v>
      </c>
      <c r="D86" s="43"/>
      <c r="E86" s="43"/>
      <c r="F86" s="30" t="str">
        <f>F14</f>
        <v>Bruntál</v>
      </c>
      <c r="G86" s="43"/>
      <c r="H86" s="43"/>
      <c r="I86" s="35" t="s">
        <v>24</v>
      </c>
      <c r="J86" s="75" t="str">
        <f>IF(J14="","",J14)</f>
        <v>13. 7. 2026</v>
      </c>
      <c r="K86" s="43"/>
      <c r="L86" s="148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6.96" customHeight="1">
      <c r="A87" s="41"/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148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15.15" customHeight="1">
      <c r="A88" s="41"/>
      <c r="B88" s="42"/>
      <c r="C88" s="35" t="s">
        <v>26</v>
      </c>
      <c r="D88" s="43"/>
      <c r="E88" s="43"/>
      <c r="F88" s="30" t="str">
        <f>E17</f>
        <v>Město Bruntál, Nádražní 944/20, 79201</v>
      </c>
      <c r="G88" s="43"/>
      <c r="H88" s="43"/>
      <c r="I88" s="35" t="s">
        <v>32</v>
      </c>
      <c r="J88" s="39" t="str">
        <f>E23</f>
        <v>Ateliér EMMET s.r.o.</v>
      </c>
      <c r="K88" s="43"/>
      <c r="L88" s="148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5.15" customHeight="1">
      <c r="A89" s="41"/>
      <c r="B89" s="42"/>
      <c r="C89" s="35" t="s">
        <v>30</v>
      </c>
      <c r="D89" s="43"/>
      <c r="E89" s="43"/>
      <c r="F89" s="30" t="str">
        <f>IF(E20="","",E20)</f>
        <v>Vyplň údaj</v>
      </c>
      <c r="G89" s="43"/>
      <c r="H89" s="43"/>
      <c r="I89" s="35" t="s">
        <v>35</v>
      </c>
      <c r="J89" s="39" t="str">
        <f>E26</f>
        <v>Ateliér EMMET s.r.o.</v>
      </c>
      <c r="K89" s="43"/>
      <c r="L89" s="148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0.32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148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11" customFormat="1" ht="29.28" customHeight="1">
      <c r="A91" s="189"/>
      <c r="B91" s="190"/>
      <c r="C91" s="191" t="s">
        <v>164</v>
      </c>
      <c r="D91" s="192" t="s">
        <v>57</v>
      </c>
      <c r="E91" s="192" t="s">
        <v>53</v>
      </c>
      <c r="F91" s="192" t="s">
        <v>54</v>
      </c>
      <c r="G91" s="192" t="s">
        <v>165</v>
      </c>
      <c r="H91" s="192" t="s">
        <v>166</v>
      </c>
      <c r="I91" s="192" t="s">
        <v>167</v>
      </c>
      <c r="J91" s="192" t="s">
        <v>158</v>
      </c>
      <c r="K91" s="193" t="s">
        <v>168</v>
      </c>
      <c r="L91" s="194"/>
      <c r="M91" s="95" t="s">
        <v>21</v>
      </c>
      <c r="N91" s="96" t="s">
        <v>42</v>
      </c>
      <c r="O91" s="96" t="s">
        <v>169</v>
      </c>
      <c r="P91" s="96" t="s">
        <v>170</v>
      </c>
      <c r="Q91" s="96" t="s">
        <v>171</v>
      </c>
      <c r="R91" s="96" t="s">
        <v>172</v>
      </c>
      <c r="S91" s="96" t="s">
        <v>173</v>
      </c>
      <c r="T91" s="97" t="s">
        <v>174</v>
      </c>
      <c r="U91" s="189"/>
      <c r="V91" s="189"/>
      <c r="W91" s="189"/>
      <c r="X91" s="189"/>
      <c r="Y91" s="189"/>
      <c r="Z91" s="189"/>
      <c r="AA91" s="189"/>
      <c r="AB91" s="189"/>
      <c r="AC91" s="189"/>
      <c r="AD91" s="189"/>
      <c r="AE91" s="189"/>
    </row>
    <row r="92" s="2" customFormat="1" ht="22.8" customHeight="1">
      <c r="A92" s="41"/>
      <c r="B92" s="42"/>
      <c r="C92" s="102" t="s">
        <v>175</v>
      </c>
      <c r="D92" s="43"/>
      <c r="E92" s="43"/>
      <c r="F92" s="43"/>
      <c r="G92" s="43"/>
      <c r="H92" s="43"/>
      <c r="I92" s="43"/>
      <c r="J92" s="195">
        <f>BK92</f>
        <v>0</v>
      </c>
      <c r="K92" s="43"/>
      <c r="L92" s="47"/>
      <c r="M92" s="98"/>
      <c r="N92" s="196"/>
      <c r="O92" s="99"/>
      <c r="P92" s="197">
        <f>P93</f>
        <v>0</v>
      </c>
      <c r="Q92" s="99"/>
      <c r="R92" s="197">
        <f>R93</f>
        <v>0</v>
      </c>
      <c r="S92" s="99"/>
      <c r="T92" s="198">
        <f>T93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T92" s="20" t="s">
        <v>71</v>
      </c>
      <c r="AU92" s="20" t="s">
        <v>159</v>
      </c>
      <c r="BK92" s="199">
        <f>BK93</f>
        <v>0</v>
      </c>
    </row>
    <row r="93" s="12" customFormat="1" ht="25.92" customHeight="1">
      <c r="A93" s="12"/>
      <c r="B93" s="200"/>
      <c r="C93" s="201"/>
      <c r="D93" s="202" t="s">
        <v>71</v>
      </c>
      <c r="E93" s="203" t="s">
        <v>363</v>
      </c>
      <c r="F93" s="203" t="s">
        <v>364</v>
      </c>
      <c r="G93" s="201"/>
      <c r="H93" s="201"/>
      <c r="I93" s="204"/>
      <c r="J93" s="205">
        <f>BK93</f>
        <v>0</v>
      </c>
      <c r="K93" s="201"/>
      <c r="L93" s="206"/>
      <c r="M93" s="207"/>
      <c r="N93" s="208"/>
      <c r="O93" s="208"/>
      <c r="P93" s="209">
        <f>P94+P110+P119+P137</f>
        <v>0</v>
      </c>
      <c r="Q93" s="208"/>
      <c r="R93" s="209">
        <f>R94+R110+R119+R137</f>
        <v>0</v>
      </c>
      <c r="S93" s="208"/>
      <c r="T93" s="210">
        <f>T94+T110+T119+T137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11" t="s">
        <v>79</v>
      </c>
      <c r="AT93" s="212" t="s">
        <v>71</v>
      </c>
      <c r="AU93" s="212" t="s">
        <v>72</v>
      </c>
      <c r="AY93" s="211" t="s">
        <v>178</v>
      </c>
      <c r="BK93" s="213">
        <f>BK94+BK110+BK119+BK137</f>
        <v>0</v>
      </c>
    </row>
    <row r="94" s="12" customFormat="1" ht="22.8" customHeight="1">
      <c r="A94" s="12"/>
      <c r="B94" s="200"/>
      <c r="C94" s="201"/>
      <c r="D94" s="202" t="s">
        <v>71</v>
      </c>
      <c r="E94" s="227" t="s">
        <v>79</v>
      </c>
      <c r="F94" s="227" t="s">
        <v>365</v>
      </c>
      <c r="G94" s="201"/>
      <c r="H94" s="201"/>
      <c r="I94" s="204"/>
      <c r="J94" s="228">
        <f>BK94</f>
        <v>0</v>
      </c>
      <c r="K94" s="201"/>
      <c r="L94" s="206"/>
      <c r="M94" s="207"/>
      <c r="N94" s="208"/>
      <c r="O94" s="208"/>
      <c r="P94" s="209">
        <f>SUM(P95:P109)</f>
        <v>0</v>
      </c>
      <c r="Q94" s="208"/>
      <c r="R94" s="209">
        <f>SUM(R95:R109)</f>
        <v>0</v>
      </c>
      <c r="S94" s="208"/>
      <c r="T94" s="210">
        <f>SUM(T95:T109)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11" t="s">
        <v>79</v>
      </c>
      <c r="AT94" s="212" t="s">
        <v>71</v>
      </c>
      <c r="AU94" s="212" t="s">
        <v>79</v>
      </c>
      <c r="AY94" s="211" t="s">
        <v>178</v>
      </c>
      <c r="BK94" s="213">
        <f>SUM(BK95:BK109)</f>
        <v>0</v>
      </c>
    </row>
    <row r="95" s="2" customFormat="1" ht="21.75" customHeight="1">
      <c r="A95" s="41"/>
      <c r="B95" s="42"/>
      <c r="C95" s="214" t="s">
        <v>79</v>
      </c>
      <c r="D95" s="214" t="s">
        <v>179</v>
      </c>
      <c r="E95" s="215" t="s">
        <v>5326</v>
      </c>
      <c r="F95" s="216" t="s">
        <v>5327</v>
      </c>
      <c r="G95" s="217" t="s">
        <v>392</v>
      </c>
      <c r="H95" s="218">
        <v>58.479999999999997</v>
      </c>
      <c r="I95" s="219"/>
      <c r="J95" s="220">
        <f>ROUND(I95*H95,2)</f>
        <v>0</v>
      </c>
      <c r="K95" s="216" t="s">
        <v>3218</v>
      </c>
      <c r="L95" s="47"/>
      <c r="M95" s="221" t="s">
        <v>21</v>
      </c>
      <c r="N95" s="222" t="s">
        <v>43</v>
      </c>
      <c r="O95" s="87"/>
      <c r="P95" s="223">
        <f>O95*H95</f>
        <v>0</v>
      </c>
      <c r="Q95" s="223">
        <v>0</v>
      </c>
      <c r="R95" s="223">
        <f>Q95*H95</f>
        <v>0</v>
      </c>
      <c r="S95" s="223">
        <v>0</v>
      </c>
      <c r="T95" s="224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25" t="s">
        <v>97</v>
      </c>
      <c r="AT95" s="225" t="s">
        <v>179</v>
      </c>
      <c r="AU95" s="225" t="s">
        <v>81</v>
      </c>
      <c r="AY95" s="20" t="s">
        <v>178</v>
      </c>
      <c r="BE95" s="226">
        <f>IF(N95="základní",J95,0)</f>
        <v>0</v>
      </c>
      <c r="BF95" s="226">
        <f>IF(N95="snížená",J95,0)</f>
        <v>0</v>
      </c>
      <c r="BG95" s="226">
        <f>IF(N95="zákl. přenesená",J95,0)</f>
        <v>0</v>
      </c>
      <c r="BH95" s="226">
        <f>IF(N95="sníž. přenesená",J95,0)</f>
        <v>0</v>
      </c>
      <c r="BI95" s="226">
        <f>IF(N95="nulová",J95,0)</f>
        <v>0</v>
      </c>
      <c r="BJ95" s="20" t="s">
        <v>79</v>
      </c>
      <c r="BK95" s="226">
        <f>ROUND(I95*H95,2)</f>
        <v>0</v>
      </c>
      <c r="BL95" s="20" t="s">
        <v>97</v>
      </c>
      <c r="BM95" s="225" t="s">
        <v>5328</v>
      </c>
    </row>
    <row r="96" s="2" customFormat="1" ht="21.75" customHeight="1">
      <c r="A96" s="41"/>
      <c r="B96" s="42"/>
      <c r="C96" s="214" t="s">
        <v>81</v>
      </c>
      <c r="D96" s="214" t="s">
        <v>179</v>
      </c>
      <c r="E96" s="215" t="s">
        <v>5329</v>
      </c>
      <c r="F96" s="216" t="s">
        <v>5330</v>
      </c>
      <c r="G96" s="217" t="s">
        <v>384</v>
      </c>
      <c r="H96" s="218">
        <v>146.19999999999999</v>
      </c>
      <c r="I96" s="219"/>
      <c r="J96" s="220">
        <f>ROUND(I96*H96,2)</f>
        <v>0</v>
      </c>
      <c r="K96" s="216" t="s">
        <v>3218</v>
      </c>
      <c r="L96" s="47"/>
      <c r="M96" s="221" t="s">
        <v>21</v>
      </c>
      <c r="N96" s="222" t="s">
        <v>43</v>
      </c>
      <c r="O96" s="87"/>
      <c r="P96" s="223">
        <f>O96*H96</f>
        <v>0</v>
      </c>
      <c r="Q96" s="223">
        <v>0</v>
      </c>
      <c r="R96" s="223">
        <f>Q96*H96</f>
        <v>0</v>
      </c>
      <c r="S96" s="223">
        <v>0</v>
      </c>
      <c r="T96" s="224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25" t="s">
        <v>97</v>
      </c>
      <c r="AT96" s="225" t="s">
        <v>179</v>
      </c>
      <c r="AU96" s="225" t="s">
        <v>81</v>
      </c>
      <c r="AY96" s="20" t="s">
        <v>178</v>
      </c>
      <c r="BE96" s="226">
        <f>IF(N96="základní",J96,0)</f>
        <v>0</v>
      </c>
      <c r="BF96" s="226">
        <f>IF(N96="snížená",J96,0)</f>
        <v>0</v>
      </c>
      <c r="BG96" s="226">
        <f>IF(N96="zákl. přenesená",J96,0)</f>
        <v>0</v>
      </c>
      <c r="BH96" s="226">
        <f>IF(N96="sníž. přenesená",J96,0)</f>
        <v>0</v>
      </c>
      <c r="BI96" s="226">
        <f>IF(N96="nulová",J96,0)</f>
        <v>0</v>
      </c>
      <c r="BJ96" s="20" t="s">
        <v>79</v>
      </c>
      <c r="BK96" s="226">
        <f>ROUND(I96*H96,2)</f>
        <v>0</v>
      </c>
      <c r="BL96" s="20" t="s">
        <v>97</v>
      </c>
      <c r="BM96" s="225" t="s">
        <v>5331</v>
      </c>
    </row>
    <row r="97" s="2" customFormat="1" ht="21.75" customHeight="1">
      <c r="A97" s="41"/>
      <c r="B97" s="42"/>
      <c r="C97" s="214" t="s">
        <v>95</v>
      </c>
      <c r="D97" s="214" t="s">
        <v>179</v>
      </c>
      <c r="E97" s="215" t="s">
        <v>5332</v>
      </c>
      <c r="F97" s="216" t="s">
        <v>5333</v>
      </c>
      <c r="G97" s="217" t="s">
        <v>384</v>
      </c>
      <c r="H97" s="218">
        <v>146.19999999999999</v>
      </c>
      <c r="I97" s="219"/>
      <c r="J97" s="220">
        <f>ROUND(I97*H97,2)</f>
        <v>0</v>
      </c>
      <c r="K97" s="216" t="s">
        <v>3218</v>
      </c>
      <c r="L97" s="47"/>
      <c r="M97" s="221" t="s">
        <v>21</v>
      </c>
      <c r="N97" s="222" t="s">
        <v>43</v>
      </c>
      <c r="O97" s="87"/>
      <c r="P97" s="223">
        <f>O97*H97</f>
        <v>0</v>
      </c>
      <c r="Q97" s="223">
        <v>0</v>
      </c>
      <c r="R97" s="223">
        <f>Q97*H97</f>
        <v>0</v>
      </c>
      <c r="S97" s="223">
        <v>0</v>
      </c>
      <c r="T97" s="224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25" t="s">
        <v>97</v>
      </c>
      <c r="AT97" s="225" t="s">
        <v>179</v>
      </c>
      <c r="AU97" s="225" t="s">
        <v>81</v>
      </c>
      <c r="AY97" s="20" t="s">
        <v>178</v>
      </c>
      <c r="BE97" s="226">
        <f>IF(N97="základní",J97,0)</f>
        <v>0</v>
      </c>
      <c r="BF97" s="226">
        <f>IF(N97="snížená",J97,0)</f>
        <v>0</v>
      </c>
      <c r="BG97" s="226">
        <f>IF(N97="zákl. přenesená",J97,0)</f>
        <v>0</v>
      </c>
      <c r="BH97" s="226">
        <f>IF(N97="sníž. přenesená",J97,0)</f>
        <v>0</v>
      </c>
      <c r="BI97" s="226">
        <f>IF(N97="nulová",J97,0)</f>
        <v>0</v>
      </c>
      <c r="BJ97" s="20" t="s">
        <v>79</v>
      </c>
      <c r="BK97" s="226">
        <f>ROUND(I97*H97,2)</f>
        <v>0</v>
      </c>
      <c r="BL97" s="20" t="s">
        <v>97</v>
      </c>
      <c r="BM97" s="225" t="s">
        <v>5334</v>
      </c>
    </row>
    <row r="98" s="2" customFormat="1" ht="16.5" customHeight="1">
      <c r="A98" s="41"/>
      <c r="B98" s="42"/>
      <c r="C98" s="214" t="s">
        <v>97</v>
      </c>
      <c r="D98" s="214" t="s">
        <v>179</v>
      </c>
      <c r="E98" s="215" t="s">
        <v>5335</v>
      </c>
      <c r="F98" s="216" t="s">
        <v>5336</v>
      </c>
      <c r="G98" s="217" t="s">
        <v>392</v>
      </c>
      <c r="H98" s="218">
        <v>46.32</v>
      </c>
      <c r="I98" s="219"/>
      <c r="J98" s="220">
        <f>ROUND(I98*H98,2)</f>
        <v>0</v>
      </c>
      <c r="K98" s="216" t="s">
        <v>3218</v>
      </c>
      <c r="L98" s="47"/>
      <c r="M98" s="221" t="s">
        <v>21</v>
      </c>
      <c r="N98" s="222" t="s">
        <v>43</v>
      </c>
      <c r="O98" s="87"/>
      <c r="P98" s="223">
        <f>O98*H98</f>
        <v>0</v>
      </c>
      <c r="Q98" s="223">
        <v>0</v>
      </c>
      <c r="R98" s="223">
        <f>Q98*H98</f>
        <v>0</v>
      </c>
      <c r="S98" s="223">
        <v>0</v>
      </c>
      <c r="T98" s="224">
        <f>S98*H98</f>
        <v>0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25" t="s">
        <v>97</v>
      </c>
      <c r="AT98" s="225" t="s">
        <v>179</v>
      </c>
      <c r="AU98" s="225" t="s">
        <v>81</v>
      </c>
      <c r="AY98" s="20" t="s">
        <v>178</v>
      </c>
      <c r="BE98" s="226">
        <f>IF(N98="základní",J98,0)</f>
        <v>0</v>
      </c>
      <c r="BF98" s="226">
        <f>IF(N98="snížená",J98,0)</f>
        <v>0</v>
      </c>
      <c r="BG98" s="226">
        <f>IF(N98="zákl. přenesená",J98,0)</f>
        <v>0</v>
      </c>
      <c r="BH98" s="226">
        <f>IF(N98="sníž. přenesená",J98,0)</f>
        <v>0</v>
      </c>
      <c r="BI98" s="226">
        <f>IF(N98="nulová",J98,0)</f>
        <v>0</v>
      </c>
      <c r="BJ98" s="20" t="s">
        <v>79</v>
      </c>
      <c r="BK98" s="226">
        <f>ROUND(I98*H98,2)</f>
        <v>0</v>
      </c>
      <c r="BL98" s="20" t="s">
        <v>97</v>
      </c>
      <c r="BM98" s="225" t="s">
        <v>5337</v>
      </c>
    </row>
    <row r="99" s="14" customFormat="1">
      <c r="A99" s="14"/>
      <c r="B99" s="251"/>
      <c r="C99" s="252"/>
      <c r="D99" s="242" t="s">
        <v>372</v>
      </c>
      <c r="E99" s="253" t="s">
        <v>21</v>
      </c>
      <c r="F99" s="254" t="s">
        <v>5338</v>
      </c>
      <c r="G99" s="252"/>
      <c r="H99" s="255">
        <v>46.32</v>
      </c>
      <c r="I99" s="256"/>
      <c r="J99" s="252"/>
      <c r="K99" s="252"/>
      <c r="L99" s="257"/>
      <c r="M99" s="258"/>
      <c r="N99" s="259"/>
      <c r="O99" s="259"/>
      <c r="P99" s="259"/>
      <c r="Q99" s="259"/>
      <c r="R99" s="259"/>
      <c r="S99" s="259"/>
      <c r="T99" s="260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T99" s="261" t="s">
        <v>372</v>
      </c>
      <c r="AU99" s="261" t="s">
        <v>81</v>
      </c>
      <c r="AV99" s="14" t="s">
        <v>81</v>
      </c>
      <c r="AW99" s="14" t="s">
        <v>34</v>
      </c>
      <c r="AX99" s="14" t="s">
        <v>72</v>
      </c>
      <c r="AY99" s="261" t="s">
        <v>178</v>
      </c>
    </row>
    <row r="100" s="15" customFormat="1">
      <c r="A100" s="15"/>
      <c r="B100" s="262"/>
      <c r="C100" s="263"/>
      <c r="D100" s="242" t="s">
        <v>372</v>
      </c>
      <c r="E100" s="264" t="s">
        <v>21</v>
      </c>
      <c r="F100" s="265" t="s">
        <v>399</v>
      </c>
      <c r="G100" s="263"/>
      <c r="H100" s="266">
        <v>46.32</v>
      </c>
      <c r="I100" s="267"/>
      <c r="J100" s="263"/>
      <c r="K100" s="263"/>
      <c r="L100" s="268"/>
      <c r="M100" s="269"/>
      <c r="N100" s="270"/>
      <c r="O100" s="270"/>
      <c r="P100" s="270"/>
      <c r="Q100" s="270"/>
      <c r="R100" s="270"/>
      <c r="S100" s="270"/>
      <c r="T100" s="271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T100" s="272" t="s">
        <v>372</v>
      </c>
      <c r="AU100" s="272" t="s">
        <v>81</v>
      </c>
      <c r="AV100" s="15" t="s">
        <v>97</v>
      </c>
      <c r="AW100" s="15" t="s">
        <v>34</v>
      </c>
      <c r="AX100" s="15" t="s">
        <v>79</v>
      </c>
      <c r="AY100" s="272" t="s">
        <v>178</v>
      </c>
    </row>
    <row r="101" s="2" customFormat="1" ht="21.75" customHeight="1">
      <c r="A101" s="41"/>
      <c r="B101" s="42"/>
      <c r="C101" s="214" t="s">
        <v>206</v>
      </c>
      <c r="D101" s="214" t="s">
        <v>179</v>
      </c>
      <c r="E101" s="215" t="s">
        <v>5339</v>
      </c>
      <c r="F101" s="216" t="s">
        <v>5340</v>
      </c>
      <c r="G101" s="217" t="s">
        <v>692</v>
      </c>
      <c r="H101" s="218">
        <v>92.640000000000001</v>
      </c>
      <c r="I101" s="219"/>
      <c r="J101" s="220">
        <f>ROUND(I101*H101,2)</f>
        <v>0</v>
      </c>
      <c r="K101" s="216" t="s">
        <v>3218</v>
      </c>
      <c r="L101" s="47"/>
      <c r="M101" s="221" t="s">
        <v>21</v>
      </c>
      <c r="N101" s="222" t="s">
        <v>43</v>
      </c>
      <c r="O101" s="87"/>
      <c r="P101" s="223">
        <f>O101*H101</f>
        <v>0</v>
      </c>
      <c r="Q101" s="223">
        <v>0</v>
      </c>
      <c r="R101" s="223">
        <f>Q101*H101</f>
        <v>0</v>
      </c>
      <c r="S101" s="223">
        <v>0</v>
      </c>
      <c r="T101" s="224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25" t="s">
        <v>97</v>
      </c>
      <c r="AT101" s="225" t="s">
        <v>179</v>
      </c>
      <c r="AU101" s="225" t="s">
        <v>81</v>
      </c>
      <c r="AY101" s="20" t="s">
        <v>178</v>
      </c>
      <c r="BE101" s="226">
        <f>IF(N101="základní",J101,0)</f>
        <v>0</v>
      </c>
      <c r="BF101" s="226">
        <f>IF(N101="snížená",J101,0)</f>
        <v>0</v>
      </c>
      <c r="BG101" s="226">
        <f>IF(N101="zákl. přenesená",J101,0)</f>
        <v>0</v>
      </c>
      <c r="BH101" s="226">
        <f>IF(N101="sníž. přenesená",J101,0)</f>
        <v>0</v>
      </c>
      <c r="BI101" s="226">
        <f>IF(N101="nulová",J101,0)</f>
        <v>0</v>
      </c>
      <c r="BJ101" s="20" t="s">
        <v>79</v>
      </c>
      <c r="BK101" s="226">
        <f>ROUND(I101*H101,2)</f>
        <v>0</v>
      </c>
      <c r="BL101" s="20" t="s">
        <v>97</v>
      </c>
      <c r="BM101" s="225" t="s">
        <v>5341</v>
      </c>
    </row>
    <row r="102" s="14" customFormat="1">
      <c r="A102" s="14"/>
      <c r="B102" s="251"/>
      <c r="C102" s="252"/>
      <c r="D102" s="242" t="s">
        <v>372</v>
      </c>
      <c r="E102" s="253" t="s">
        <v>21</v>
      </c>
      <c r="F102" s="254" t="s">
        <v>5342</v>
      </c>
      <c r="G102" s="252"/>
      <c r="H102" s="255">
        <v>92.640000000000001</v>
      </c>
      <c r="I102" s="256"/>
      <c r="J102" s="252"/>
      <c r="K102" s="252"/>
      <c r="L102" s="257"/>
      <c r="M102" s="258"/>
      <c r="N102" s="259"/>
      <c r="O102" s="259"/>
      <c r="P102" s="259"/>
      <c r="Q102" s="259"/>
      <c r="R102" s="259"/>
      <c r="S102" s="259"/>
      <c r="T102" s="260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61" t="s">
        <v>372</v>
      </c>
      <c r="AU102" s="261" t="s">
        <v>81</v>
      </c>
      <c r="AV102" s="14" t="s">
        <v>81</v>
      </c>
      <c r="AW102" s="14" t="s">
        <v>34</v>
      </c>
      <c r="AX102" s="14" t="s">
        <v>72</v>
      </c>
      <c r="AY102" s="261" t="s">
        <v>178</v>
      </c>
    </row>
    <row r="103" s="15" customFormat="1">
      <c r="A103" s="15"/>
      <c r="B103" s="262"/>
      <c r="C103" s="263"/>
      <c r="D103" s="242" t="s">
        <v>372</v>
      </c>
      <c r="E103" s="264" t="s">
        <v>21</v>
      </c>
      <c r="F103" s="265" t="s">
        <v>399</v>
      </c>
      <c r="G103" s="263"/>
      <c r="H103" s="266">
        <v>92.640000000000001</v>
      </c>
      <c r="I103" s="267"/>
      <c r="J103" s="263"/>
      <c r="K103" s="263"/>
      <c r="L103" s="268"/>
      <c r="M103" s="269"/>
      <c r="N103" s="270"/>
      <c r="O103" s="270"/>
      <c r="P103" s="270"/>
      <c r="Q103" s="270"/>
      <c r="R103" s="270"/>
      <c r="S103" s="270"/>
      <c r="T103" s="271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T103" s="272" t="s">
        <v>372</v>
      </c>
      <c r="AU103" s="272" t="s">
        <v>81</v>
      </c>
      <c r="AV103" s="15" t="s">
        <v>97</v>
      </c>
      <c r="AW103" s="15" t="s">
        <v>34</v>
      </c>
      <c r="AX103" s="15" t="s">
        <v>79</v>
      </c>
      <c r="AY103" s="272" t="s">
        <v>178</v>
      </c>
    </row>
    <row r="104" s="2" customFormat="1" ht="24.15" customHeight="1">
      <c r="A104" s="41"/>
      <c r="B104" s="42"/>
      <c r="C104" s="214" t="s">
        <v>211</v>
      </c>
      <c r="D104" s="214" t="s">
        <v>179</v>
      </c>
      <c r="E104" s="215" t="s">
        <v>5343</v>
      </c>
      <c r="F104" s="216" t="s">
        <v>5344</v>
      </c>
      <c r="G104" s="217" t="s">
        <v>392</v>
      </c>
      <c r="H104" s="218">
        <v>9.1199999999999992</v>
      </c>
      <c r="I104" s="219"/>
      <c r="J104" s="220">
        <f>ROUND(I104*H104,2)</f>
        <v>0</v>
      </c>
      <c r="K104" s="216" t="s">
        <v>3218</v>
      </c>
      <c r="L104" s="47"/>
      <c r="M104" s="221" t="s">
        <v>21</v>
      </c>
      <c r="N104" s="222" t="s">
        <v>43</v>
      </c>
      <c r="O104" s="87"/>
      <c r="P104" s="223">
        <f>O104*H104</f>
        <v>0</v>
      </c>
      <c r="Q104" s="223">
        <v>0</v>
      </c>
      <c r="R104" s="223">
        <f>Q104*H104</f>
        <v>0</v>
      </c>
      <c r="S104" s="223">
        <v>0</v>
      </c>
      <c r="T104" s="224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25" t="s">
        <v>97</v>
      </c>
      <c r="AT104" s="225" t="s">
        <v>179</v>
      </c>
      <c r="AU104" s="225" t="s">
        <v>81</v>
      </c>
      <c r="AY104" s="20" t="s">
        <v>178</v>
      </c>
      <c r="BE104" s="226">
        <f>IF(N104="základní",J104,0)</f>
        <v>0</v>
      </c>
      <c r="BF104" s="226">
        <f>IF(N104="snížená",J104,0)</f>
        <v>0</v>
      </c>
      <c r="BG104" s="226">
        <f>IF(N104="zákl. přenesená",J104,0)</f>
        <v>0</v>
      </c>
      <c r="BH104" s="226">
        <f>IF(N104="sníž. přenesená",J104,0)</f>
        <v>0</v>
      </c>
      <c r="BI104" s="226">
        <f>IF(N104="nulová",J104,0)</f>
        <v>0</v>
      </c>
      <c r="BJ104" s="20" t="s">
        <v>79</v>
      </c>
      <c r="BK104" s="226">
        <f>ROUND(I104*H104,2)</f>
        <v>0</v>
      </c>
      <c r="BL104" s="20" t="s">
        <v>97</v>
      </c>
      <c r="BM104" s="225" t="s">
        <v>5345</v>
      </c>
    </row>
    <row r="105" s="2" customFormat="1" ht="24.15" customHeight="1">
      <c r="A105" s="41"/>
      <c r="B105" s="42"/>
      <c r="C105" s="214" t="s">
        <v>219</v>
      </c>
      <c r="D105" s="214" t="s">
        <v>179</v>
      </c>
      <c r="E105" s="215" t="s">
        <v>5346</v>
      </c>
      <c r="F105" s="216" t="s">
        <v>5347</v>
      </c>
      <c r="G105" s="217" t="s">
        <v>392</v>
      </c>
      <c r="H105" s="218">
        <v>3.04</v>
      </c>
      <c r="I105" s="219"/>
      <c r="J105" s="220">
        <f>ROUND(I105*H105,2)</f>
        <v>0</v>
      </c>
      <c r="K105" s="216" t="s">
        <v>3218</v>
      </c>
      <c r="L105" s="47"/>
      <c r="M105" s="221" t="s">
        <v>21</v>
      </c>
      <c r="N105" s="222" t="s">
        <v>43</v>
      </c>
      <c r="O105" s="87"/>
      <c r="P105" s="223">
        <f>O105*H105</f>
        <v>0</v>
      </c>
      <c r="Q105" s="223">
        <v>0</v>
      </c>
      <c r="R105" s="223">
        <f>Q105*H105</f>
        <v>0</v>
      </c>
      <c r="S105" s="223">
        <v>0</v>
      </c>
      <c r="T105" s="224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5" t="s">
        <v>97</v>
      </c>
      <c r="AT105" s="225" t="s">
        <v>179</v>
      </c>
      <c r="AU105" s="225" t="s">
        <v>81</v>
      </c>
      <c r="AY105" s="20" t="s">
        <v>178</v>
      </c>
      <c r="BE105" s="226">
        <f>IF(N105="základní",J105,0)</f>
        <v>0</v>
      </c>
      <c r="BF105" s="226">
        <f>IF(N105="snížená",J105,0)</f>
        <v>0</v>
      </c>
      <c r="BG105" s="226">
        <f>IF(N105="zákl. přenesená",J105,0)</f>
        <v>0</v>
      </c>
      <c r="BH105" s="226">
        <f>IF(N105="sníž. přenesená",J105,0)</f>
        <v>0</v>
      </c>
      <c r="BI105" s="226">
        <f>IF(N105="nulová",J105,0)</f>
        <v>0</v>
      </c>
      <c r="BJ105" s="20" t="s">
        <v>79</v>
      </c>
      <c r="BK105" s="226">
        <f>ROUND(I105*H105,2)</f>
        <v>0</v>
      </c>
      <c r="BL105" s="20" t="s">
        <v>97</v>
      </c>
      <c r="BM105" s="225" t="s">
        <v>5348</v>
      </c>
    </row>
    <row r="106" s="2" customFormat="1" ht="21.75" customHeight="1">
      <c r="A106" s="41"/>
      <c r="B106" s="42"/>
      <c r="C106" s="214" t="s">
        <v>215</v>
      </c>
      <c r="D106" s="214" t="s">
        <v>179</v>
      </c>
      <c r="E106" s="215" t="s">
        <v>5349</v>
      </c>
      <c r="F106" s="216" t="s">
        <v>5350</v>
      </c>
      <c r="G106" s="217" t="s">
        <v>384</v>
      </c>
      <c r="H106" s="218">
        <v>40</v>
      </c>
      <c r="I106" s="219"/>
      <c r="J106" s="220">
        <f>ROUND(I106*H106,2)</f>
        <v>0</v>
      </c>
      <c r="K106" s="216" t="s">
        <v>3218</v>
      </c>
      <c r="L106" s="47"/>
      <c r="M106" s="221" t="s">
        <v>21</v>
      </c>
      <c r="N106" s="222" t="s">
        <v>43</v>
      </c>
      <c r="O106" s="87"/>
      <c r="P106" s="223">
        <f>O106*H106</f>
        <v>0</v>
      </c>
      <c r="Q106" s="223">
        <v>0</v>
      </c>
      <c r="R106" s="223">
        <f>Q106*H106</f>
        <v>0</v>
      </c>
      <c r="S106" s="223">
        <v>0</v>
      </c>
      <c r="T106" s="224">
        <f>S106*H106</f>
        <v>0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R106" s="225" t="s">
        <v>97</v>
      </c>
      <c r="AT106" s="225" t="s">
        <v>179</v>
      </c>
      <c r="AU106" s="225" t="s">
        <v>81</v>
      </c>
      <c r="AY106" s="20" t="s">
        <v>178</v>
      </c>
      <c r="BE106" s="226">
        <f>IF(N106="základní",J106,0)</f>
        <v>0</v>
      </c>
      <c r="BF106" s="226">
        <f>IF(N106="snížená",J106,0)</f>
        <v>0</v>
      </c>
      <c r="BG106" s="226">
        <f>IF(N106="zákl. přenesená",J106,0)</f>
        <v>0</v>
      </c>
      <c r="BH106" s="226">
        <f>IF(N106="sníž. přenesená",J106,0)</f>
        <v>0</v>
      </c>
      <c r="BI106" s="226">
        <f>IF(N106="nulová",J106,0)</f>
        <v>0</v>
      </c>
      <c r="BJ106" s="20" t="s">
        <v>79</v>
      </c>
      <c r="BK106" s="226">
        <f>ROUND(I106*H106,2)</f>
        <v>0</v>
      </c>
      <c r="BL106" s="20" t="s">
        <v>97</v>
      </c>
      <c r="BM106" s="225" t="s">
        <v>5351</v>
      </c>
    </row>
    <row r="107" s="14" customFormat="1">
      <c r="A107" s="14"/>
      <c r="B107" s="251"/>
      <c r="C107" s="252"/>
      <c r="D107" s="242" t="s">
        <v>372</v>
      </c>
      <c r="E107" s="253" t="s">
        <v>21</v>
      </c>
      <c r="F107" s="254" t="s">
        <v>5352</v>
      </c>
      <c r="G107" s="252"/>
      <c r="H107" s="255">
        <v>36</v>
      </c>
      <c r="I107" s="256"/>
      <c r="J107" s="252"/>
      <c r="K107" s="252"/>
      <c r="L107" s="257"/>
      <c r="M107" s="258"/>
      <c r="N107" s="259"/>
      <c r="O107" s="259"/>
      <c r="P107" s="259"/>
      <c r="Q107" s="259"/>
      <c r="R107" s="259"/>
      <c r="S107" s="259"/>
      <c r="T107" s="260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61" t="s">
        <v>372</v>
      </c>
      <c r="AU107" s="261" t="s">
        <v>81</v>
      </c>
      <c r="AV107" s="14" t="s">
        <v>81</v>
      </c>
      <c r="AW107" s="14" t="s">
        <v>34</v>
      </c>
      <c r="AX107" s="14" t="s">
        <v>72</v>
      </c>
      <c r="AY107" s="261" t="s">
        <v>178</v>
      </c>
    </row>
    <row r="108" s="14" customFormat="1">
      <c r="A108" s="14"/>
      <c r="B108" s="251"/>
      <c r="C108" s="252"/>
      <c r="D108" s="242" t="s">
        <v>372</v>
      </c>
      <c r="E108" s="253" t="s">
        <v>21</v>
      </c>
      <c r="F108" s="254" t="s">
        <v>5353</v>
      </c>
      <c r="G108" s="252"/>
      <c r="H108" s="255">
        <v>4</v>
      </c>
      <c r="I108" s="256"/>
      <c r="J108" s="252"/>
      <c r="K108" s="252"/>
      <c r="L108" s="257"/>
      <c r="M108" s="258"/>
      <c r="N108" s="259"/>
      <c r="O108" s="259"/>
      <c r="P108" s="259"/>
      <c r="Q108" s="259"/>
      <c r="R108" s="259"/>
      <c r="S108" s="259"/>
      <c r="T108" s="260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T108" s="261" t="s">
        <v>372</v>
      </c>
      <c r="AU108" s="261" t="s">
        <v>81</v>
      </c>
      <c r="AV108" s="14" t="s">
        <v>81</v>
      </c>
      <c r="AW108" s="14" t="s">
        <v>34</v>
      </c>
      <c r="AX108" s="14" t="s">
        <v>72</v>
      </c>
      <c r="AY108" s="261" t="s">
        <v>178</v>
      </c>
    </row>
    <row r="109" s="15" customFormat="1">
      <c r="A109" s="15"/>
      <c r="B109" s="262"/>
      <c r="C109" s="263"/>
      <c r="D109" s="242" t="s">
        <v>372</v>
      </c>
      <c r="E109" s="264" t="s">
        <v>21</v>
      </c>
      <c r="F109" s="265" t="s">
        <v>399</v>
      </c>
      <c r="G109" s="263"/>
      <c r="H109" s="266">
        <v>40</v>
      </c>
      <c r="I109" s="267"/>
      <c r="J109" s="263"/>
      <c r="K109" s="263"/>
      <c r="L109" s="268"/>
      <c r="M109" s="269"/>
      <c r="N109" s="270"/>
      <c r="O109" s="270"/>
      <c r="P109" s="270"/>
      <c r="Q109" s="270"/>
      <c r="R109" s="270"/>
      <c r="S109" s="270"/>
      <c r="T109" s="271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T109" s="272" t="s">
        <v>372</v>
      </c>
      <c r="AU109" s="272" t="s">
        <v>81</v>
      </c>
      <c r="AV109" s="15" t="s">
        <v>97</v>
      </c>
      <c r="AW109" s="15" t="s">
        <v>34</v>
      </c>
      <c r="AX109" s="15" t="s">
        <v>79</v>
      </c>
      <c r="AY109" s="272" t="s">
        <v>178</v>
      </c>
    </row>
    <row r="110" s="12" customFormat="1" ht="22.8" customHeight="1">
      <c r="A110" s="12"/>
      <c r="B110" s="200"/>
      <c r="C110" s="201"/>
      <c r="D110" s="202" t="s">
        <v>71</v>
      </c>
      <c r="E110" s="227" t="s">
        <v>206</v>
      </c>
      <c r="F110" s="227" t="s">
        <v>5089</v>
      </c>
      <c r="G110" s="201"/>
      <c r="H110" s="201"/>
      <c r="I110" s="204"/>
      <c r="J110" s="228">
        <f>BK110</f>
        <v>0</v>
      </c>
      <c r="K110" s="201"/>
      <c r="L110" s="206"/>
      <c r="M110" s="207"/>
      <c r="N110" s="208"/>
      <c r="O110" s="208"/>
      <c r="P110" s="209">
        <f>SUM(P111:P118)</f>
        <v>0</v>
      </c>
      <c r="Q110" s="208"/>
      <c r="R110" s="209">
        <f>SUM(R111:R118)</f>
        <v>0</v>
      </c>
      <c r="S110" s="208"/>
      <c r="T110" s="210">
        <f>SUM(T111:T118)</f>
        <v>0</v>
      </c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R110" s="211" t="s">
        <v>79</v>
      </c>
      <c r="AT110" s="212" t="s">
        <v>71</v>
      </c>
      <c r="AU110" s="212" t="s">
        <v>79</v>
      </c>
      <c r="AY110" s="211" t="s">
        <v>178</v>
      </c>
      <c r="BK110" s="213">
        <f>SUM(BK111:BK118)</f>
        <v>0</v>
      </c>
    </row>
    <row r="111" s="2" customFormat="1" ht="21.75" customHeight="1">
      <c r="A111" s="41"/>
      <c r="B111" s="42"/>
      <c r="C111" s="214" t="s">
        <v>223</v>
      </c>
      <c r="D111" s="214" t="s">
        <v>179</v>
      </c>
      <c r="E111" s="215" t="s">
        <v>5354</v>
      </c>
      <c r="F111" s="216" t="s">
        <v>5355</v>
      </c>
      <c r="G111" s="217" t="s">
        <v>384</v>
      </c>
      <c r="H111" s="218">
        <v>40</v>
      </c>
      <c r="I111" s="219"/>
      <c r="J111" s="220">
        <f>ROUND(I111*H111,2)</f>
        <v>0</v>
      </c>
      <c r="K111" s="216" t="s">
        <v>3218</v>
      </c>
      <c r="L111" s="47"/>
      <c r="M111" s="221" t="s">
        <v>21</v>
      </c>
      <c r="N111" s="222" t="s">
        <v>43</v>
      </c>
      <c r="O111" s="87"/>
      <c r="P111" s="223">
        <f>O111*H111</f>
        <v>0</v>
      </c>
      <c r="Q111" s="223">
        <v>0</v>
      </c>
      <c r="R111" s="223">
        <f>Q111*H111</f>
        <v>0</v>
      </c>
      <c r="S111" s="223">
        <v>0</v>
      </c>
      <c r="T111" s="224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25" t="s">
        <v>97</v>
      </c>
      <c r="AT111" s="225" t="s">
        <v>179</v>
      </c>
      <c r="AU111" s="225" t="s">
        <v>81</v>
      </c>
      <c r="AY111" s="20" t="s">
        <v>178</v>
      </c>
      <c r="BE111" s="226">
        <f>IF(N111="základní",J111,0)</f>
        <v>0</v>
      </c>
      <c r="BF111" s="226">
        <f>IF(N111="snížená",J111,0)</f>
        <v>0</v>
      </c>
      <c r="BG111" s="226">
        <f>IF(N111="zákl. přenesená",J111,0)</f>
        <v>0</v>
      </c>
      <c r="BH111" s="226">
        <f>IF(N111="sníž. přenesená",J111,0)</f>
        <v>0</v>
      </c>
      <c r="BI111" s="226">
        <f>IF(N111="nulová",J111,0)</f>
        <v>0</v>
      </c>
      <c r="BJ111" s="20" t="s">
        <v>79</v>
      </c>
      <c r="BK111" s="226">
        <f>ROUND(I111*H111,2)</f>
        <v>0</v>
      </c>
      <c r="BL111" s="20" t="s">
        <v>97</v>
      </c>
      <c r="BM111" s="225" t="s">
        <v>5356</v>
      </c>
    </row>
    <row r="112" s="2" customFormat="1" ht="21.75" customHeight="1">
      <c r="A112" s="41"/>
      <c r="B112" s="42"/>
      <c r="C112" s="214" t="s">
        <v>185</v>
      </c>
      <c r="D112" s="214" t="s">
        <v>179</v>
      </c>
      <c r="E112" s="215" t="s">
        <v>5357</v>
      </c>
      <c r="F112" s="216" t="s">
        <v>5358</v>
      </c>
      <c r="G112" s="217" t="s">
        <v>384</v>
      </c>
      <c r="H112" s="218">
        <v>40</v>
      </c>
      <c r="I112" s="219"/>
      <c r="J112" s="220">
        <f>ROUND(I112*H112,2)</f>
        <v>0</v>
      </c>
      <c r="K112" s="216" t="s">
        <v>3218</v>
      </c>
      <c r="L112" s="47"/>
      <c r="M112" s="221" t="s">
        <v>21</v>
      </c>
      <c r="N112" s="222" t="s">
        <v>43</v>
      </c>
      <c r="O112" s="87"/>
      <c r="P112" s="223">
        <f>O112*H112</f>
        <v>0</v>
      </c>
      <c r="Q112" s="223">
        <v>0</v>
      </c>
      <c r="R112" s="223">
        <f>Q112*H112</f>
        <v>0</v>
      </c>
      <c r="S112" s="223">
        <v>0</v>
      </c>
      <c r="T112" s="224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25" t="s">
        <v>97</v>
      </c>
      <c r="AT112" s="225" t="s">
        <v>179</v>
      </c>
      <c r="AU112" s="225" t="s">
        <v>81</v>
      </c>
      <c r="AY112" s="20" t="s">
        <v>178</v>
      </c>
      <c r="BE112" s="226">
        <f>IF(N112="základní",J112,0)</f>
        <v>0</v>
      </c>
      <c r="BF112" s="226">
        <f>IF(N112="snížená",J112,0)</f>
        <v>0</v>
      </c>
      <c r="BG112" s="226">
        <f>IF(N112="zákl. přenesená",J112,0)</f>
        <v>0</v>
      </c>
      <c r="BH112" s="226">
        <f>IF(N112="sníž. přenesená",J112,0)</f>
        <v>0</v>
      </c>
      <c r="BI112" s="226">
        <f>IF(N112="nulová",J112,0)</f>
        <v>0</v>
      </c>
      <c r="BJ112" s="20" t="s">
        <v>79</v>
      </c>
      <c r="BK112" s="226">
        <f>ROUND(I112*H112,2)</f>
        <v>0</v>
      </c>
      <c r="BL112" s="20" t="s">
        <v>97</v>
      </c>
      <c r="BM112" s="225" t="s">
        <v>5359</v>
      </c>
    </row>
    <row r="113" s="2" customFormat="1" ht="24.15" customHeight="1">
      <c r="A113" s="41"/>
      <c r="B113" s="42"/>
      <c r="C113" s="214" t="s">
        <v>189</v>
      </c>
      <c r="D113" s="214" t="s">
        <v>179</v>
      </c>
      <c r="E113" s="215" t="s">
        <v>5360</v>
      </c>
      <c r="F113" s="216" t="s">
        <v>5361</v>
      </c>
      <c r="G113" s="217" t="s">
        <v>384</v>
      </c>
      <c r="H113" s="218">
        <v>40</v>
      </c>
      <c r="I113" s="219"/>
      <c r="J113" s="220">
        <f>ROUND(I113*H113,2)</f>
        <v>0</v>
      </c>
      <c r="K113" s="216" t="s">
        <v>3218</v>
      </c>
      <c r="L113" s="47"/>
      <c r="M113" s="221" t="s">
        <v>21</v>
      </c>
      <c r="N113" s="222" t="s">
        <v>43</v>
      </c>
      <c r="O113" s="87"/>
      <c r="P113" s="223">
        <f>O113*H113</f>
        <v>0</v>
      </c>
      <c r="Q113" s="223">
        <v>0</v>
      </c>
      <c r="R113" s="223">
        <f>Q113*H113</f>
        <v>0</v>
      </c>
      <c r="S113" s="223">
        <v>0</v>
      </c>
      <c r="T113" s="224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5" t="s">
        <v>97</v>
      </c>
      <c r="AT113" s="225" t="s">
        <v>179</v>
      </c>
      <c r="AU113" s="225" t="s">
        <v>81</v>
      </c>
      <c r="AY113" s="20" t="s">
        <v>178</v>
      </c>
      <c r="BE113" s="226">
        <f>IF(N113="základní",J113,0)</f>
        <v>0</v>
      </c>
      <c r="BF113" s="226">
        <f>IF(N113="snížená",J113,0)</f>
        <v>0</v>
      </c>
      <c r="BG113" s="226">
        <f>IF(N113="zákl. přenesená",J113,0)</f>
        <v>0</v>
      </c>
      <c r="BH113" s="226">
        <f>IF(N113="sníž. přenesená",J113,0)</f>
        <v>0</v>
      </c>
      <c r="BI113" s="226">
        <f>IF(N113="nulová",J113,0)</f>
        <v>0</v>
      </c>
      <c r="BJ113" s="20" t="s">
        <v>79</v>
      </c>
      <c r="BK113" s="226">
        <f>ROUND(I113*H113,2)</f>
        <v>0</v>
      </c>
      <c r="BL113" s="20" t="s">
        <v>97</v>
      </c>
      <c r="BM113" s="225" t="s">
        <v>5362</v>
      </c>
    </row>
    <row r="114" s="2" customFormat="1" ht="16.5" customHeight="1">
      <c r="A114" s="41"/>
      <c r="B114" s="42"/>
      <c r="C114" s="214" t="s">
        <v>193</v>
      </c>
      <c r="D114" s="214" t="s">
        <v>179</v>
      </c>
      <c r="E114" s="215" t="s">
        <v>5363</v>
      </c>
      <c r="F114" s="216" t="s">
        <v>5364</v>
      </c>
      <c r="G114" s="217" t="s">
        <v>209</v>
      </c>
      <c r="H114" s="218">
        <v>42</v>
      </c>
      <c r="I114" s="219"/>
      <c r="J114" s="220">
        <f>ROUND(I114*H114,2)</f>
        <v>0</v>
      </c>
      <c r="K114" s="216" t="s">
        <v>3218</v>
      </c>
      <c r="L114" s="47"/>
      <c r="M114" s="221" t="s">
        <v>21</v>
      </c>
      <c r="N114" s="222" t="s">
        <v>43</v>
      </c>
      <c r="O114" s="87"/>
      <c r="P114" s="223">
        <f>O114*H114</f>
        <v>0</v>
      </c>
      <c r="Q114" s="223">
        <v>0</v>
      </c>
      <c r="R114" s="223">
        <f>Q114*H114</f>
        <v>0</v>
      </c>
      <c r="S114" s="223">
        <v>0</v>
      </c>
      <c r="T114" s="224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25" t="s">
        <v>97</v>
      </c>
      <c r="AT114" s="225" t="s">
        <v>179</v>
      </c>
      <c r="AU114" s="225" t="s">
        <v>81</v>
      </c>
      <c r="AY114" s="20" t="s">
        <v>178</v>
      </c>
      <c r="BE114" s="226">
        <f>IF(N114="základní",J114,0)</f>
        <v>0</v>
      </c>
      <c r="BF114" s="226">
        <f>IF(N114="snížená",J114,0)</f>
        <v>0</v>
      </c>
      <c r="BG114" s="226">
        <f>IF(N114="zákl. přenesená",J114,0)</f>
        <v>0</v>
      </c>
      <c r="BH114" s="226">
        <f>IF(N114="sníž. přenesená",J114,0)</f>
        <v>0</v>
      </c>
      <c r="BI114" s="226">
        <f>IF(N114="nulová",J114,0)</f>
        <v>0</v>
      </c>
      <c r="BJ114" s="20" t="s">
        <v>79</v>
      </c>
      <c r="BK114" s="226">
        <f>ROUND(I114*H114,2)</f>
        <v>0</v>
      </c>
      <c r="BL114" s="20" t="s">
        <v>97</v>
      </c>
      <c r="BM114" s="225" t="s">
        <v>5365</v>
      </c>
    </row>
    <row r="115" s="14" customFormat="1">
      <c r="A115" s="14"/>
      <c r="B115" s="251"/>
      <c r="C115" s="252"/>
      <c r="D115" s="242" t="s">
        <v>372</v>
      </c>
      <c r="E115" s="253" t="s">
        <v>21</v>
      </c>
      <c r="F115" s="254" t="s">
        <v>5366</v>
      </c>
      <c r="G115" s="252"/>
      <c r="H115" s="255">
        <v>42</v>
      </c>
      <c r="I115" s="256"/>
      <c r="J115" s="252"/>
      <c r="K115" s="252"/>
      <c r="L115" s="257"/>
      <c r="M115" s="258"/>
      <c r="N115" s="259"/>
      <c r="O115" s="259"/>
      <c r="P115" s="259"/>
      <c r="Q115" s="259"/>
      <c r="R115" s="259"/>
      <c r="S115" s="259"/>
      <c r="T115" s="260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61" t="s">
        <v>372</v>
      </c>
      <c r="AU115" s="261" t="s">
        <v>81</v>
      </c>
      <c r="AV115" s="14" t="s">
        <v>81</v>
      </c>
      <c r="AW115" s="14" t="s">
        <v>34</v>
      </c>
      <c r="AX115" s="14" t="s">
        <v>72</v>
      </c>
      <c r="AY115" s="261" t="s">
        <v>178</v>
      </c>
    </row>
    <row r="116" s="15" customFormat="1">
      <c r="A116" s="15"/>
      <c r="B116" s="262"/>
      <c r="C116" s="263"/>
      <c r="D116" s="242" t="s">
        <v>372</v>
      </c>
      <c r="E116" s="264" t="s">
        <v>21</v>
      </c>
      <c r="F116" s="265" t="s">
        <v>399</v>
      </c>
      <c r="G116" s="263"/>
      <c r="H116" s="266">
        <v>42</v>
      </c>
      <c r="I116" s="267"/>
      <c r="J116" s="263"/>
      <c r="K116" s="263"/>
      <c r="L116" s="268"/>
      <c r="M116" s="269"/>
      <c r="N116" s="270"/>
      <c r="O116" s="270"/>
      <c r="P116" s="270"/>
      <c r="Q116" s="270"/>
      <c r="R116" s="270"/>
      <c r="S116" s="270"/>
      <c r="T116" s="271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T116" s="272" t="s">
        <v>372</v>
      </c>
      <c r="AU116" s="272" t="s">
        <v>81</v>
      </c>
      <c r="AV116" s="15" t="s">
        <v>97</v>
      </c>
      <c r="AW116" s="15" t="s">
        <v>34</v>
      </c>
      <c r="AX116" s="15" t="s">
        <v>79</v>
      </c>
      <c r="AY116" s="272" t="s">
        <v>178</v>
      </c>
    </row>
    <row r="117" s="2" customFormat="1" ht="16.5" customHeight="1">
      <c r="A117" s="41"/>
      <c r="B117" s="42"/>
      <c r="C117" s="214" t="s">
        <v>230</v>
      </c>
      <c r="D117" s="214" t="s">
        <v>179</v>
      </c>
      <c r="E117" s="215" t="s">
        <v>5367</v>
      </c>
      <c r="F117" s="216" t="s">
        <v>5368</v>
      </c>
      <c r="G117" s="217" t="s">
        <v>384</v>
      </c>
      <c r="H117" s="218">
        <v>40</v>
      </c>
      <c r="I117" s="219"/>
      <c r="J117" s="220">
        <f>ROUND(I117*H117,2)</f>
        <v>0</v>
      </c>
      <c r="K117" s="216" t="s">
        <v>3218</v>
      </c>
      <c r="L117" s="47"/>
      <c r="M117" s="221" t="s">
        <v>21</v>
      </c>
      <c r="N117" s="222" t="s">
        <v>43</v>
      </c>
      <c r="O117" s="87"/>
      <c r="P117" s="223">
        <f>O117*H117</f>
        <v>0</v>
      </c>
      <c r="Q117" s="223">
        <v>0</v>
      </c>
      <c r="R117" s="223">
        <f>Q117*H117</f>
        <v>0</v>
      </c>
      <c r="S117" s="223">
        <v>0</v>
      </c>
      <c r="T117" s="224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5" t="s">
        <v>97</v>
      </c>
      <c r="AT117" s="225" t="s">
        <v>179</v>
      </c>
      <c r="AU117" s="225" t="s">
        <v>81</v>
      </c>
      <c r="AY117" s="20" t="s">
        <v>178</v>
      </c>
      <c r="BE117" s="226">
        <f>IF(N117="základní",J117,0)</f>
        <v>0</v>
      </c>
      <c r="BF117" s="226">
        <f>IF(N117="snížená",J117,0)</f>
        <v>0</v>
      </c>
      <c r="BG117" s="226">
        <f>IF(N117="zákl. přenesená",J117,0)</f>
        <v>0</v>
      </c>
      <c r="BH117" s="226">
        <f>IF(N117="sníž. přenesená",J117,0)</f>
        <v>0</v>
      </c>
      <c r="BI117" s="226">
        <f>IF(N117="nulová",J117,0)</f>
        <v>0</v>
      </c>
      <c r="BJ117" s="20" t="s">
        <v>79</v>
      </c>
      <c r="BK117" s="226">
        <f>ROUND(I117*H117,2)</f>
        <v>0</v>
      </c>
      <c r="BL117" s="20" t="s">
        <v>97</v>
      </c>
      <c r="BM117" s="225" t="s">
        <v>5369</v>
      </c>
    </row>
    <row r="118" s="2" customFormat="1" ht="24.15" customHeight="1">
      <c r="A118" s="41"/>
      <c r="B118" s="42"/>
      <c r="C118" s="214" t="s">
        <v>235</v>
      </c>
      <c r="D118" s="214" t="s">
        <v>179</v>
      </c>
      <c r="E118" s="215" t="s">
        <v>5370</v>
      </c>
      <c r="F118" s="216" t="s">
        <v>5371</v>
      </c>
      <c r="G118" s="217" t="s">
        <v>384</v>
      </c>
      <c r="H118" s="218">
        <v>40</v>
      </c>
      <c r="I118" s="219"/>
      <c r="J118" s="220">
        <f>ROUND(I118*H118,2)</f>
        <v>0</v>
      </c>
      <c r="K118" s="216" t="s">
        <v>3218</v>
      </c>
      <c r="L118" s="47"/>
      <c r="M118" s="221" t="s">
        <v>21</v>
      </c>
      <c r="N118" s="222" t="s">
        <v>43</v>
      </c>
      <c r="O118" s="87"/>
      <c r="P118" s="223">
        <f>O118*H118</f>
        <v>0</v>
      </c>
      <c r="Q118" s="223">
        <v>0</v>
      </c>
      <c r="R118" s="223">
        <f>Q118*H118</f>
        <v>0</v>
      </c>
      <c r="S118" s="223">
        <v>0</v>
      </c>
      <c r="T118" s="224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25" t="s">
        <v>97</v>
      </c>
      <c r="AT118" s="225" t="s">
        <v>179</v>
      </c>
      <c r="AU118" s="225" t="s">
        <v>81</v>
      </c>
      <c r="AY118" s="20" t="s">
        <v>178</v>
      </c>
      <c r="BE118" s="226">
        <f>IF(N118="základní",J118,0)</f>
        <v>0</v>
      </c>
      <c r="BF118" s="226">
        <f>IF(N118="snížená",J118,0)</f>
        <v>0</v>
      </c>
      <c r="BG118" s="226">
        <f>IF(N118="zákl. přenesená",J118,0)</f>
        <v>0</v>
      </c>
      <c r="BH118" s="226">
        <f>IF(N118="sníž. přenesená",J118,0)</f>
        <v>0</v>
      </c>
      <c r="BI118" s="226">
        <f>IF(N118="nulová",J118,0)</f>
        <v>0</v>
      </c>
      <c r="BJ118" s="20" t="s">
        <v>79</v>
      </c>
      <c r="BK118" s="226">
        <f>ROUND(I118*H118,2)</f>
        <v>0</v>
      </c>
      <c r="BL118" s="20" t="s">
        <v>97</v>
      </c>
      <c r="BM118" s="225" t="s">
        <v>5372</v>
      </c>
    </row>
    <row r="119" s="12" customFormat="1" ht="22.8" customHeight="1">
      <c r="A119" s="12"/>
      <c r="B119" s="200"/>
      <c r="C119" s="201"/>
      <c r="D119" s="202" t="s">
        <v>71</v>
      </c>
      <c r="E119" s="227" t="s">
        <v>219</v>
      </c>
      <c r="F119" s="227" t="s">
        <v>5373</v>
      </c>
      <c r="G119" s="201"/>
      <c r="H119" s="201"/>
      <c r="I119" s="204"/>
      <c r="J119" s="228">
        <f>BK119</f>
        <v>0</v>
      </c>
      <c r="K119" s="201"/>
      <c r="L119" s="206"/>
      <c r="M119" s="207"/>
      <c r="N119" s="208"/>
      <c r="O119" s="208"/>
      <c r="P119" s="209">
        <f>SUM(P120:P136)</f>
        <v>0</v>
      </c>
      <c r="Q119" s="208"/>
      <c r="R119" s="209">
        <f>SUM(R120:R136)</f>
        <v>0</v>
      </c>
      <c r="S119" s="208"/>
      <c r="T119" s="210">
        <f>SUM(T120:T136)</f>
        <v>0</v>
      </c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R119" s="211" t="s">
        <v>79</v>
      </c>
      <c r="AT119" s="212" t="s">
        <v>71</v>
      </c>
      <c r="AU119" s="212" t="s">
        <v>79</v>
      </c>
      <c r="AY119" s="211" t="s">
        <v>178</v>
      </c>
      <c r="BK119" s="213">
        <f>SUM(BK120:BK136)</f>
        <v>0</v>
      </c>
    </row>
    <row r="120" s="2" customFormat="1" ht="16.5" customHeight="1">
      <c r="A120" s="41"/>
      <c r="B120" s="42"/>
      <c r="C120" s="214" t="s">
        <v>8</v>
      </c>
      <c r="D120" s="214" t="s">
        <v>179</v>
      </c>
      <c r="E120" s="215" t="s">
        <v>5374</v>
      </c>
      <c r="F120" s="216" t="s">
        <v>5375</v>
      </c>
      <c r="G120" s="217" t="s">
        <v>546</v>
      </c>
      <c r="H120" s="218">
        <v>4</v>
      </c>
      <c r="I120" s="219"/>
      <c r="J120" s="220">
        <f>ROUND(I120*H120,2)</f>
        <v>0</v>
      </c>
      <c r="K120" s="216" t="s">
        <v>3218</v>
      </c>
      <c r="L120" s="47"/>
      <c r="M120" s="221" t="s">
        <v>21</v>
      </c>
      <c r="N120" s="222" t="s">
        <v>43</v>
      </c>
      <c r="O120" s="87"/>
      <c r="P120" s="223">
        <f>O120*H120</f>
        <v>0</v>
      </c>
      <c r="Q120" s="223">
        <v>0</v>
      </c>
      <c r="R120" s="223">
        <f>Q120*H120</f>
        <v>0</v>
      </c>
      <c r="S120" s="223">
        <v>0</v>
      </c>
      <c r="T120" s="224">
        <f>S120*H120</f>
        <v>0</v>
      </c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R120" s="225" t="s">
        <v>97</v>
      </c>
      <c r="AT120" s="225" t="s">
        <v>179</v>
      </c>
      <c r="AU120" s="225" t="s">
        <v>81</v>
      </c>
      <c r="AY120" s="20" t="s">
        <v>178</v>
      </c>
      <c r="BE120" s="226">
        <f>IF(N120="základní",J120,0)</f>
        <v>0</v>
      </c>
      <c r="BF120" s="226">
        <f>IF(N120="snížená",J120,0)</f>
        <v>0</v>
      </c>
      <c r="BG120" s="226">
        <f>IF(N120="zákl. přenesená",J120,0)</f>
        <v>0</v>
      </c>
      <c r="BH120" s="226">
        <f>IF(N120="sníž. přenesená",J120,0)</f>
        <v>0</v>
      </c>
      <c r="BI120" s="226">
        <f>IF(N120="nulová",J120,0)</f>
        <v>0</v>
      </c>
      <c r="BJ120" s="20" t="s">
        <v>79</v>
      </c>
      <c r="BK120" s="226">
        <f>ROUND(I120*H120,2)</f>
        <v>0</v>
      </c>
      <c r="BL120" s="20" t="s">
        <v>97</v>
      </c>
      <c r="BM120" s="225" t="s">
        <v>5376</v>
      </c>
    </row>
    <row r="121" s="2" customFormat="1" ht="24.15" customHeight="1">
      <c r="A121" s="41"/>
      <c r="B121" s="42"/>
      <c r="C121" s="214" t="s">
        <v>242</v>
      </c>
      <c r="D121" s="214" t="s">
        <v>179</v>
      </c>
      <c r="E121" s="215" t="s">
        <v>5377</v>
      </c>
      <c r="F121" s="216" t="s">
        <v>5378</v>
      </c>
      <c r="G121" s="217" t="s">
        <v>209</v>
      </c>
      <c r="H121" s="218">
        <v>21</v>
      </c>
      <c r="I121" s="219"/>
      <c r="J121" s="220">
        <f>ROUND(I121*H121,2)</f>
        <v>0</v>
      </c>
      <c r="K121" s="216" t="s">
        <v>3218</v>
      </c>
      <c r="L121" s="47"/>
      <c r="M121" s="221" t="s">
        <v>21</v>
      </c>
      <c r="N121" s="222" t="s">
        <v>43</v>
      </c>
      <c r="O121" s="87"/>
      <c r="P121" s="223">
        <f>O121*H121</f>
        <v>0</v>
      </c>
      <c r="Q121" s="223">
        <v>0</v>
      </c>
      <c r="R121" s="223">
        <f>Q121*H121</f>
        <v>0</v>
      </c>
      <c r="S121" s="223">
        <v>0</v>
      </c>
      <c r="T121" s="224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25" t="s">
        <v>97</v>
      </c>
      <c r="AT121" s="225" t="s">
        <v>179</v>
      </c>
      <c r="AU121" s="225" t="s">
        <v>81</v>
      </c>
      <c r="AY121" s="20" t="s">
        <v>178</v>
      </c>
      <c r="BE121" s="226">
        <f>IF(N121="základní",J121,0)</f>
        <v>0</v>
      </c>
      <c r="BF121" s="226">
        <f>IF(N121="snížená",J121,0)</f>
        <v>0</v>
      </c>
      <c r="BG121" s="226">
        <f>IF(N121="zákl. přenesená",J121,0)</f>
        <v>0</v>
      </c>
      <c r="BH121" s="226">
        <f>IF(N121="sníž. přenesená",J121,0)</f>
        <v>0</v>
      </c>
      <c r="BI121" s="226">
        <f>IF(N121="nulová",J121,0)</f>
        <v>0</v>
      </c>
      <c r="BJ121" s="20" t="s">
        <v>79</v>
      </c>
      <c r="BK121" s="226">
        <f>ROUND(I121*H121,2)</f>
        <v>0</v>
      </c>
      <c r="BL121" s="20" t="s">
        <v>97</v>
      </c>
      <c r="BM121" s="225" t="s">
        <v>5379</v>
      </c>
    </row>
    <row r="122" s="2" customFormat="1" ht="33" customHeight="1">
      <c r="A122" s="41"/>
      <c r="B122" s="42"/>
      <c r="C122" s="214" t="s">
        <v>246</v>
      </c>
      <c r="D122" s="214" t="s">
        <v>179</v>
      </c>
      <c r="E122" s="215" t="s">
        <v>5380</v>
      </c>
      <c r="F122" s="216" t="s">
        <v>5381</v>
      </c>
      <c r="G122" s="217" t="s">
        <v>209</v>
      </c>
      <c r="H122" s="218">
        <v>17</v>
      </c>
      <c r="I122" s="219"/>
      <c r="J122" s="220">
        <f>ROUND(I122*H122,2)</f>
        <v>0</v>
      </c>
      <c r="K122" s="216" t="s">
        <v>3218</v>
      </c>
      <c r="L122" s="47"/>
      <c r="M122" s="221" t="s">
        <v>21</v>
      </c>
      <c r="N122" s="222" t="s">
        <v>43</v>
      </c>
      <c r="O122" s="87"/>
      <c r="P122" s="223">
        <f>O122*H122</f>
        <v>0</v>
      </c>
      <c r="Q122" s="223">
        <v>0</v>
      </c>
      <c r="R122" s="223">
        <f>Q122*H122</f>
        <v>0</v>
      </c>
      <c r="S122" s="223">
        <v>0</v>
      </c>
      <c r="T122" s="224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25" t="s">
        <v>97</v>
      </c>
      <c r="AT122" s="225" t="s">
        <v>179</v>
      </c>
      <c r="AU122" s="225" t="s">
        <v>81</v>
      </c>
      <c r="AY122" s="20" t="s">
        <v>178</v>
      </c>
      <c r="BE122" s="226">
        <f>IF(N122="základní",J122,0)</f>
        <v>0</v>
      </c>
      <c r="BF122" s="226">
        <f>IF(N122="snížená",J122,0)</f>
        <v>0</v>
      </c>
      <c r="BG122" s="226">
        <f>IF(N122="zákl. přenesená",J122,0)</f>
        <v>0</v>
      </c>
      <c r="BH122" s="226">
        <f>IF(N122="sníž. přenesená",J122,0)</f>
        <v>0</v>
      </c>
      <c r="BI122" s="226">
        <f>IF(N122="nulová",J122,0)</f>
        <v>0</v>
      </c>
      <c r="BJ122" s="20" t="s">
        <v>79</v>
      </c>
      <c r="BK122" s="226">
        <f>ROUND(I122*H122,2)</f>
        <v>0</v>
      </c>
      <c r="BL122" s="20" t="s">
        <v>97</v>
      </c>
      <c r="BM122" s="225" t="s">
        <v>5382</v>
      </c>
    </row>
    <row r="123" s="2" customFormat="1" ht="21.75" customHeight="1">
      <c r="A123" s="41"/>
      <c r="B123" s="42"/>
      <c r="C123" s="214" t="s">
        <v>250</v>
      </c>
      <c r="D123" s="214" t="s">
        <v>179</v>
      </c>
      <c r="E123" s="215" t="s">
        <v>5383</v>
      </c>
      <c r="F123" s="216" t="s">
        <v>5384</v>
      </c>
      <c r="G123" s="217" t="s">
        <v>546</v>
      </c>
      <c r="H123" s="218">
        <v>1</v>
      </c>
      <c r="I123" s="219"/>
      <c r="J123" s="220">
        <f>ROUND(I123*H123,2)</f>
        <v>0</v>
      </c>
      <c r="K123" s="216" t="s">
        <v>3218</v>
      </c>
      <c r="L123" s="47"/>
      <c r="M123" s="221" t="s">
        <v>21</v>
      </c>
      <c r="N123" s="222" t="s">
        <v>43</v>
      </c>
      <c r="O123" s="87"/>
      <c r="P123" s="223">
        <f>O123*H123</f>
        <v>0</v>
      </c>
      <c r="Q123" s="223">
        <v>0</v>
      </c>
      <c r="R123" s="223">
        <f>Q123*H123</f>
        <v>0</v>
      </c>
      <c r="S123" s="223">
        <v>0</v>
      </c>
      <c r="T123" s="224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5" t="s">
        <v>97</v>
      </c>
      <c r="AT123" s="225" t="s">
        <v>179</v>
      </c>
      <c r="AU123" s="225" t="s">
        <v>81</v>
      </c>
      <c r="AY123" s="20" t="s">
        <v>178</v>
      </c>
      <c r="BE123" s="226">
        <f>IF(N123="základní",J123,0)</f>
        <v>0</v>
      </c>
      <c r="BF123" s="226">
        <f>IF(N123="snížená",J123,0)</f>
        <v>0</v>
      </c>
      <c r="BG123" s="226">
        <f>IF(N123="zákl. přenesená",J123,0)</f>
        <v>0</v>
      </c>
      <c r="BH123" s="226">
        <f>IF(N123="sníž. přenesená",J123,0)</f>
        <v>0</v>
      </c>
      <c r="BI123" s="226">
        <f>IF(N123="nulová",J123,0)</f>
        <v>0</v>
      </c>
      <c r="BJ123" s="20" t="s">
        <v>79</v>
      </c>
      <c r="BK123" s="226">
        <f>ROUND(I123*H123,2)</f>
        <v>0</v>
      </c>
      <c r="BL123" s="20" t="s">
        <v>97</v>
      </c>
      <c r="BM123" s="225" t="s">
        <v>5385</v>
      </c>
    </row>
    <row r="124" s="2" customFormat="1" ht="21.75" customHeight="1">
      <c r="A124" s="41"/>
      <c r="B124" s="42"/>
      <c r="C124" s="214" t="s">
        <v>254</v>
      </c>
      <c r="D124" s="214" t="s">
        <v>179</v>
      </c>
      <c r="E124" s="215" t="s">
        <v>5386</v>
      </c>
      <c r="F124" s="216" t="s">
        <v>5387</v>
      </c>
      <c r="G124" s="217" t="s">
        <v>546</v>
      </c>
      <c r="H124" s="218">
        <v>3</v>
      </c>
      <c r="I124" s="219"/>
      <c r="J124" s="220">
        <f>ROUND(I124*H124,2)</f>
        <v>0</v>
      </c>
      <c r="K124" s="216" t="s">
        <v>3218</v>
      </c>
      <c r="L124" s="47"/>
      <c r="M124" s="221" t="s">
        <v>21</v>
      </c>
      <c r="N124" s="222" t="s">
        <v>43</v>
      </c>
      <c r="O124" s="87"/>
      <c r="P124" s="223">
        <f>O124*H124</f>
        <v>0</v>
      </c>
      <c r="Q124" s="223">
        <v>0</v>
      </c>
      <c r="R124" s="223">
        <f>Q124*H124</f>
        <v>0</v>
      </c>
      <c r="S124" s="223">
        <v>0</v>
      </c>
      <c r="T124" s="224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25" t="s">
        <v>97</v>
      </c>
      <c r="AT124" s="225" t="s">
        <v>179</v>
      </c>
      <c r="AU124" s="225" t="s">
        <v>81</v>
      </c>
      <c r="AY124" s="20" t="s">
        <v>178</v>
      </c>
      <c r="BE124" s="226">
        <f>IF(N124="základní",J124,0)</f>
        <v>0</v>
      </c>
      <c r="BF124" s="226">
        <f>IF(N124="snížená",J124,0)</f>
        <v>0</v>
      </c>
      <c r="BG124" s="226">
        <f>IF(N124="zákl. přenesená",J124,0)</f>
        <v>0</v>
      </c>
      <c r="BH124" s="226">
        <f>IF(N124="sníž. přenesená",J124,0)</f>
        <v>0</v>
      </c>
      <c r="BI124" s="226">
        <f>IF(N124="nulová",J124,0)</f>
        <v>0</v>
      </c>
      <c r="BJ124" s="20" t="s">
        <v>79</v>
      </c>
      <c r="BK124" s="226">
        <f>ROUND(I124*H124,2)</f>
        <v>0</v>
      </c>
      <c r="BL124" s="20" t="s">
        <v>97</v>
      </c>
      <c r="BM124" s="225" t="s">
        <v>5388</v>
      </c>
    </row>
    <row r="125" s="2" customFormat="1" ht="16.5" customHeight="1">
      <c r="A125" s="41"/>
      <c r="B125" s="42"/>
      <c r="C125" s="214" t="s">
        <v>258</v>
      </c>
      <c r="D125" s="214" t="s">
        <v>179</v>
      </c>
      <c r="E125" s="215" t="s">
        <v>5389</v>
      </c>
      <c r="F125" s="216" t="s">
        <v>5390</v>
      </c>
      <c r="G125" s="217" t="s">
        <v>546</v>
      </c>
      <c r="H125" s="218">
        <v>2</v>
      </c>
      <c r="I125" s="219"/>
      <c r="J125" s="220">
        <f>ROUND(I125*H125,2)</f>
        <v>0</v>
      </c>
      <c r="K125" s="216" t="s">
        <v>3218</v>
      </c>
      <c r="L125" s="47"/>
      <c r="M125" s="221" t="s">
        <v>21</v>
      </c>
      <c r="N125" s="222" t="s">
        <v>43</v>
      </c>
      <c r="O125" s="87"/>
      <c r="P125" s="223">
        <f>O125*H125</f>
        <v>0</v>
      </c>
      <c r="Q125" s="223">
        <v>0</v>
      </c>
      <c r="R125" s="223">
        <f>Q125*H125</f>
        <v>0</v>
      </c>
      <c r="S125" s="223">
        <v>0</v>
      </c>
      <c r="T125" s="224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5" t="s">
        <v>97</v>
      </c>
      <c r="AT125" s="225" t="s">
        <v>179</v>
      </c>
      <c r="AU125" s="225" t="s">
        <v>81</v>
      </c>
      <c r="AY125" s="20" t="s">
        <v>178</v>
      </c>
      <c r="BE125" s="226">
        <f>IF(N125="základní",J125,0)</f>
        <v>0</v>
      </c>
      <c r="BF125" s="226">
        <f>IF(N125="snížená",J125,0)</f>
        <v>0</v>
      </c>
      <c r="BG125" s="226">
        <f>IF(N125="zákl. přenesená",J125,0)</f>
        <v>0</v>
      </c>
      <c r="BH125" s="226">
        <f>IF(N125="sníž. přenesená",J125,0)</f>
        <v>0</v>
      </c>
      <c r="BI125" s="226">
        <f>IF(N125="nulová",J125,0)</f>
        <v>0</v>
      </c>
      <c r="BJ125" s="20" t="s">
        <v>79</v>
      </c>
      <c r="BK125" s="226">
        <f>ROUND(I125*H125,2)</f>
        <v>0</v>
      </c>
      <c r="BL125" s="20" t="s">
        <v>97</v>
      </c>
      <c r="BM125" s="225" t="s">
        <v>5391</v>
      </c>
    </row>
    <row r="126" s="2" customFormat="1" ht="16.5" customHeight="1">
      <c r="A126" s="41"/>
      <c r="B126" s="42"/>
      <c r="C126" s="214" t="s">
        <v>7</v>
      </c>
      <c r="D126" s="214" t="s">
        <v>179</v>
      </c>
      <c r="E126" s="215" t="s">
        <v>5392</v>
      </c>
      <c r="F126" s="216" t="s">
        <v>5393</v>
      </c>
      <c r="G126" s="217" t="s">
        <v>546</v>
      </c>
      <c r="H126" s="218">
        <v>2</v>
      </c>
      <c r="I126" s="219"/>
      <c r="J126" s="220">
        <f>ROUND(I126*H126,2)</f>
        <v>0</v>
      </c>
      <c r="K126" s="216" t="s">
        <v>3218</v>
      </c>
      <c r="L126" s="47"/>
      <c r="M126" s="221" t="s">
        <v>21</v>
      </c>
      <c r="N126" s="222" t="s">
        <v>43</v>
      </c>
      <c r="O126" s="87"/>
      <c r="P126" s="223">
        <f>O126*H126</f>
        <v>0</v>
      </c>
      <c r="Q126" s="223">
        <v>0</v>
      </c>
      <c r="R126" s="223">
        <f>Q126*H126</f>
        <v>0</v>
      </c>
      <c r="S126" s="223">
        <v>0</v>
      </c>
      <c r="T126" s="224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25" t="s">
        <v>97</v>
      </c>
      <c r="AT126" s="225" t="s">
        <v>179</v>
      </c>
      <c r="AU126" s="225" t="s">
        <v>81</v>
      </c>
      <c r="AY126" s="20" t="s">
        <v>178</v>
      </c>
      <c r="BE126" s="226">
        <f>IF(N126="základní",J126,0)</f>
        <v>0</v>
      </c>
      <c r="BF126" s="226">
        <f>IF(N126="snížená",J126,0)</f>
        <v>0</v>
      </c>
      <c r="BG126" s="226">
        <f>IF(N126="zákl. přenesená",J126,0)</f>
        <v>0</v>
      </c>
      <c r="BH126" s="226">
        <f>IF(N126="sníž. přenesená",J126,0)</f>
        <v>0</v>
      </c>
      <c r="BI126" s="226">
        <f>IF(N126="nulová",J126,0)</f>
        <v>0</v>
      </c>
      <c r="BJ126" s="20" t="s">
        <v>79</v>
      </c>
      <c r="BK126" s="226">
        <f>ROUND(I126*H126,2)</f>
        <v>0</v>
      </c>
      <c r="BL126" s="20" t="s">
        <v>97</v>
      </c>
      <c r="BM126" s="225" t="s">
        <v>5394</v>
      </c>
    </row>
    <row r="127" s="2" customFormat="1" ht="16.5" customHeight="1">
      <c r="A127" s="41"/>
      <c r="B127" s="42"/>
      <c r="C127" s="214" t="s">
        <v>266</v>
      </c>
      <c r="D127" s="214" t="s">
        <v>179</v>
      </c>
      <c r="E127" s="215" t="s">
        <v>5395</v>
      </c>
      <c r="F127" s="216" t="s">
        <v>5396</v>
      </c>
      <c r="G127" s="217" t="s">
        <v>546</v>
      </c>
      <c r="H127" s="218">
        <v>4</v>
      </c>
      <c r="I127" s="219"/>
      <c r="J127" s="220">
        <f>ROUND(I127*H127,2)</f>
        <v>0</v>
      </c>
      <c r="K127" s="216" t="s">
        <v>3218</v>
      </c>
      <c r="L127" s="47"/>
      <c r="M127" s="221" t="s">
        <v>21</v>
      </c>
      <c r="N127" s="222" t="s">
        <v>43</v>
      </c>
      <c r="O127" s="87"/>
      <c r="P127" s="223">
        <f>O127*H127</f>
        <v>0</v>
      </c>
      <c r="Q127" s="223">
        <v>0</v>
      </c>
      <c r="R127" s="223">
        <f>Q127*H127</f>
        <v>0</v>
      </c>
      <c r="S127" s="223">
        <v>0</v>
      </c>
      <c r="T127" s="224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5" t="s">
        <v>97</v>
      </c>
      <c r="AT127" s="225" t="s">
        <v>179</v>
      </c>
      <c r="AU127" s="225" t="s">
        <v>81</v>
      </c>
      <c r="AY127" s="20" t="s">
        <v>178</v>
      </c>
      <c r="BE127" s="226">
        <f>IF(N127="základní",J127,0)</f>
        <v>0</v>
      </c>
      <c r="BF127" s="226">
        <f>IF(N127="snížená",J127,0)</f>
        <v>0</v>
      </c>
      <c r="BG127" s="226">
        <f>IF(N127="zákl. přenesená",J127,0)</f>
        <v>0</v>
      </c>
      <c r="BH127" s="226">
        <f>IF(N127="sníž. přenesená",J127,0)</f>
        <v>0</v>
      </c>
      <c r="BI127" s="226">
        <f>IF(N127="nulová",J127,0)</f>
        <v>0</v>
      </c>
      <c r="BJ127" s="20" t="s">
        <v>79</v>
      </c>
      <c r="BK127" s="226">
        <f>ROUND(I127*H127,2)</f>
        <v>0</v>
      </c>
      <c r="BL127" s="20" t="s">
        <v>97</v>
      </c>
      <c r="BM127" s="225" t="s">
        <v>5397</v>
      </c>
    </row>
    <row r="128" s="2" customFormat="1" ht="16.5" customHeight="1">
      <c r="A128" s="41"/>
      <c r="B128" s="42"/>
      <c r="C128" s="214" t="s">
        <v>270</v>
      </c>
      <c r="D128" s="214" t="s">
        <v>179</v>
      </c>
      <c r="E128" s="215" t="s">
        <v>5398</v>
      </c>
      <c r="F128" s="216" t="s">
        <v>5399</v>
      </c>
      <c r="G128" s="217" t="s">
        <v>546</v>
      </c>
      <c r="H128" s="218">
        <v>4</v>
      </c>
      <c r="I128" s="219"/>
      <c r="J128" s="220">
        <f>ROUND(I128*H128,2)</f>
        <v>0</v>
      </c>
      <c r="K128" s="216" t="s">
        <v>3218</v>
      </c>
      <c r="L128" s="47"/>
      <c r="M128" s="221" t="s">
        <v>21</v>
      </c>
      <c r="N128" s="222" t="s">
        <v>43</v>
      </c>
      <c r="O128" s="87"/>
      <c r="P128" s="223">
        <f>O128*H128</f>
        <v>0</v>
      </c>
      <c r="Q128" s="223">
        <v>0</v>
      </c>
      <c r="R128" s="223">
        <f>Q128*H128</f>
        <v>0</v>
      </c>
      <c r="S128" s="223">
        <v>0</v>
      </c>
      <c r="T128" s="224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25" t="s">
        <v>97</v>
      </c>
      <c r="AT128" s="225" t="s">
        <v>179</v>
      </c>
      <c r="AU128" s="225" t="s">
        <v>81</v>
      </c>
      <c r="AY128" s="20" t="s">
        <v>178</v>
      </c>
      <c r="BE128" s="226">
        <f>IF(N128="základní",J128,0)</f>
        <v>0</v>
      </c>
      <c r="BF128" s="226">
        <f>IF(N128="snížená",J128,0)</f>
        <v>0</v>
      </c>
      <c r="BG128" s="226">
        <f>IF(N128="zákl. přenesená",J128,0)</f>
        <v>0</v>
      </c>
      <c r="BH128" s="226">
        <f>IF(N128="sníž. přenesená",J128,0)</f>
        <v>0</v>
      </c>
      <c r="BI128" s="226">
        <f>IF(N128="nulová",J128,0)</f>
        <v>0</v>
      </c>
      <c r="BJ128" s="20" t="s">
        <v>79</v>
      </c>
      <c r="BK128" s="226">
        <f>ROUND(I128*H128,2)</f>
        <v>0</v>
      </c>
      <c r="BL128" s="20" t="s">
        <v>97</v>
      </c>
      <c r="BM128" s="225" t="s">
        <v>5400</v>
      </c>
    </row>
    <row r="129" s="2" customFormat="1" ht="16.5" customHeight="1">
      <c r="A129" s="41"/>
      <c r="B129" s="42"/>
      <c r="C129" s="214" t="s">
        <v>274</v>
      </c>
      <c r="D129" s="214" t="s">
        <v>179</v>
      </c>
      <c r="E129" s="215" t="s">
        <v>5401</v>
      </c>
      <c r="F129" s="216" t="s">
        <v>5402</v>
      </c>
      <c r="G129" s="217" t="s">
        <v>546</v>
      </c>
      <c r="H129" s="218">
        <v>4</v>
      </c>
      <c r="I129" s="219"/>
      <c r="J129" s="220">
        <f>ROUND(I129*H129,2)</f>
        <v>0</v>
      </c>
      <c r="K129" s="216" t="s">
        <v>3218</v>
      </c>
      <c r="L129" s="47"/>
      <c r="M129" s="221" t="s">
        <v>21</v>
      </c>
      <c r="N129" s="222" t="s">
        <v>43</v>
      </c>
      <c r="O129" s="87"/>
      <c r="P129" s="223">
        <f>O129*H129</f>
        <v>0</v>
      </c>
      <c r="Q129" s="223">
        <v>0</v>
      </c>
      <c r="R129" s="223">
        <f>Q129*H129</f>
        <v>0</v>
      </c>
      <c r="S129" s="223">
        <v>0</v>
      </c>
      <c r="T129" s="224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25" t="s">
        <v>97</v>
      </c>
      <c r="AT129" s="225" t="s">
        <v>179</v>
      </c>
      <c r="AU129" s="225" t="s">
        <v>81</v>
      </c>
      <c r="AY129" s="20" t="s">
        <v>178</v>
      </c>
      <c r="BE129" s="226">
        <f>IF(N129="základní",J129,0)</f>
        <v>0</v>
      </c>
      <c r="BF129" s="226">
        <f>IF(N129="snížená",J129,0)</f>
        <v>0</v>
      </c>
      <c r="BG129" s="226">
        <f>IF(N129="zákl. přenesená",J129,0)</f>
        <v>0</v>
      </c>
      <c r="BH129" s="226">
        <f>IF(N129="sníž. přenesená",J129,0)</f>
        <v>0</v>
      </c>
      <c r="BI129" s="226">
        <f>IF(N129="nulová",J129,0)</f>
        <v>0</v>
      </c>
      <c r="BJ129" s="20" t="s">
        <v>79</v>
      </c>
      <c r="BK129" s="226">
        <f>ROUND(I129*H129,2)</f>
        <v>0</v>
      </c>
      <c r="BL129" s="20" t="s">
        <v>97</v>
      </c>
      <c r="BM129" s="225" t="s">
        <v>5403</v>
      </c>
    </row>
    <row r="130" s="2" customFormat="1" ht="16.5" customHeight="1">
      <c r="A130" s="41"/>
      <c r="B130" s="42"/>
      <c r="C130" s="214" t="s">
        <v>278</v>
      </c>
      <c r="D130" s="214" t="s">
        <v>179</v>
      </c>
      <c r="E130" s="215" t="s">
        <v>5404</v>
      </c>
      <c r="F130" s="216" t="s">
        <v>5405</v>
      </c>
      <c r="G130" s="217" t="s">
        <v>546</v>
      </c>
      <c r="H130" s="218">
        <v>2</v>
      </c>
      <c r="I130" s="219"/>
      <c r="J130" s="220">
        <f>ROUND(I130*H130,2)</f>
        <v>0</v>
      </c>
      <c r="K130" s="216" t="s">
        <v>3218</v>
      </c>
      <c r="L130" s="47"/>
      <c r="M130" s="221" t="s">
        <v>21</v>
      </c>
      <c r="N130" s="222" t="s">
        <v>43</v>
      </c>
      <c r="O130" s="87"/>
      <c r="P130" s="223">
        <f>O130*H130</f>
        <v>0</v>
      </c>
      <c r="Q130" s="223">
        <v>0</v>
      </c>
      <c r="R130" s="223">
        <f>Q130*H130</f>
        <v>0</v>
      </c>
      <c r="S130" s="223">
        <v>0</v>
      </c>
      <c r="T130" s="224">
        <f>S130*H130</f>
        <v>0</v>
      </c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R130" s="225" t="s">
        <v>97</v>
      </c>
      <c r="AT130" s="225" t="s">
        <v>179</v>
      </c>
      <c r="AU130" s="225" t="s">
        <v>81</v>
      </c>
      <c r="AY130" s="20" t="s">
        <v>178</v>
      </c>
      <c r="BE130" s="226">
        <f>IF(N130="základní",J130,0)</f>
        <v>0</v>
      </c>
      <c r="BF130" s="226">
        <f>IF(N130="snížená",J130,0)</f>
        <v>0</v>
      </c>
      <c r="BG130" s="226">
        <f>IF(N130="zákl. přenesená",J130,0)</f>
        <v>0</v>
      </c>
      <c r="BH130" s="226">
        <f>IF(N130="sníž. přenesená",J130,0)</f>
        <v>0</v>
      </c>
      <c r="BI130" s="226">
        <f>IF(N130="nulová",J130,0)</f>
        <v>0</v>
      </c>
      <c r="BJ130" s="20" t="s">
        <v>79</v>
      </c>
      <c r="BK130" s="226">
        <f>ROUND(I130*H130,2)</f>
        <v>0</v>
      </c>
      <c r="BL130" s="20" t="s">
        <v>97</v>
      </c>
      <c r="BM130" s="225" t="s">
        <v>5406</v>
      </c>
    </row>
    <row r="131" s="2" customFormat="1" ht="16.5" customHeight="1">
      <c r="A131" s="41"/>
      <c r="B131" s="42"/>
      <c r="C131" s="214" t="s">
        <v>282</v>
      </c>
      <c r="D131" s="214" t="s">
        <v>179</v>
      </c>
      <c r="E131" s="215" t="s">
        <v>5407</v>
      </c>
      <c r="F131" s="216" t="s">
        <v>5408</v>
      </c>
      <c r="G131" s="217" t="s">
        <v>546</v>
      </c>
      <c r="H131" s="218">
        <v>1</v>
      </c>
      <c r="I131" s="219"/>
      <c r="J131" s="220">
        <f>ROUND(I131*H131,2)</f>
        <v>0</v>
      </c>
      <c r="K131" s="216" t="s">
        <v>3218</v>
      </c>
      <c r="L131" s="47"/>
      <c r="M131" s="221" t="s">
        <v>21</v>
      </c>
      <c r="N131" s="222" t="s">
        <v>43</v>
      </c>
      <c r="O131" s="87"/>
      <c r="P131" s="223">
        <f>O131*H131</f>
        <v>0</v>
      </c>
      <c r="Q131" s="223">
        <v>0</v>
      </c>
      <c r="R131" s="223">
        <f>Q131*H131</f>
        <v>0</v>
      </c>
      <c r="S131" s="223">
        <v>0</v>
      </c>
      <c r="T131" s="224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25" t="s">
        <v>97</v>
      </c>
      <c r="AT131" s="225" t="s">
        <v>179</v>
      </c>
      <c r="AU131" s="225" t="s">
        <v>81</v>
      </c>
      <c r="AY131" s="20" t="s">
        <v>178</v>
      </c>
      <c r="BE131" s="226">
        <f>IF(N131="základní",J131,0)</f>
        <v>0</v>
      </c>
      <c r="BF131" s="226">
        <f>IF(N131="snížená",J131,0)</f>
        <v>0</v>
      </c>
      <c r="BG131" s="226">
        <f>IF(N131="zákl. přenesená",J131,0)</f>
        <v>0</v>
      </c>
      <c r="BH131" s="226">
        <f>IF(N131="sníž. přenesená",J131,0)</f>
        <v>0</v>
      </c>
      <c r="BI131" s="226">
        <f>IF(N131="nulová",J131,0)</f>
        <v>0</v>
      </c>
      <c r="BJ131" s="20" t="s">
        <v>79</v>
      </c>
      <c r="BK131" s="226">
        <f>ROUND(I131*H131,2)</f>
        <v>0</v>
      </c>
      <c r="BL131" s="20" t="s">
        <v>97</v>
      </c>
      <c r="BM131" s="225" t="s">
        <v>5409</v>
      </c>
    </row>
    <row r="132" s="2" customFormat="1" ht="16.5" customHeight="1">
      <c r="A132" s="41"/>
      <c r="B132" s="42"/>
      <c r="C132" s="214" t="s">
        <v>286</v>
      </c>
      <c r="D132" s="214" t="s">
        <v>179</v>
      </c>
      <c r="E132" s="215" t="s">
        <v>5410</v>
      </c>
      <c r="F132" s="216" t="s">
        <v>5411</v>
      </c>
      <c r="G132" s="217" t="s">
        <v>546</v>
      </c>
      <c r="H132" s="218">
        <v>1</v>
      </c>
      <c r="I132" s="219"/>
      <c r="J132" s="220">
        <f>ROUND(I132*H132,2)</f>
        <v>0</v>
      </c>
      <c r="K132" s="216" t="s">
        <v>3218</v>
      </c>
      <c r="L132" s="47"/>
      <c r="M132" s="221" t="s">
        <v>21</v>
      </c>
      <c r="N132" s="222" t="s">
        <v>43</v>
      </c>
      <c r="O132" s="87"/>
      <c r="P132" s="223">
        <f>O132*H132</f>
        <v>0</v>
      </c>
      <c r="Q132" s="223">
        <v>0</v>
      </c>
      <c r="R132" s="223">
        <f>Q132*H132</f>
        <v>0</v>
      </c>
      <c r="S132" s="223">
        <v>0</v>
      </c>
      <c r="T132" s="224">
        <f>S132*H132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R132" s="225" t="s">
        <v>97</v>
      </c>
      <c r="AT132" s="225" t="s">
        <v>179</v>
      </c>
      <c r="AU132" s="225" t="s">
        <v>81</v>
      </c>
      <c r="AY132" s="20" t="s">
        <v>178</v>
      </c>
      <c r="BE132" s="226">
        <f>IF(N132="základní",J132,0)</f>
        <v>0</v>
      </c>
      <c r="BF132" s="226">
        <f>IF(N132="snížená",J132,0)</f>
        <v>0</v>
      </c>
      <c r="BG132" s="226">
        <f>IF(N132="zákl. přenesená",J132,0)</f>
        <v>0</v>
      </c>
      <c r="BH132" s="226">
        <f>IF(N132="sníž. přenesená",J132,0)</f>
        <v>0</v>
      </c>
      <c r="BI132" s="226">
        <f>IF(N132="nulová",J132,0)</f>
        <v>0</v>
      </c>
      <c r="BJ132" s="20" t="s">
        <v>79</v>
      </c>
      <c r="BK132" s="226">
        <f>ROUND(I132*H132,2)</f>
        <v>0</v>
      </c>
      <c r="BL132" s="20" t="s">
        <v>97</v>
      </c>
      <c r="BM132" s="225" t="s">
        <v>5412</v>
      </c>
    </row>
    <row r="133" s="2" customFormat="1" ht="16.5" customHeight="1">
      <c r="A133" s="41"/>
      <c r="B133" s="42"/>
      <c r="C133" s="214" t="s">
        <v>290</v>
      </c>
      <c r="D133" s="214" t="s">
        <v>179</v>
      </c>
      <c r="E133" s="215" t="s">
        <v>5413</v>
      </c>
      <c r="F133" s="216" t="s">
        <v>5414</v>
      </c>
      <c r="G133" s="217" t="s">
        <v>546</v>
      </c>
      <c r="H133" s="218">
        <v>7</v>
      </c>
      <c r="I133" s="219"/>
      <c r="J133" s="220">
        <f>ROUND(I133*H133,2)</f>
        <v>0</v>
      </c>
      <c r="K133" s="216" t="s">
        <v>3218</v>
      </c>
      <c r="L133" s="47"/>
      <c r="M133" s="221" t="s">
        <v>21</v>
      </c>
      <c r="N133" s="222" t="s">
        <v>43</v>
      </c>
      <c r="O133" s="87"/>
      <c r="P133" s="223">
        <f>O133*H133</f>
        <v>0</v>
      </c>
      <c r="Q133" s="223">
        <v>0</v>
      </c>
      <c r="R133" s="223">
        <f>Q133*H133</f>
        <v>0</v>
      </c>
      <c r="S133" s="223">
        <v>0</v>
      </c>
      <c r="T133" s="224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25" t="s">
        <v>97</v>
      </c>
      <c r="AT133" s="225" t="s">
        <v>179</v>
      </c>
      <c r="AU133" s="225" t="s">
        <v>81</v>
      </c>
      <c r="AY133" s="20" t="s">
        <v>178</v>
      </c>
      <c r="BE133" s="226">
        <f>IF(N133="základní",J133,0)</f>
        <v>0</v>
      </c>
      <c r="BF133" s="226">
        <f>IF(N133="snížená",J133,0)</f>
        <v>0</v>
      </c>
      <c r="BG133" s="226">
        <f>IF(N133="zákl. přenesená",J133,0)</f>
        <v>0</v>
      </c>
      <c r="BH133" s="226">
        <f>IF(N133="sníž. přenesená",J133,0)</f>
        <v>0</v>
      </c>
      <c r="BI133" s="226">
        <f>IF(N133="nulová",J133,0)</f>
        <v>0</v>
      </c>
      <c r="BJ133" s="20" t="s">
        <v>79</v>
      </c>
      <c r="BK133" s="226">
        <f>ROUND(I133*H133,2)</f>
        <v>0</v>
      </c>
      <c r="BL133" s="20" t="s">
        <v>97</v>
      </c>
      <c r="BM133" s="225" t="s">
        <v>5415</v>
      </c>
    </row>
    <row r="134" s="2" customFormat="1" ht="16.5" customHeight="1">
      <c r="A134" s="41"/>
      <c r="B134" s="42"/>
      <c r="C134" s="214" t="s">
        <v>294</v>
      </c>
      <c r="D134" s="214" t="s">
        <v>179</v>
      </c>
      <c r="E134" s="215" t="s">
        <v>5416</v>
      </c>
      <c r="F134" s="216" t="s">
        <v>5417</v>
      </c>
      <c r="G134" s="217" t="s">
        <v>546</v>
      </c>
      <c r="H134" s="218">
        <v>4</v>
      </c>
      <c r="I134" s="219"/>
      <c r="J134" s="220">
        <f>ROUND(I134*H134,2)</f>
        <v>0</v>
      </c>
      <c r="K134" s="216" t="s">
        <v>3218</v>
      </c>
      <c r="L134" s="47"/>
      <c r="M134" s="221" t="s">
        <v>21</v>
      </c>
      <c r="N134" s="222" t="s">
        <v>43</v>
      </c>
      <c r="O134" s="87"/>
      <c r="P134" s="223">
        <f>O134*H134</f>
        <v>0</v>
      </c>
      <c r="Q134" s="223">
        <v>0</v>
      </c>
      <c r="R134" s="223">
        <f>Q134*H134</f>
        <v>0</v>
      </c>
      <c r="S134" s="223">
        <v>0</v>
      </c>
      <c r="T134" s="224">
        <f>S134*H134</f>
        <v>0</v>
      </c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R134" s="225" t="s">
        <v>97</v>
      </c>
      <c r="AT134" s="225" t="s">
        <v>179</v>
      </c>
      <c r="AU134" s="225" t="s">
        <v>81</v>
      </c>
      <c r="AY134" s="20" t="s">
        <v>178</v>
      </c>
      <c r="BE134" s="226">
        <f>IF(N134="základní",J134,0)</f>
        <v>0</v>
      </c>
      <c r="BF134" s="226">
        <f>IF(N134="snížená",J134,0)</f>
        <v>0</v>
      </c>
      <c r="BG134" s="226">
        <f>IF(N134="zákl. přenesená",J134,0)</f>
        <v>0</v>
      </c>
      <c r="BH134" s="226">
        <f>IF(N134="sníž. přenesená",J134,0)</f>
        <v>0</v>
      </c>
      <c r="BI134" s="226">
        <f>IF(N134="nulová",J134,0)</f>
        <v>0</v>
      </c>
      <c r="BJ134" s="20" t="s">
        <v>79</v>
      </c>
      <c r="BK134" s="226">
        <f>ROUND(I134*H134,2)</f>
        <v>0</v>
      </c>
      <c r="BL134" s="20" t="s">
        <v>97</v>
      </c>
      <c r="BM134" s="225" t="s">
        <v>5418</v>
      </c>
    </row>
    <row r="135" s="2" customFormat="1" ht="24.15" customHeight="1">
      <c r="A135" s="41"/>
      <c r="B135" s="42"/>
      <c r="C135" s="214" t="s">
        <v>298</v>
      </c>
      <c r="D135" s="214" t="s">
        <v>179</v>
      </c>
      <c r="E135" s="215" t="s">
        <v>5419</v>
      </c>
      <c r="F135" s="216" t="s">
        <v>5420</v>
      </c>
      <c r="G135" s="217" t="s">
        <v>209</v>
      </c>
      <c r="H135" s="218">
        <v>50</v>
      </c>
      <c r="I135" s="219"/>
      <c r="J135" s="220">
        <f>ROUND(I135*H135,2)</f>
        <v>0</v>
      </c>
      <c r="K135" s="216" t="s">
        <v>3218</v>
      </c>
      <c r="L135" s="47"/>
      <c r="M135" s="221" t="s">
        <v>21</v>
      </c>
      <c r="N135" s="222" t="s">
        <v>43</v>
      </c>
      <c r="O135" s="87"/>
      <c r="P135" s="223">
        <f>O135*H135</f>
        <v>0</v>
      </c>
      <c r="Q135" s="223">
        <v>0</v>
      </c>
      <c r="R135" s="223">
        <f>Q135*H135</f>
        <v>0</v>
      </c>
      <c r="S135" s="223">
        <v>0</v>
      </c>
      <c r="T135" s="224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5" t="s">
        <v>97</v>
      </c>
      <c r="AT135" s="225" t="s">
        <v>179</v>
      </c>
      <c r="AU135" s="225" t="s">
        <v>81</v>
      </c>
      <c r="AY135" s="20" t="s">
        <v>178</v>
      </c>
      <c r="BE135" s="226">
        <f>IF(N135="základní",J135,0)</f>
        <v>0</v>
      </c>
      <c r="BF135" s="226">
        <f>IF(N135="snížená",J135,0)</f>
        <v>0</v>
      </c>
      <c r="BG135" s="226">
        <f>IF(N135="zákl. přenesená",J135,0)</f>
        <v>0</v>
      </c>
      <c r="BH135" s="226">
        <f>IF(N135="sníž. přenesená",J135,0)</f>
        <v>0</v>
      </c>
      <c r="BI135" s="226">
        <f>IF(N135="nulová",J135,0)</f>
        <v>0</v>
      </c>
      <c r="BJ135" s="20" t="s">
        <v>79</v>
      </c>
      <c r="BK135" s="226">
        <f>ROUND(I135*H135,2)</f>
        <v>0</v>
      </c>
      <c r="BL135" s="20" t="s">
        <v>97</v>
      </c>
      <c r="BM135" s="225" t="s">
        <v>5421</v>
      </c>
    </row>
    <row r="136" s="2" customFormat="1" ht="16.5" customHeight="1">
      <c r="A136" s="41"/>
      <c r="B136" s="42"/>
      <c r="C136" s="214" t="s">
        <v>302</v>
      </c>
      <c r="D136" s="214" t="s">
        <v>179</v>
      </c>
      <c r="E136" s="215" t="s">
        <v>5422</v>
      </c>
      <c r="F136" s="216" t="s">
        <v>5423</v>
      </c>
      <c r="G136" s="217" t="s">
        <v>209</v>
      </c>
      <c r="H136" s="218">
        <v>17</v>
      </c>
      <c r="I136" s="219"/>
      <c r="J136" s="220">
        <f>ROUND(I136*H136,2)</f>
        <v>0</v>
      </c>
      <c r="K136" s="216" t="s">
        <v>3218</v>
      </c>
      <c r="L136" s="47"/>
      <c r="M136" s="221" t="s">
        <v>21</v>
      </c>
      <c r="N136" s="222" t="s">
        <v>43</v>
      </c>
      <c r="O136" s="87"/>
      <c r="P136" s="223">
        <f>O136*H136</f>
        <v>0</v>
      </c>
      <c r="Q136" s="223">
        <v>0</v>
      </c>
      <c r="R136" s="223">
        <f>Q136*H136</f>
        <v>0</v>
      </c>
      <c r="S136" s="223">
        <v>0</v>
      </c>
      <c r="T136" s="224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25" t="s">
        <v>97</v>
      </c>
      <c r="AT136" s="225" t="s">
        <v>179</v>
      </c>
      <c r="AU136" s="225" t="s">
        <v>81</v>
      </c>
      <c r="AY136" s="20" t="s">
        <v>178</v>
      </c>
      <c r="BE136" s="226">
        <f>IF(N136="základní",J136,0)</f>
        <v>0</v>
      </c>
      <c r="BF136" s="226">
        <f>IF(N136="snížená",J136,0)</f>
        <v>0</v>
      </c>
      <c r="BG136" s="226">
        <f>IF(N136="zákl. přenesená",J136,0)</f>
        <v>0</v>
      </c>
      <c r="BH136" s="226">
        <f>IF(N136="sníž. přenesená",J136,0)</f>
        <v>0</v>
      </c>
      <c r="BI136" s="226">
        <f>IF(N136="nulová",J136,0)</f>
        <v>0</v>
      </c>
      <c r="BJ136" s="20" t="s">
        <v>79</v>
      </c>
      <c r="BK136" s="226">
        <f>ROUND(I136*H136,2)</f>
        <v>0</v>
      </c>
      <c r="BL136" s="20" t="s">
        <v>97</v>
      </c>
      <c r="BM136" s="225" t="s">
        <v>5424</v>
      </c>
    </row>
    <row r="137" s="12" customFormat="1" ht="22.8" customHeight="1">
      <c r="A137" s="12"/>
      <c r="B137" s="200"/>
      <c r="C137" s="201"/>
      <c r="D137" s="202" t="s">
        <v>71</v>
      </c>
      <c r="E137" s="227" t="s">
        <v>223</v>
      </c>
      <c r="F137" s="227" t="s">
        <v>3693</v>
      </c>
      <c r="G137" s="201"/>
      <c r="H137" s="201"/>
      <c r="I137" s="204"/>
      <c r="J137" s="228">
        <f>BK137</f>
        <v>0</v>
      </c>
      <c r="K137" s="201"/>
      <c r="L137" s="206"/>
      <c r="M137" s="207"/>
      <c r="N137" s="208"/>
      <c r="O137" s="208"/>
      <c r="P137" s="209">
        <f>P138+P143</f>
        <v>0</v>
      </c>
      <c r="Q137" s="208"/>
      <c r="R137" s="209">
        <f>R138+R143</f>
        <v>0</v>
      </c>
      <c r="S137" s="208"/>
      <c r="T137" s="210">
        <f>T138+T143</f>
        <v>0</v>
      </c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R137" s="211" t="s">
        <v>79</v>
      </c>
      <c r="AT137" s="212" t="s">
        <v>71</v>
      </c>
      <c r="AU137" s="212" t="s">
        <v>79</v>
      </c>
      <c r="AY137" s="211" t="s">
        <v>178</v>
      </c>
      <c r="BK137" s="213">
        <f>BK138+BK143</f>
        <v>0</v>
      </c>
    </row>
    <row r="138" s="12" customFormat="1" ht="20.88" customHeight="1">
      <c r="A138" s="12"/>
      <c r="B138" s="200"/>
      <c r="C138" s="201"/>
      <c r="D138" s="202" t="s">
        <v>71</v>
      </c>
      <c r="E138" s="227" t="s">
        <v>1083</v>
      </c>
      <c r="F138" s="227" t="s">
        <v>5425</v>
      </c>
      <c r="G138" s="201"/>
      <c r="H138" s="201"/>
      <c r="I138" s="204"/>
      <c r="J138" s="228">
        <f>BK138</f>
        <v>0</v>
      </c>
      <c r="K138" s="201"/>
      <c r="L138" s="206"/>
      <c r="M138" s="207"/>
      <c r="N138" s="208"/>
      <c r="O138" s="208"/>
      <c r="P138" s="209">
        <f>SUM(P139:P142)</f>
        <v>0</v>
      </c>
      <c r="Q138" s="208"/>
      <c r="R138" s="209">
        <f>SUM(R139:R142)</f>
        <v>0</v>
      </c>
      <c r="S138" s="208"/>
      <c r="T138" s="210">
        <f>SUM(T139:T142)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11" t="s">
        <v>79</v>
      </c>
      <c r="AT138" s="212" t="s">
        <v>71</v>
      </c>
      <c r="AU138" s="212" t="s">
        <v>81</v>
      </c>
      <c r="AY138" s="211" t="s">
        <v>178</v>
      </c>
      <c r="BK138" s="213">
        <f>SUM(BK139:BK142)</f>
        <v>0</v>
      </c>
    </row>
    <row r="139" s="2" customFormat="1" ht="21.75" customHeight="1">
      <c r="A139" s="41"/>
      <c r="B139" s="42"/>
      <c r="C139" s="214" t="s">
        <v>306</v>
      </c>
      <c r="D139" s="214" t="s">
        <v>179</v>
      </c>
      <c r="E139" s="215" t="s">
        <v>5426</v>
      </c>
      <c r="F139" s="216" t="s">
        <v>5427</v>
      </c>
      <c r="G139" s="217" t="s">
        <v>209</v>
      </c>
      <c r="H139" s="218">
        <v>42</v>
      </c>
      <c r="I139" s="219"/>
      <c r="J139" s="220">
        <f>ROUND(I139*H139,2)</f>
        <v>0</v>
      </c>
      <c r="K139" s="216" t="s">
        <v>3218</v>
      </c>
      <c r="L139" s="47"/>
      <c r="M139" s="221" t="s">
        <v>21</v>
      </c>
      <c r="N139" s="222" t="s">
        <v>43</v>
      </c>
      <c r="O139" s="87"/>
      <c r="P139" s="223">
        <f>O139*H139</f>
        <v>0</v>
      </c>
      <c r="Q139" s="223">
        <v>0</v>
      </c>
      <c r="R139" s="223">
        <f>Q139*H139</f>
        <v>0</v>
      </c>
      <c r="S139" s="223">
        <v>0</v>
      </c>
      <c r="T139" s="224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25" t="s">
        <v>97</v>
      </c>
      <c r="AT139" s="225" t="s">
        <v>179</v>
      </c>
      <c r="AU139" s="225" t="s">
        <v>95</v>
      </c>
      <c r="AY139" s="20" t="s">
        <v>178</v>
      </c>
      <c r="BE139" s="226">
        <f>IF(N139="základní",J139,0)</f>
        <v>0</v>
      </c>
      <c r="BF139" s="226">
        <f>IF(N139="snížená",J139,0)</f>
        <v>0</v>
      </c>
      <c r="BG139" s="226">
        <f>IF(N139="zákl. přenesená",J139,0)</f>
        <v>0</v>
      </c>
      <c r="BH139" s="226">
        <f>IF(N139="sníž. přenesená",J139,0)</f>
        <v>0</v>
      </c>
      <c r="BI139" s="226">
        <f>IF(N139="nulová",J139,0)</f>
        <v>0</v>
      </c>
      <c r="BJ139" s="20" t="s">
        <v>79</v>
      </c>
      <c r="BK139" s="226">
        <f>ROUND(I139*H139,2)</f>
        <v>0</v>
      </c>
      <c r="BL139" s="20" t="s">
        <v>97</v>
      </c>
      <c r="BM139" s="225" t="s">
        <v>5428</v>
      </c>
    </row>
    <row r="140" s="2" customFormat="1" ht="16.5" customHeight="1">
      <c r="A140" s="41"/>
      <c r="B140" s="42"/>
      <c r="C140" s="214" t="s">
        <v>310</v>
      </c>
      <c r="D140" s="214" t="s">
        <v>179</v>
      </c>
      <c r="E140" s="215" t="s">
        <v>5429</v>
      </c>
      <c r="F140" s="216" t="s">
        <v>5430</v>
      </c>
      <c r="G140" s="217" t="s">
        <v>209</v>
      </c>
      <c r="H140" s="218">
        <v>42</v>
      </c>
      <c r="I140" s="219"/>
      <c r="J140" s="220">
        <f>ROUND(I140*H140,2)</f>
        <v>0</v>
      </c>
      <c r="K140" s="216" t="s">
        <v>3218</v>
      </c>
      <c r="L140" s="47"/>
      <c r="M140" s="221" t="s">
        <v>21</v>
      </c>
      <c r="N140" s="222" t="s">
        <v>43</v>
      </c>
      <c r="O140" s="87"/>
      <c r="P140" s="223">
        <f>O140*H140</f>
        <v>0</v>
      </c>
      <c r="Q140" s="223">
        <v>0</v>
      </c>
      <c r="R140" s="223">
        <f>Q140*H140</f>
        <v>0</v>
      </c>
      <c r="S140" s="223">
        <v>0</v>
      </c>
      <c r="T140" s="224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25" t="s">
        <v>97</v>
      </c>
      <c r="AT140" s="225" t="s">
        <v>179</v>
      </c>
      <c r="AU140" s="225" t="s">
        <v>95</v>
      </c>
      <c r="AY140" s="20" t="s">
        <v>178</v>
      </c>
      <c r="BE140" s="226">
        <f>IF(N140="základní",J140,0)</f>
        <v>0</v>
      </c>
      <c r="BF140" s="226">
        <f>IF(N140="snížená",J140,0)</f>
        <v>0</v>
      </c>
      <c r="BG140" s="226">
        <f>IF(N140="zákl. přenesená",J140,0)</f>
        <v>0</v>
      </c>
      <c r="BH140" s="226">
        <f>IF(N140="sníž. přenesená",J140,0)</f>
        <v>0</v>
      </c>
      <c r="BI140" s="226">
        <f>IF(N140="nulová",J140,0)</f>
        <v>0</v>
      </c>
      <c r="BJ140" s="20" t="s">
        <v>79</v>
      </c>
      <c r="BK140" s="226">
        <f>ROUND(I140*H140,2)</f>
        <v>0</v>
      </c>
      <c r="BL140" s="20" t="s">
        <v>97</v>
      </c>
      <c r="BM140" s="225" t="s">
        <v>5431</v>
      </c>
    </row>
    <row r="141" s="2" customFormat="1" ht="16.5" customHeight="1">
      <c r="A141" s="41"/>
      <c r="B141" s="42"/>
      <c r="C141" s="214" t="s">
        <v>316</v>
      </c>
      <c r="D141" s="214" t="s">
        <v>179</v>
      </c>
      <c r="E141" s="215" t="s">
        <v>5432</v>
      </c>
      <c r="F141" s="216" t="s">
        <v>5433</v>
      </c>
      <c r="G141" s="217" t="s">
        <v>384</v>
      </c>
      <c r="H141" s="218">
        <v>100</v>
      </c>
      <c r="I141" s="219"/>
      <c r="J141" s="220">
        <f>ROUND(I141*H141,2)</f>
        <v>0</v>
      </c>
      <c r="K141" s="216" t="s">
        <v>3218</v>
      </c>
      <c r="L141" s="47"/>
      <c r="M141" s="221" t="s">
        <v>21</v>
      </c>
      <c r="N141" s="222" t="s">
        <v>43</v>
      </c>
      <c r="O141" s="87"/>
      <c r="P141" s="223">
        <f>O141*H141</f>
        <v>0</v>
      </c>
      <c r="Q141" s="223">
        <v>0</v>
      </c>
      <c r="R141" s="223">
        <f>Q141*H141</f>
        <v>0</v>
      </c>
      <c r="S141" s="223">
        <v>0</v>
      </c>
      <c r="T141" s="224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25" t="s">
        <v>97</v>
      </c>
      <c r="AT141" s="225" t="s">
        <v>179</v>
      </c>
      <c r="AU141" s="225" t="s">
        <v>95</v>
      </c>
      <c r="AY141" s="20" t="s">
        <v>178</v>
      </c>
      <c r="BE141" s="226">
        <f>IF(N141="základní",J141,0)</f>
        <v>0</v>
      </c>
      <c r="BF141" s="226">
        <f>IF(N141="snížená",J141,0)</f>
        <v>0</v>
      </c>
      <c r="BG141" s="226">
        <f>IF(N141="zákl. přenesená",J141,0)</f>
        <v>0</v>
      </c>
      <c r="BH141" s="226">
        <f>IF(N141="sníž. přenesená",J141,0)</f>
        <v>0</v>
      </c>
      <c r="BI141" s="226">
        <f>IF(N141="nulová",J141,0)</f>
        <v>0</v>
      </c>
      <c r="BJ141" s="20" t="s">
        <v>79</v>
      </c>
      <c r="BK141" s="226">
        <f>ROUND(I141*H141,2)</f>
        <v>0</v>
      </c>
      <c r="BL141" s="20" t="s">
        <v>97</v>
      </c>
      <c r="BM141" s="225" t="s">
        <v>5434</v>
      </c>
    </row>
    <row r="142" s="2" customFormat="1" ht="16.5" customHeight="1">
      <c r="A142" s="41"/>
      <c r="B142" s="42"/>
      <c r="C142" s="214" t="s">
        <v>320</v>
      </c>
      <c r="D142" s="214" t="s">
        <v>179</v>
      </c>
      <c r="E142" s="215" t="s">
        <v>5435</v>
      </c>
      <c r="F142" s="216" t="s">
        <v>5436</v>
      </c>
      <c r="G142" s="217" t="s">
        <v>384</v>
      </c>
      <c r="H142" s="218">
        <v>100</v>
      </c>
      <c r="I142" s="219"/>
      <c r="J142" s="220">
        <f>ROUND(I142*H142,2)</f>
        <v>0</v>
      </c>
      <c r="K142" s="216" t="s">
        <v>3218</v>
      </c>
      <c r="L142" s="47"/>
      <c r="M142" s="221" t="s">
        <v>21</v>
      </c>
      <c r="N142" s="222" t="s">
        <v>43</v>
      </c>
      <c r="O142" s="87"/>
      <c r="P142" s="223">
        <f>O142*H142</f>
        <v>0</v>
      </c>
      <c r="Q142" s="223">
        <v>0</v>
      </c>
      <c r="R142" s="223">
        <f>Q142*H142</f>
        <v>0</v>
      </c>
      <c r="S142" s="223">
        <v>0</v>
      </c>
      <c r="T142" s="224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25" t="s">
        <v>97</v>
      </c>
      <c r="AT142" s="225" t="s">
        <v>179</v>
      </c>
      <c r="AU142" s="225" t="s">
        <v>95</v>
      </c>
      <c r="AY142" s="20" t="s">
        <v>178</v>
      </c>
      <c r="BE142" s="226">
        <f>IF(N142="základní",J142,0)</f>
        <v>0</v>
      </c>
      <c r="BF142" s="226">
        <f>IF(N142="snížená",J142,0)</f>
        <v>0</v>
      </c>
      <c r="BG142" s="226">
        <f>IF(N142="zákl. přenesená",J142,0)</f>
        <v>0</v>
      </c>
      <c r="BH142" s="226">
        <f>IF(N142="sníž. přenesená",J142,0)</f>
        <v>0</v>
      </c>
      <c r="BI142" s="226">
        <f>IF(N142="nulová",J142,0)</f>
        <v>0</v>
      </c>
      <c r="BJ142" s="20" t="s">
        <v>79</v>
      </c>
      <c r="BK142" s="226">
        <f>ROUND(I142*H142,2)</f>
        <v>0</v>
      </c>
      <c r="BL142" s="20" t="s">
        <v>97</v>
      </c>
      <c r="BM142" s="225" t="s">
        <v>5437</v>
      </c>
    </row>
    <row r="143" s="12" customFormat="1" ht="20.88" customHeight="1">
      <c r="A143" s="12"/>
      <c r="B143" s="200"/>
      <c r="C143" s="201"/>
      <c r="D143" s="202" t="s">
        <v>71</v>
      </c>
      <c r="E143" s="227" t="s">
        <v>1142</v>
      </c>
      <c r="F143" s="227" t="s">
        <v>5438</v>
      </c>
      <c r="G143" s="201"/>
      <c r="H143" s="201"/>
      <c r="I143" s="204"/>
      <c r="J143" s="228">
        <f>BK143</f>
        <v>0</v>
      </c>
      <c r="K143" s="201"/>
      <c r="L143" s="206"/>
      <c r="M143" s="207"/>
      <c r="N143" s="208"/>
      <c r="O143" s="208"/>
      <c r="P143" s="209">
        <f>SUM(P144:P147)</f>
        <v>0</v>
      </c>
      <c r="Q143" s="208"/>
      <c r="R143" s="209">
        <f>SUM(R144:R147)</f>
        <v>0</v>
      </c>
      <c r="S143" s="208"/>
      <c r="T143" s="210">
        <f>SUM(T144:T147)</f>
        <v>0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211" t="s">
        <v>79</v>
      </c>
      <c r="AT143" s="212" t="s">
        <v>71</v>
      </c>
      <c r="AU143" s="212" t="s">
        <v>81</v>
      </c>
      <c r="AY143" s="211" t="s">
        <v>178</v>
      </c>
      <c r="BK143" s="213">
        <f>SUM(BK144:BK147)</f>
        <v>0</v>
      </c>
    </row>
    <row r="144" s="2" customFormat="1" ht="16.5" customHeight="1">
      <c r="A144" s="41"/>
      <c r="B144" s="42"/>
      <c r="C144" s="214" t="s">
        <v>324</v>
      </c>
      <c r="D144" s="214" t="s">
        <v>179</v>
      </c>
      <c r="E144" s="215" t="s">
        <v>5439</v>
      </c>
      <c r="F144" s="216" t="s">
        <v>5440</v>
      </c>
      <c r="G144" s="217" t="s">
        <v>692</v>
      </c>
      <c r="H144" s="218">
        <v>114</v>
      </c>
      <c r="I144" s="219"/>
      <c r="J144" s="220">
        <f>ROUND(I144*H144,2)</f>
        <v>0</v>
      </c>
      <c r="K144" s="216" t="s">
        <v>3218</v>
      </c>
      <c r="L144" s="47"/>
      <c r="M144" s="221" t="s">
        <v>21</v>
      </c>
      <c r="N144" s="222" t="s">
        <v>43</v>
      </c>
      <c r="O144" s="87"/>
      <c r="P144" s="223">
        <f>O144*H144</f>
        <v>0</v>
      </c>
      <c r="Q144" s="223">
        <v>0</v>
      </c>
      <c r="R144" s="223">
        <f>Q144*H144</f>
        <v>0</v>
      </c>
      <c r="S144" s="223">
        <v>0</v>
      </c>
      <c r="T144" s="224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25" t="s">
        <v>97</v>
      </c>
      <c r="AT144" s="225" t="s">
        <v>179</v>
      </c>
      <c r="AU144" s="225" t="s">
        <v>95</v>
      </c>
      <c r="AY144" s="20" t="s">
        <v>178</v>
      </c>
      <c r="BE144" s="226">
        <f>IF(N144="základní",J144,0)</f>
        <v>0</v>
      </c>
      <c r="BF144" s="226">
        <f>IF(N144="snížená",J144,0)</f>
        <v>0</v>
      </c>
      <c r="BG144" s="226">
        <f>IF(N144="zákl. přenesená",J144,0)</f>
        <v>0</v>
      </c>
      <c r="BH144" s="226">
        <f>IF(N144="sníž. přenesená",J144,0)</f>
        <v>0</v>
      </c>
      <c r="BI144" s="226">
        <f>IF(N144="nulová",J144,0)</f>
        <v>0</v>
      </c>
      <c r="BJ144" s="20" t="s">
        <v>79</v>
      </c>
      <c r="BK144" s="226">
        <f>ROUND(I144*H144,2)</f>
        <v>0</v>
      </c>
      <c r="BL144" s="20" t="s">
        <v>97</v>
      </c>
      <c r="BM144" s="225" t="s">
        <v>5441</v>
      </c>
    </row>
    <row r="145" s="2" customFormat="1" ht="21.75" customHeight="1">
      <c r="A145" s="41"/>
      <c r="B145" s="42"/>
      <c r="C145" s="214" t="s">
        <v>645</v>
      </c>
      <c r="D145" s="214" t="s">
        <v>179</v>
      </c>
      <c r="E145" s="215" t="s">
        <v>5442</v>
      </c>
      <c r="F145" s="216" t="s">
        <v>5443</v>
      </c>
      <c r="G145" s="217" t="s">
        <v>692</v>
      </c>
      <c r="H145" s="218">
        <v>8.8000000000000007</v>
      </c>
      <c r="I145" s="219"/>
      <c r="J145" s="220">
        <f>ROUND(I145*H145,2)</f>
        <v>0</v>
      </c>
      <c r="K145" s="216" t="s">
        <v>3218</v>
      </c>
      <c r="L145" s="47"/>
      <c r="M145" s="221" t="s">
        <v>21</v>
      </c>
      <c r="N145" s="222" t="s">
        <v>43</v>
      </c>
      <c r="O145" s="87"/>
      <c r="P145" s="223">
        <f>O145*H145</f>
        <v>0</v>
      </c>
      <c r="Q145" s="223">
        <v>0</v>
      </c>
      <c r="R145" s="223">
        <f>Q145*H145</f>
        <v>0</v>
      </c>
      <c r="S145" s="223">
        <v>0</v>
      </c>
      <c r="T145" s="224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25" t="s">
        <v>97</v>
      </c>
      <c r="AT145" s="225" t="s">
        <v>179</v>
      </c>
      <c r="AU145" s="225" t="s">
        <v>95</v>
      </c>
      <c r="AY145" s="20" t="s">
        <v>178</v>
      </c>
      <c r="BE145" s="226">
        <f>IF(N145="základní",J145,0)</f>
        <v>0</v>
      </c>
      <c r="BF145" s="226">
        <f>IF(N145="snížená",J145,0)</f>
        <v>0</v>
      </c>
      <c r="BG145" s="226">
        <f>IF(N145="zákl. přenesená",J145,0)</f>
        <v>0</v>
      </c>
      <c r="BH145" s="226">
        <f>IF(N145="sníž. přenesená",J145,0)</f>
        <v>0</v>
      </c>
      <c r="BI145" s="226">
        <f>IF(N145="nulová",J145,0)</f>
        <v>0</v>
      </c>
      <c r="BJ145" s="20" t="s">
        <v>79</v>
      </c>
      <c r="BK145" s="226">
        <f>ROUND(I145*H145,2)</f>
        <v>0</v>
      </c>
      <c r="BL145" s="20" t="s">
        <v>97</v>
      </c>
      <c r="BM145" s="225" t="s">
        <v>5444</v>
      </c>
    </row>
    <row r="146" s="2" customFormat="1" ht="21.75" customHeight="1">
      <c r="A146" s="41"/>
      <c r="B146" s="42"/>
      <c r="C146" s="214" t="s">
        <v>651</v>
      </c>
      <c r="D146" s="214" t="s">
        <v>179</v>
      </c>
      <c r="E146" s="215" t="s">
        <v>5445</v>
      </c>
      <c r="F146" s="216" t="s">
        <v>5446</v>
      </c>
      <c r="G146" s="217" t="s">
        <v>692</v>
      </c>
      <c r="H146" s="218">
        <v>8.8000000000000007</v>
      </c>
      <c r="I146" s="219"/>
      <c r="J146" s="220">
        <f>ROUND(I146*H146,2)</f>
        <v>0</v>
      </c>
      <c r="K146" s="216" t="s">
        <v>3218</v>
      </c>
      <c r="L146" s="47"/>
      <c r="M146" s="221" t="s">
        <v>21</v>
      </c>
      <c r="N146" s="222" t="s">
        <v>43</v>
      </c>
      <c r="O146" s="87"/>
      <c r="P146" s="223">
        <f>O146*H146</f>
        <v>0</v>
      </c>
      <c r="Q146" s="223">
        <v>0</v>
      </c>
      <c r="R146" s="223">
        <f>Q146*H146</f>
        <v>0</v>
      </c>
      <c r="S146" s="223">
        <v>0</v>
      </c>
      <c r="T146" s="224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25" t="s">
        <v>97</v>
      </c>
      <c r="AT146" s="225" t="s">
        <v>179</v>
      </c>
      <c r="AU146" s="225" t="s">
        <v>95</v>
      </c>
      <c r="AY146" s="20" t="s">
        <v>178</v>
      </c>
      <c r="BE146" s="226">
        <f>IF(N146="základní",J146,0)</f>
        <v>0</v>
      </c>
      <c r="BF146" s="226">
        <f>IF(N146="snížená",J146,0)</f>
        <v>0</v>
      </c>
      <c r="BG146" s="226">
        <f>IF(N146="zákl. přenesená",J146,0)</f>
        <v>0</v>
      </c>
      <c r="BH146" s="226">
        <f>IF(N146="sníž. přenesená",J146,0)</f>
        <v>0</v>
      </c>
      <c r="BI146" s="226">
        <f>IF(N146="nulová",J146,0)</f>
        <v>0</v>
      </c>
      <c r="BJ146" s="20" t="s">
        <v>79</v>
      </c>
      <c r="BK146" s="226">
        <f>ROUND(I146*H146,2)</f>
        <v>0</v>
      </c>
      <c r="BL146" s="20" t="s">
        <v>97</v>
      </c>
      <c r="BM146" s="225" t="s">
        <v>5447</v>
      </c>
    </row>
    <row r="147" s="2" customFormat="1" ht="16.5" customHeight="1">
      <c r="A147" s="41"/>
      <c r="B147" s="42"/>
      <c r="C147" s="214" t="s">
        <v>657</v>
      </c>
      <c r="D147" s="214" t="s">
        <v>179</v>
      </c>
      <c r="E147" s="215" t="s">
        <v>5448</v>
      </c>
      <c r="F147" s="216" t="s">
        <v>5449</v>
      </c>
      <c r="G147" s="217" t="s">
        <v>392</v>
      </c>
      <c r="H147" s="218">
        <v>46.299999999999997</v>
      </c>
      <c r="I147" s="219"/>
      <c r="J147" s="220">
        <f>ROUND(I147*H147,2)</f>
        <v>0</v>
      </c>
      <c r="K147" s="216" t="s">
        <v>3218</v>
      </c>
      <c r="L147" s="47"/>
      <c r="M147" s="229" t="s">
        <v>21</v>
      </c>
      <c r="N147" s="230" t="s">
        <v>43</v>
      </c>
      <c r="O147" s="231"/>
      <c r="P147" s="232">
        <f>O147*H147</f>
        <v>0</v>
      </c>
      <c r="Q147" s="232">
        <v>0</v>
      </c>
      <c r="R147" s="232">
        <f>Q147*H147</f>
        <v>0</v>
      </c>
      <c r="S147" s="232">
        <v>0</v>
      </c>
      <c r="T147" s="233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25" t="s">
        <v>97</v>
      </c>
      <c r="AT147" s="225" t="s">
        <v>179</v>
      </c>
      <c r="AU147" s="225" t="s">
        <v>95</v>
      </c>
      <c r="AY147" s="20" t="s">
        <v>178</v>
      </c>
      <c r="BE147" s="226">
        <f>IF(N147="základní",J147,0)</f>
        <v>0</v>
      </c>
      <c r="BF147" s="226">
        <f>IF(N147="snížená",J147,0)</f>
        <v>0</v>
      </c>
      <c r="BG147" s="226">
        <f>IF(N147="zákl. přenesená",J147,0)</f>
        <v>0</v>
      </c>
      <c r="BH147" s="226">
        <f>IF(N147="sníž. přenesená",J147,0)</f>
        <v>0</v>
      </c>
      <c r="BI147" s="226">
        <f>IF(N147="nulová",J147,0)</f>
        <v>0</v>
      </c>
      <c r="BJ147" s="20" t="s">
        <v>79</v>
      </c>
      <c r="BK147" s="226">
        <f>ROUND(I147*H147,2)</f>
        <v>0</v>
      </c>
      <c r="BL147" s="20" t="s">
        <v>97</v>
      </c>
      <c r="BM147" s="225" t="s">
        <v>5450</v>
      </c>
    </row>
    <row r="148" s="2" customFormat="1" ht="6.96" customHeight="1">
      <c r="A148" s="41"/>
      <c r="B148" s="62"/>
      <c r="C148" s="63"/>
      <c r="D148" s="63"/>
      <c r="E148" s="63"/>
      <c r="F148" s="63"/>
      <c r="G148" s="63"/>
      <c r="H148" s="63"/>
      <c r="I148" s="63"/>
      <c r="J148" s="63"/>
      <c r="K148" s="63"/>
      <c r="L148" s="47"/>
      <c r="M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</row>
  </sheetData>
  <sheetProtection sheet="1" autoFilter="0" formatColumns="0" formatRows="0" objects="1" scenarios="1" spinCount="100000" saltValue="5fEyDYYHhNlDOzBAtxROcoHmSGmpIjUW9TqMhppEQI/T5zL9c9EcY94VOtza2P3uA880Dnq7J3KaV13wZirGfg==" hashValue="1sBtptc58MAy4fZl2fnhAGztlUt1QNIaM4RnMChR4iKQx/ottYbHIKUussaX/PX6SmsZ0fuCdOO8nOoDQM8mSQ==" algorithmName="SHA-512" password="CCE5"/>
  <autoFilter ref="C91:K147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0:H80"/>
    <mergeCell ref="E82:H82"/>
    <mergeCell ref="E84:H8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134</v>
      </c>
    </row>
    <row r="3" s="1" customFormat="1" ht="6.96" customHeight="1">
      <c r="B3" s="142"/>
      <c r="C3" s="143"/>
      <c r="D3" s="143"/>
      <c r="E3" s="143"/>
      <c r="F3" s="143"/>
      <c r="G3" s="143"/>
      <c r="H3" s="143"/>
      <c r="I3" s="143"/>
      <c r="J3" s="143"/>
      <c r="K3" s="143"/>
      <c r="L3" s="23"/>
      <c r="AT3" s="20" t="s">
        <v>81</v>
      </c>
    </row>
    <row r="4" s="1" customFormat="1" ht="24.96" customHeight="1">
      <c r="B4" s="23"/>
      <c r="D4" s="144" t="s">
        <v>150</v>
      </c>
      <c r="L4" s="23"/>
      <c r="M4" s="145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6" t="s">
        <v>16</v>
      </c>
      <c r="L6" s="23"/>
    </row>
    <row r="7" s="1" customFormat="1" ht="26.25" customHeight="1">
      <c r="B7" s="23"/>
      <c r="E7" s="147" t="str">
        <f>'Rekapitulace stavby'!K6</f>
        <v>PŘÍSTAVBA SAUNOVÉ ZÓNY K WELLNESS CENTRU BRUNTÁL I.ETAPA</v>
      </c>
      <c r="F7" s="146"/>
      <c r="G7" s="146"/>
      <c r="H7" s="146"/>
      <c r="L7" s="23"/>
    </row>
    <row r="8" s="1" customFormat="1" ht="12" customHeight="1">
      <c r="B8" s="23"/>
      <c r="D8" s="146" t="s">
        <v>151</v>
      </c>
      <c r="L8" s="23"/>
    </row>
    <row r="9" s="2" customFormat="1" ht="16.5" customHeight="1">
      <c r="A9" s="41"/>
      <c r="B9" s="47"/>
      <c r="C9" s="41"/>
      <c r="D9" s="41"/>
      <c r="E9" s="147" t="s">
        <v>328</v>
      </c>
      <c r="F9" s="41"/>
      <c r="G9" s="41"/>
      <c r="H9" s="41"/>
      <c r="I9" s="41"/>
      <c r="J9" s="41"/>
      <c r="K9" s="41"/>
      <c r="L9" s="148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6" t="s">
        <v>153</v>
      </c>
      <c r="E10" s="41"/>
      <c r="F10" s="41"/>
      <c r="G10" s="41"/>
      <c r="H10" s="41"/>
      <c r="I10" s="41"/>
      <c r="J10" s="41"/>
      <c r="K10" s="41"/>
      <c r="L10" s="148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9" t="s">
        <v>5451</v>
      </c>
      <c r="F11" s="41"/>
      <c r="G11" s="41"/>
      <c r="H11" s="41"/>
      <c r="I11" s="41"/>
      <c r="J11" s="41"/>
      <c r="K11" s="41"/>
      <c r="L11" s="148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8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6" t="s">
        <v>18</v>
      </c>
      <c r="E13" s="41"/>
      <c r="F13" s="136" t="s">
        <v>19</v>
      </c>
      <c r="G13" s="41"/>
      <c r="H13" s="41"/>
      <c r="I13" s="146" t="s">
        <v>20</v>
      </c>
      <c r="J13" s="136" t="s">
        <v>21</v>
      </c>
      <c r="K13" s="41"/>
      <c r="L13" s="148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6" t="s">
        <v>22</v>
      </c>
      <c r="E14" s="41"/>
      <c r="F14" s="136" t="s">
        <v>332</v>
      </c>
      <c r="G14" s="41"/>
      <c r="H14" s="41"/>
      <c r="I14" s="146" t="s">
        <v>24</v>
      </c>
      <c r="J14" s="150" t="str">
        <f>'Rekapitulace stavby'!AN8</f>
        <v>13. 7. 2026</v>
      </c>
      <c r="K14" s="41"/>
      <c r="L14" s="148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8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6" t="s">
        <v>26</v>
      </c>
      <c r="E16" s="41"/>
      <c r="F16" s="41"/>
      <c r="G16" s="41"/>
      <c r="H16" s="41"/>
      <c r="I16" s="146" t="s">
        <v>27</v>
      </c>
      <c r="J16" s="136" t="s">
        <v>21</v>
      </c>
      <c r="K16" s="41"/>
      <c r="L16" s="148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28</v>
      </c>
      <c r="F17" s="41"/>
      <c r="G17" s="41"/>
      <c r="H17" s="41"/>
      <c r="I17" s="146" t="s">
        <v>29</v>
      </c>
      <c r="J17" s="136" t="s">
        <v>21</v>
      </c>
      <c r="K17" s="41"/>
      <c r="L17" s="148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8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6" t="s">
        <v>30</v>
      </c>
      <c r="E19" s="41"/>
      <c r="F19" s="41"/>
      <c r="G19" s="41"/>
      <c r="H19" s="41"/>
      <c r="I19" s="146" t="s">
        <v>27</v>
      </c>
      <c r="J19" s="36" t="str">
        <f>'Rekapitulace stavby'!AN13</f>
        <v>Vyplň údaj</v>
      </c>
      <c r="K19" s="41"/>
      <c r="L19" s="148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6" t="s">
        <v>29</v>
      </c>
      <c r="J20" s="36" t="str">
        <f>'Rekapitulace stavby'!AN14</f>
        <v>Vyplň údaj</v>
      </c>
      <c r="K20" s="41"/>
      <c r="L20" s="148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8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6" t="s">
        <v>32</v>
      </c>
      <c r="E22" s="41"/>
      <c r="F22" s="41"/>
      <c r="G22" s="41"/>
      <c r="H22" s="41"/>
      <c r="I22" s="146" t="s">
        <v>27</v>
      </c>
      <c r="J22" s="136" t="s">
        <v>21</v>
      </c>
      <c r="K22" s="41"/>
      <c r="L22" s="148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33</v>
      </c>
      <c r="F23" s="41"/>
      <c r="G23" s="41"/>
      <c r="H23" s="41"/>
      <c r="I23" s="146" t="s">
        <v>29</v>
      </c>
      <c r="J23" s="136" t="s">
        <v>21</v>
      </c>
      <c r="K23" s="41"/>
      <c r="L23" s="148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8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6" t="s">
        <v>35</v>
      </c>
      <c r="E25" s="41"/>
      <c r="F25" s="41"/>
      <c r="G25" s="41"/>
      <c r="H25" s="41"/>
      <c r="I25" s="146" t="s">
        <v>27</v>
      </c>
      <c r="J25" s="136" t="s">
        <v>21</v>
      </c>
      <c r="K25" s="41"/>
      <c r="L25" s="148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33</v>
      </c>
      <c r="F26" s="41"/>
      <c r="G26" s="41"/>
      <c r="H26" s="41"/>
      <c r="I26" s="146" t="s">
        <v>29</v>
      </c>
      <c r="J26" s="136" t="s">
        <v>21</v>
      </c>
      <c r="K26" s="41"/>
      <c r="L26" s="148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8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6" t="s">
        <v>36</v>
      </c>
      <c r="E28" s="41"/>
      <c r="F28" s="41"/>
      <c r="G28" s="41"/>
      <c r="H28" s="41"/>
      <c r="I28" s="41"/>
      <c r="J28" s="41"/>
      <c r="K28" s="41"/>
      <c r="L28" s="148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1"/>
      <c r="B29" s="152"/>
      <c r="C29" s="151"/>
      <c r="D29" s="151"/>
      <c r="E29" s="153" t="s">
        <v>21</v>
      </c>
      <c r="F29" s="153"/>
      <c r="G29" s="153"/>
      <c r="H29" s="153"/>
      <c r="I29" s="151"/>
      <c r="J29" s="151"/>
      <c r="K29" s="151"/>
      <c r="L29" s="154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8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5"/>
      <c r="E31" s="155"/>
      <c r="F31" s="155"/>
      <c r="G31" s="155"/>
      <c r="H31" s="155"/>
      <c r="I31" s="155"/>
      <c r="J31" s="155"/>
      <c r="K31" s="155"/>
      <c r="L31" s="148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6" t="s">
        <v>38</v>
      </c>
      <c r="E32" s="41"/>
      <c r="F32" s="41"/>
      <c r="G32" s="41"/>
      <c r="H32" s="41"/>
      <c r="I32" s="41"/>
      <c r="J32" s="157">
        <f>ROUND(J94, 2)</f>
        <v>0</v>
      </c>
      <c r="K32" s="41"/>
      <c r="L32" s="148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5"/>
      <c r="E33" s="155"/>
      <c r="F33" s="155"/>
      <c r="G33" s="155"/>
      <c r="H33" s="155"/>
      <c r="I33" s="155"/>
      <c r="J33" s="155"/>
      <c r="K33" s="155"/>
      <c r="L33" s="148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8" t="s">
        <v>40</v>
      </c>
      <c r="G34" s="41"/>
      <c r="H34" s="41"/>
      <c r="I34" s="158" t="s">
        <v>39</v>
      </c>
      <c r="J34" s="158" t="s">
        <v>41</v>
      </c>
      <c r="K34" s="41"/>
      <c r="L34" s="148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9" t="s">
        <v>42</v>
      </c>
      <c r="E35" s="146" t="s">
        <v>43</v>
      </c>
      <c r="F35" s="160">
        <f>ROUND((SUM(BE94:BE129)),  2)</f>
        <v>0</v>
      </c>
      <c r="G35" s="41"/>
      <c r="H35" s="41"/>
      <c r="I35" s="161">
        <v>0.20999999999999999</v>
      </c>
      <c r="J35" s="160">
        <f>ROUND(((SUM(BE94:BE129))*I35),  2)</f>
        <v>0</v>
      </c>
      <c r="K35" s="41"/>
      <c r="L35" s="148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6" t="s">
        <v>44</v>
      </c>
      <c r="F36" s="160">
        <f>ROUND((SUM(BF94:BF129)),  2)</f>
        <v>0</v>
      </c>
      <c r="G36" s="41"/>
      <c r="H36" s="41"/>
      <c r="I36" s="161">
        <v>0.14999999999999999</v>
      </c>
      <c r="J36" s="160">
        <f>ROUND(((SUM(BF94:BF129))*I36),  2)</f>
        <v>0</v>
      </c>
      <c r="K36" s="41"/>
      <c r="L36" s="148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6" t="s">
        <v>45</v>
      </c>
      <c r="F37" s="160">
        <f>ROUND((SUM(BG94:BG129)),  2)</f>
        <v>0</v>
      </c>
      <c r="G37" s="41"/>
      <c r="H37" s="41"/>
      <c r="I37" s="161">
        <v>0.20999999999999999</v>
      </c>
      <c r="J37" s="160">
        <f>0</f>
        <v>0</v>
      </c>
      <c r="K37" s="41"/>
      <c r="L37" s="148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6" t="s">
        <v>46</v>
      </c>
      <c r="F38" s="160">
        <f>ROUND((SUM(BH94:BH129)),  2)</f>
        <v>0</v>
      </c>
      <c r="G38" s="41"/>
      <c r="H38" s="41"/>
      <c r="I38" s="161">
        <v>0.14999999999999999</v>
      </c>
      <c r="J38" s="160">
        <f>0</f>
        <v>0</v>
      </c>
      <c r="K38" s="41"/>
      <c r="L38" s="148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6" t="s">
        <v>47</v>
      </c>
      <c r="F39" s="160">
        <f>ROUND((SUM(BI94:BI129)),  2)</f>
        <v>0</v>
      </c>
      <c r="G39" s="41"/>
      <c r="H39" s="41"/>
      <c r="I39" s="161">
        <v>0</v>
      </c>
      <c r="J39" s="160">
        <f>0</f>
        <v>0</v>
      </c>
      <c r="K39" s="41"/>
      <c r="L39" s="148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8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2"/>
      <c r="D41" s="163" t="s">
        <v>48</v>
      </c>
      <c r="E41" s="164"/>
      <c r="F41" s="164"/>
      <c r="G41" s="165" t="s">
        <v>49</v>
      </c>
      <c r="H41" s="166" t="s">
        <v>50</v>
      </c>
      <c r="I41" s="164"/>
      <c r="J41" s="167">
        <f>SUM(J32:J39)</f>
        <v>0</v>
      </c>
      <c r="K41" s="168"/>
      <c r="L41" s="148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9"/>
      <c r="C42" s="170"/>
      <c r="D42" s="170"/>
      <c r="E42" s="170"/>
      <c r="F42" s="170"/>
      <c r="G42" s="170"/>
      <c r="H42" s="170"/>
      <c r="I42" s="170"/>
      <c r="J42" s="170"/>
      <c r="K42" s="170"/>
      <c r="L42" s="148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1"/>
      <c r="C46" s="172"/>
      <c r="D46" s="172"/>
      <c r="E46" s="172"/>
      <c r="F46" s="172"/>
      <c r="G46" s="172"/>
      <c r="H46" s="172"/>
      <c r="I46" s="172"/>
      <c r="J46" s="172"/>
      <c r="K46" s="172"/>
      <c r="L46" s="148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156</v>
      </c>
      <c r="D47" s="43"/>
      <c r="E47" s="43"/>
      <c r="F47" s="43"/>
      <c r="G47" s="43"/>
      <c r="H47" s="43"/>
      <c r="I47" s="43"/>
      <c r="J47" s="43"/>
      <c r="K47" s="43"/>
      <c r="L47" s="148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8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8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26.25" customHeight="1">
      <c r="A50" s="41"/>
      <c r="B50" s="42"/>
      <c r="C50" s="43"/>
      <c r="D50" s="43"/>
      <c r="E50" s="173" t="str">
        <f>E7</f>
        <v>PŘÍSTAVBA SAUNOVÉ ZÓNY K WELLNESS CENTRU BRUNTÁL I.ETAPA</v>
      </c>
      <c r="F50" s="35"/>
      <c r="G50" s="35"/>
      <c r="H50" s="35"/>
      <c r="I50" s="43"/>
      <c r="J50" s="43"/>
      <c r="K50" s="43"/>
      <c r="L50" s="148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151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3" t="s">
        <v>328</v>
      </c>
      <c r="F52" s="43"/>
      <c r="G52" s="43"/>
      <c r="H52" s="43"/>
      <c r="I52" s="43"/>
      <c r="J52" s="43"/>
      <c r="K52" s="43"/>
      <c r="L52" s="148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153</v>
      </c>
      <c r="D53" s="43"/>
      <c r="E53" s="43"/>
      <c r="F53" s="43"/>
      <c r="G53" s="43"/>
      <c r="H53" s="43"/>
      <c r="I53" s="43"/>
      <c r="J53" s="43"/>
      <c r="K53" s="43"/>
      <c r="L53" s="148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SO 06 - Úprava plynovodní přípojky</v>
      </c>
      <c r="F54" s="43"/>
      <c r="G54" s="43"/>
      <c r="H54" s="43"/>
      <c r="I54" s="43"/>
      <c r="J54" s="43"/>
      <c r="K54" s="43"/>
      <c r="L54" s="148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8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22</v>
      </c>
      <c r="D56" s="43"/>
      <c r="E56" s="43"/>
      <c r="F56" s="30" t="str">
        <f>F14</f>
        <v>Bruntál</v>
      </c>
      <c r="G56" s="43"/>
      <c r="H56" s="43"/>
      <c r="I56" s="35" t="s">
        <v>24</v>
      </c>
      <c r="J56" s="75" t="str">
        <f>IF(J14="","",J14)</f>
        <v>13. 7. 2026</v>
      </c>
      <c r="K56" s="43"/>
      <c r="L56" s="148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8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5.15" customHeight="1">
      <c r="A58" s="41"/>
      <c r="B58" s="42"/>
      <c r="C58" s="35" t="s">
        <v>26</v>
      </c>
      <c r="D58" s="43"/>
      <c r="E58" s="43"/>
      <c r="F58" s="30" t="str">
        <f>E17</f>
        <v>Město Bruntál, Nádražní 944/20, 79201</v>
      </c>
      <c r="G58" s="43"/>
      <c r="H58" s="43"/>
      <c r="I58" s="35" t="s">
        <v>32</v>
      </c>
      <c r="J58" s="39" t="str">
        <f>E23</f>
        <v>Ateliér EMMET s.r.o.</v>
      </c>
      <c r="K58" s="43"/>
      <c r="L58" s="148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30</v>
      </c>
      <c r="D59" s="43"/>
      <c r="E59" s="43"/>
      <c r="F59" s="30" t="str">
        <f>IF(E20="","",E20)</f>
        <v>Vyplň údaj</v>
      </c>
      <c r="G59" s="43"/>
      <c r="H59" s="43"/>
      <c r="I59" s="35" t="s">
        <v>35</v>
      </c>
      <c r="J59" s="39" t="str">
        <f>E26</f>
        <v>Ateliér EMMET s.r.o.</v>
      </c>
      <c r="K59" s="43"/>
      <c r="L59" s="148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8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4" t="s">
        <v>157</v>
      </c>
      <c r="D61" s="175"/>
      <c r="E61" s="175"/>
      <c r="F61" s="175"/>
      <c r="G61" s="175"/>
      <c r="H61" s="175"/>
      <c r="I61" s="175"/>
      <c r="J61" s="176" t="s">
        <v>158</v>
      </c>
      <c r="K61" s="175"/>
      <c r="L61" s="148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8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7" t="s">
        <v>70</v>
      </c>
      <c r="D63" s="43"/>
      <c r="E63" s="43"/>
      <c r="F63" s="43"/>
      <c r="G63" s="43"/>
      <c r="H63" s="43"/>
      <c r="I63" s="43"/>
      <c r="J63" s="105">
        <f>J94</f>
        <v>0</v>
      </c>
      <c r="K63" s="43"/>
      <c r="L63" s="148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159</v>
      </c>
    </row>
    <row r="64" s="9" customFormat="1" ht="24.96" customHeight="1">
      <c r="A64" s="9"/>
      <c r="B64" s="178"/>
      <c r="C64" s="179"/>
      <c r="D64" s="180" t="s">
        <v>333</v>
      </c>
      <c r="E64" s="181"/>
      <c r="F64" s="181"/>
      <c r="G64" s="181"/>
      <c r="H64" s="181"/>
      <c r="I64" s="181"/>
      <c r="J64" s="182">
        <f>J95</f>
        <v>0</v>
      </c>
      <c r="K64" s="179"/>
      <c r="L64" s="183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4"/>
      <c r="C65" s="128"/>
      <c r="D65" s="185" t="s">
        <v>334</v>
      </c>
      <c r="E65" s="186"/>
      <c r="F65" s="186"/>
      <c r="G65" s="186"/>
      <c r="H65" s="186"/>
      <c r="I65" s="186"/>
      <c r="J65" s="187">
        <f>J96</f>
        <v>0</v>
      </c>
      <c r="K65" s="128"/>
      <c r="L65" s="18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4"/>
      <c r="C66" s="128"/>
      <c r="D66" s="185" t="s">
        <v>336</v>
      </c>
      <c r="E66" s="186"/>
      <c r="F66" s="186"/>
      <c r="G66" s="186"/>
      <c r="H66" s="186"/>
      <c r="I66" s="186"/>
      <c r="J66" s="187">
        <f>J106</f>
        <v>0</v>
      </c>
      <c r="K66" s="128"/>
      <c r="L66" s="188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4"/>
      <c r="C67" s="128"/>
      <c r="D67" s="185" t="s">
        <v>4671</v>
      </c>
      <c r="E67" s="186"/>
      <c r="F67" s="186"/>
      <c r="G67" s="186"/>
      <c r="H67" s="186"/>
      <c r="I67" s="186"/>
      <c r="J67" s="187">
        <f>J109</f>
        <v>0</v>
      </c>
      <c r="K67" s="128"/>
      <c r="L67" s="188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4"/>
      <c r="C68" s="128"/>
      <c r="D68" s="185" t="s">
        <v>5323</v>
      </c>
      <c r="E68" s="186"/>
      <c r="F68" s="186"/>
      <c r="G68" s="186"/>
      <c r="H68" s="186"/>
      <c r="I68" s="186"/>
      <c r="J68" s="187">
        <f>J111</f>
        <v>0</v>
      </c>
      <c r="K68" s="128"/>
      <c r="L68" s="188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4"/>
      <c r="C69" s="128"/>
      <c r="D69" s="185" t="s">
        <v>3675</v>
      </c>
      <c r="E69" s="186"/>
      <c r="F69" s="186"/>
      <c r="G69" s="186"/>
      <c r="H69" s="186"/>
      <c r="I69" s="186"/>
      <c r="J69" s="187">
        <f>J120</f>
        <v>0</v>
      </c>
      <c r="K69" s="128"/>
      <c r="L69" s="188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9" customFormat="1" ht="24.96" customHeight="1">
      <c r="A70" s="9"/>
      <c r="B70" s="178"/>
      <c r="C70" s="179"/>
      <c r="D70" s="180" t="s">
        <v>3679</v>
      </c>
      <c r="E70" s="181"/>
      <c r="F70" s="181"/>
      <c r="G70" s="181"/>
      <c r="H70" s="181"/>
      <c r="I70" s="181"/>
      <c r="J70" s="182">
        <f>J121</f>
        <v>0</v>
      </c>
      <c r="K70" s="179"/>
      <c r="L70" s="183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="10" customFormat="1" ht="19.92" customHeight="1">
      <c r="A71" s="10"/>
      <c r="B71" s="184"/>
      <c r="C71" s="128"/>
      <c r="D71" s="185" t="s">
        <v>5452</v>
      </c>
      <c r="E71" s="186"/>
      <c r="F71" s="186"/>
      <c r="G71" s="186"/>
      <c r="H71" s="186"/>
      <c r="I71" s="186"/>
      <c r="J71" s="187">
        <f>J124</f>
        <v>0</v>
      </c>
      <c r="K71" s="128"/>
      <c r="L71" s="188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84"/>
      <c r="C72" s="128"/>
      <c r="D72" s="185" t="s">
        <v>5453</v>
      </c>
      <c r="E72" s="186"/>
      <c r="F72" s="186"/>
      <c r="G72" s="186"/>
      <c r="H72" s="186"/>
      <c r="I72" s="186"/>
      <c r="J72" s="187">
        <f>J126</f>
        <v>0</v>
      </c>
      <c r="K72" s="128"/>
      <c r="L72" s="188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2" customFormat="1" ht="21.84" customHeight="1">
      <c r="A73" s="41"/>
      <c r="B73" s="42"/>
      <c r="C73" s="43"/>
      <c r="D73" s="43"/>
      <c r="E73" s="43"/>
      <c r="F73" s="43"/>
      <c r="G73" s="43"/>
      <c r="H73" s="43"/>
      <c r="I73" s="43"/>
      <c r="J73" s="43"/>
      <c r="K73" s="43"/>
      <c r="L73" s="148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6.96" customHeight="1">
      <c r="A74" s="41"/>
      <c r="B74" s="62"/>
      <c r="C74" s="63"/>
      <c r="D74" s="63"/>
      <c r="E74" s="63"/>
      <c r="F74" s="63"/>
      <c r="G74" s="63"/>
      <c r="H74" s="63"/>
      <c r="I74" s="63"/>
      <c r="J74" s="63"/>
      <c r="K74" s="63"/>
      <c r="L74" s="148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8" s="2" customFormat="1" ht="6.96" customHeight="1">
      <c r="A78" s="41"/>
      <c r="B78" s="64"/>
      <c r="C78" s="65"/>
      <c r="D78" s="65"/>
      <c r="E78" s="65"/>
      <c r="F78" s="65"/>
      <c r="G78" s="65"/>
      <c r="H78" s="65"/>
      <c r="I78" s="65"/>
      <c r="J78" s="65"/>
      <c r="K78" s="65"/>
      <c r="L78" s="148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24.96" customHeight="1">
      <c r="A79" s="41"/>
      <c r="B79" s="42"/>
      <c r="C79" s="26" t="s">
        <v>163</v>
      </c>
      <c r="D79" s="43"/>
      <c r="E79" s="43"/>
      <c r="F79" s="43"/>
      <c r="G79" s="43"/>
      <c r="H79" s="43"/>
      <c r="I79" s="43"/>
      <c r="J79" s="43"/>
      <c r="K79" s="43"/>
      <c r="L79" s="148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6.96" customHeight="1">
      <c r="A80" s="41"/>
      <c r="B80" s="42"/>
      <c r="C80" s="43"/>
      <c r="D80" s="43"/>
      <c r="E80" s="43"/>
      <c r="F80" s="43"/>
      <c r="G80" s="43"/>
      <c r="H80" s="43"/>
      <c r="I80" s="43"/>
      <c r="J80" s="43"/>
      <c r="K80" s="43"/>
      <c r="L80" s="148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2" customHeight="1">
      <c r="A81" s="41"/>
      <c r="B81" s="42"/>
      <c r="C81" s="35" t="s">
        <v>16</v>
      </c>
      <c r="D81" s="43"/>
      <c r="E81" s="43"/>
      <c r="F81" s="43"/>
      <c r="G81" s="43"/>
      <c r="H81" s="43"/>
      <c r="I81" s="43"/>
      <c r="J81" s="43"/>
      <c r="K81" s="43"/>
      <c r="L81" s="148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26.25" customHeight="1">
      <c r="A82" s="41"/>
      <c r="B82" s="42"/>
      <c r="C82" s="43"/>
      <c r="D82" s="43"/>
      <c r="E82" s="173" t="str">
        <f>E7</f>
        <v>PŘÍSTAVBA SAUNOVÉ ZÓNY K WELLNESS CENTRU BRUNTÁL I.ETAPA</v>
      </c>
      <c r="F82" s="35"/>
      <c r="G82" s="35"/>
      <c r="H82" s="35"/>
      <c r="I82" s="43"/>
      <c r="J82" s="43"/>
      <c r="K82" s="43"/>
      <c r="L82" s="148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1" customFormat="1" ht="12" customHeight="1">
      <c r="B83" s="24"/>
      <c r="C83" s="35" t="s">
        <v>151</v>
      </c>
      <c r="D83" s="25"/>
      <c r="E83" s="25"/>
      <c r="F83" s="25"/>
      <c r="G83" s="25"/>
      <c r="H83" s="25"/>
      <c r="I83" s="25"/>
      <c r="J83" s="25"/>
      <c r="K83" s="25"/>
      <c r="L83" s="23"/>
    </row>
    <row r="84" s="2" customFormat="1" ht="16.5" customHeight="1">
      <c r="A84" s="41"/>
      <c r="B84" s="42"/>
      <c r="C84" s="43"/>
      <c r="D84" s="43"/>
      <c r="E84" s="173" t="s">
        <v>328</v>
      </c>
      <c r="F84" s="43"/>
      <c r="G84" s="43"/>
      <c r="H84" s="43"/>
      <c r="I84" s="43"/>
      <c r="J84" s="43"/>
      <c r="K84" s="43"/>
      <c r="L84" s="148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2" customHeight="1">
      <c r="A85" s="41"/>
      <c r="B85" s="42"/>
      <c r="C85" s="35" t="s">
        <v>153</v>
      </c>
      <c r="D85" s="43"/>
      <c r="E85" s="43"/>
      <c r="F85" s="43"/>
      <c r="G85" s="43"/>
      <c r="H85" s="43"/>
      <c r="I85" s="43"/>
      <c r="J85" s="43"/>
      <c r="K85" s="43"/>
      <c r="L85" s="148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6.5" customHeight="1">
      <c r="A86" s="41"/>
      <c r="B86" s="42"/>
      <c r="C86" s="43"/>
      <c r="D86" s="43"/>
      <c r="E86" s="72" t="str">
        <f>E11</f>
        <v>SO 06 - Úprava plynovodní přípojky</v>
      </c>
      <c r="F86" s="43"/>
      <c r="G86" s="43"/>
      <c r="H86" s="43"/>
      <c r="I86" s="43"/>
      <c r="J86" s="43"/>
      <c r="K86" s="43"/>
      <c r="L86" s="148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6.96" customHeight="1">
      <c r="A87" s="41"/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148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12" customHeight="1">
      <c r="A88" s="41"/>
      <c r="B88" s="42"/>
      <c r="C88" s="35" t="s">
        <v>22</v>
      </c>
      <c r="D88" s="43"/>
      <c r="E88" s="43"/>
      <c r="F88" s="30" t="str">
        <f>F14</f>
        <v>Bruntál</v>
      </c>
      <c r="G88" s="43"/>
      <c r="H88" s="43"/>
      <c r="I88" s="35" t="s">
        <v>24</v>
      </c>
      <c r="J88" s="75" t="str">
        <f>IF(J14="","",J14)</f>
        <v>13. 7. 2026</v>
      </c>
      <c r="K88" s="43"/>
      <c r="L88" s="148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6.96" customHeight="1">
      <c r="A89" s="41"/>
      <c r="B89" s="42"/>
      <c r="C89" s="43"/>
      <c r="D89" s="43"/>
      <c r="E89" s="43"/>
      <c r="F89" s="43"/>
      <c r="G89" s="43"/>
      <c r="H89" s="43"/>
      <c r="I89" s="43"/>
      <c r="J89" s="43"/>
      <c r="K89" s="43"/>
      <c r="L89" s="148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5.15" customHeight="1">
      <c r="A90" s="41"/>
      <c r="B90" s="42"/>
      <c r="C90" s="35" t="s">
        <v>26</v>
      </c>
      <c r="D90" s="43"/>
      <c r="E90" s="43"/>
      <c r="F90" s="30" t="str">
        <f>E17</f>
        <v>Město Bruntál, Nádražní 944/20, 79201</v>
      </c>
      <c r="G90" s="43"/>
      <c r="H90" s="43"/>
      <c r="I90" s="35" t="s">
        <v>32</v>
      </c>
      <c r="J90" s="39" t="str">
        <f>E23</f>
        <v>Ateliér EMMET s.r.o.</v>
      </c>
      <c r="K90" s="43"/>
      <c r="L90" s="148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5.15" customHeight="1">
      <c r="A91" s="41"/>
      <c r="B91" s="42"/>
      <c r="C91" s="35" t="s">
        <v>30</v>
      </c>
      <c r="D91" s="43"/>
      <c r="E91" s="43"/>
      <c r="F91" s="30" t="str">
        <f>IF(E20="","",E20)</f>
        <v>Vyplň údaj</v>
      </c>
      <c r="G91" s="43"/>
      <c r="H91" s="43"/>
      <c r="I91" s="35" t="s">
        <v>35</v>
      </c>
      <c r="J91" s="39" t="str">
        <f>E26</f>
        <v>Ateliér EMMET s.r.o.</v>
      </c>
      <c r="K91" s="43"/>
      <c r="L91" s="148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10.32" customHeight="1">
      <c r="A92" s="41"/>
      <c r="B92" s="42"/>
      <c r="C92" s="43"/>
      <c r="D92" s="43"/>
      <c r="E92" s="43"/>
      <c r="F92" s="43"/>
      <c r="G92" s="43"/>
      <c r="H92" s="43"/>
      <c r="I92" s="43"/>
      <c r="J92" s="43"/>
      <c r="K92" s="43"/>
      <c r="L92" s="148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11" customFormat="1" ht="29.28" customHeight="1">
      <c r="A93" s="189"/>
      <c r="B93" s="190"/>
      <c r="C93" s="191" t="s">
        <v>164</v>
      </c>
      <c r="D93" s="192" t="s">
        <v>57</v>
      </c>
      <c r="E93" s="192" t="s">
        <v>53</v>
      </c>
      <c r="F93" s="192" t="s">
        <v>54</v>
      </c>
      <c r="G93" s="192" t="s">
        <v>165</v>
      </c>
      <c r="H93" s="192" t="s">
        <v>166</v>
      </c>
      <c r="I93" s="192" t="s">
        <v>167</v>
      </c>
      <c r="J93" s="192" t="s">
        <v>158</v>
      </c>
      <c r="K93" s="193" t="s">
        <v>168</v>
      </c>
      <c r="L93" s="194"/>
      <c r="M93" s="95" t="s">
        <v>21</v>
      </c>
      <c r="N93" s="96" t="s">
        <v>42</v>
      </c>
      <c r="O93" s="96" t="s">
        <v>169</v>
      </c>
      <c r="P93" s="96" t="s">
        <v>170</v>
      </c>
      <c r="Q93" s="96" t="s">
        <v>171</v>
      </c>
      <c r="R93" s="96" t="s">
        <v>172</v>
      </c>
      <c r="S93" s="96" t="s">
        <v>173</v>
      </c>
      <c r="T93" s="97" t="s">
        <v>174</v>
      </c>
      <c r="U93" s="189"/>
      <c r="V93" s="189"/>
      <c r="W93" s="189"/>
      <c r="X93" s="189"/>
      <c r="Y93" s="189"/>
      <c r="Z93" s="189"/>
      <c r="AA93" s="189"/>
      <c r="AB93" s="189"/>
      <c r="AC93" s="189"/>
      <c r="AD93" s="189"/>
      <c r="AE93" s="189"/>
    </row>
    <row r="94" s="2" customFormat="1" ht="22.8" customHeight="1">
      <c r="A94" s="41"/>
      <c r="B94" s="42"/>
      <c r="C94" s="102" t="s">
        <v>175</v>
      </c>
      <c r="D94" s="43"/>
      <c r="E94" s="43"/>
      <c r="F94" s="43"/>
      <c r="G94" s="43"/>
      <c r="H94" s="43"/>
      <c r="I94" s="43"/>
      <c r="J94" s="195">
        <f>BK94</f>
        <v>0</v>
      </c>
      <c r="K94" s="43"/>
      <c r="L94" s="47"/>
      <c r="M94" s="98"/>
      <c r="N94" s="196"/>
      <c r="O94" s="99"/>
      <c r="P94" s="197">
        <f>P95+P121</f>
        <v>0</v>
      </c>
      <c r="Q94" s="99"/>
      <c r="R94" s="197">
        <f>R95+R121</f>
        <v>0</v>
      </c>
      <c r="S94" s="99"/>
      <c r="T94" s="198">
        <f>T95+T121</f>
        <v>0</v>
      </c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T94" s="20" t="s">
        <v>71</v>
      </c>
      <c r="AU94" s="20" t="s">
        <v>159</v>
      </c>
      <c r="BK94" s="199">
        <f>BK95+BK121</f>
        <v>0</v>
      </c>
    </row>
    <row r="95" s="12" customFormat="1" ht="25.92" customHeight="1">
      <c r="A95" s="12"/>
      <c r="B95" s="200"/>
      <c r="C95" s="201"/>
      <c r="D95" s="202" t="s">
        <v>71</v>
      </c>
      <c r="E95" s="203" t="s">
        <v>363</v>
      </c>
      <c r="F95" s="203" t="s">
        <v>364</v>
      </c>
      <c r="G95" s="201"/>
      <c r="H95" s="201"/>
      <c r="I95" s="204"/>
      <c r="J95" s="205">
        <f>BK95</f>
        <v>0</v>
      </c>
      <c r="K95" s="201"/>
      <c r="L95" s="206"/>
      <c r="M95" s="207"/>
      <c r="N95" s="208"/>
      <c r="O95" s="208"/>
      <c r="P95" s="209">
        <f>P96+P106+P109+P111+P120</f>
        <v>0</v>
      </c>
      <c r="Q95" s="208"/>
      <c r="R95" s="209">
        <f>R96+R106+R109+R111+R120</f>
        <v>0</v>
      </c>
      <c r="S95" s="208"/>
      <c r="T95" s="210">
        <f>T96+T106+T109+T111+T120</f>
        <v>0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11" t="s">
        <v>79</v>
      </c>
      <c r="AT95" s="212" t="s">
        <v>71</v>
      </c>
      <c r="AU95" s="212" t="s">
        <v>72</v>
      </c>
      <c r="AY95" s="211" t="s">
        <v>178</v>
      </c>
      <c r="BK95" s="213">
        <f>BK96+BK106+BK109+BK111+BK120</f>
        <v>0</v>
      </c>
    </row>
    <row r="96" s="12" customFormat="1" ht="22.8" customHeight="1">
      <c r="A96" s="12"/>
      <c r="B96" s="200"/>
      <c r="C96" s="201"/>
      <c r="D96" s="202" t="s">
        <v>71</v>
      </c>
      <c r="E96" s="227" t="s">
        <v>79</v>
      </c>
      <c r="F96" s="227" t="s">
        <v>365</v>
      </c>
      <c r="G96" s="201"/>
      <c r="H96" s="201"/>
      <c r="I96" s="204"/>
      <c r="J96" s="228">
        <f>BK96</f>
        <v>0</v>
      </c>
      <c r="K96" s="201"/>
      <c r="L96" s="206"/>
      <c r="M96" s="207"/>
      <c r="N96" s="208"/>
      <c r="O96" s="208"/>
      <c r="P96" s="209">
        <f>SUM(P97:P105)</f>
        <v>0</v>
      </c>
      <c r="Q96" s="208"/>
      <c r="R96" s="209">
        <f>SUM(R97:R105)</f>
        <v>0</v>
      </c>
      <c r="S96" s="208"/>
      <c r="T96" s="210">
        <f>SUM(T97:T105)</f>
        <v>0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R96" s="211" t="s">
        <v>79</v>
      </c>
      <c r="AT96" s="212" t="s">
        <v>71</v>
      </c>
      <c r="AU96" s="212" t="s">
        <v>79</v>
      </c>
      <c r="AY96" s="211" t="s">
        <v>178</v>
      </c>
      <c r="BK96" s="213">
        <f>SUM(BK97:BK105)</f>
        <v>0</v>
      </c>
    </row>
    <row r="97" s="2" customFormat="1" ht="16.5" customHeight="1">
      <c r="A97" s="41"/>
      <c r="B97" s="42"/>
      <c r="C97" s="214" t="s">
        <v>79</v>
      </c>
      <c r="D97" s="214" t="s">
        <v>179</v>
      </c>
      <c r="E97" s="215" t="s">
        <v>5454</v>
      </c>
      <c r="F97" s="216" t="s">
        <v>5455</v>
      </c>
      <c r="G97" s="217" t="s">
        <v>392</v>
      </c>
      <c r="H97" s="218">
        <v>2.7000000000000002</v>
      </c>
      <c r="I97" s="219"/>
      <c r="J97" s="220">
        <f>ROUND(I97*H97,2)</f>
        <v>0</v>
      </c>
      <c r="K97" s="216" t="s">
        <v>2884</v>
      </c>
      <c r="L97" s="47"/>
      <c r="M97" s="221" t="s">
        <v>21</v>
      </c>
      <c r="N97" s="222" t="s">
        <v>43</v>
      </c>
      <c r="O97" s="87"/>
      <c r="P97" s="223">
        <f>O97*H97</f>
        <v>0</v>
      </c>
      <c r="Q97" s="223">
        <v>0</v>
      </c>
      <c r="R97" s="223">
        <f>Q97*H97</f>
        <v>0</v>
      </c>
      <c r="S97" s="223">
        <v>0</v>
      </c>
      <c r="T97" s="224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25" t="s">
        <v>97</v>
      </c>
      <c r="AT97" s="225" t="s">
        <v>179</v>
      </c>
      <c r="AU97" s="225" t="s">
        <v>81</v>
      </c>
      <c r="AY97" s="20" t="s">
        <v>178</v>
      </c>
      <c r="BE97" s="226">
        <f>IF(N97="základní",J97,0)</f>
        <v>0</v>
      </c>
      <c r="BF97" s="226">
        <f>IF(N97="snížená",J97,0)</f>
        <v>0</v>
      </c>
      <c r="BG97" s="226">
        <f>IF(N97="zákl. přenesená",J97,0)</f>
        <v>0</v>
      </c>
      <c r="BH97" s="226">
        <f>IF(N97="sníž. přenesená",J97,0)</f>
        <v>0</v>
      </c>
      <c r="BI97" s="226">
        <f>IF(N97="nulová",J97,0)</f>
        <v>0</v>
      </c>
      <c r="BJ97" s="20" t="s">
        <v>79</v>
      </c>
      <c r="BK97" s="226">
        <f>ROUND(I97*H97,2)</f>
        <v>0</v>
      </c>
      <c r="BL97" s="20" t="s">
        <v>97</v>
      </c>
      <c r="BM97" s="225" t="s">
        <v>5456</v>
      </c>
    </row>
    <row r="98" s="14" customFormat="1">
      <c r="A98" s="14"/>
      <c r="B98" s="251"/>
      <c r="C98" s="252"/>
      <c r="D98" s="242" t="s">
        <v>372</v>
      </c>
      <c r="E98" s="253" t="s">
        <v>21</v>
      </c>
      <c r="F98" s="254" t="s">
        <v>5457</v>
      </c>
      <c r="G98" s="252"/>
      <c r="H98" s="255">
        <v>2.7000000000000002</v>
      </c>
      <c r="I98" s="256"/>
      <c r="J98" s="252"/>
      <c r="K98" s="252"/>
      <c r="L98" s="257"/>
      <c r="M98" s="258"/>
      <c r="N98" s="259"/>
      <c r="O98" s="259"/>
      <c r="P98" s="259"/>
      <c r="Q98" s="259"/>
      <c r="R98" s="259"/>
      <c r="S98" s="259"/>
      <c r="T98" s="260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T98" s="261" t="s">
        <v>372</v>
      </c>
      <c r="AU98" s="261" t="s">
        <v>81</v>
      </c>
      <c r="AV98" s="14" t="s">
        <v>81</v>
      </c>
      <c r="AW98" s="14" t="s">
        <v>34</v>
      </c>
      <c r="AX98" s="14" t="s">
        <v>72</v>
      </c>
      <c r="AY98" s="261" t="s">
        <v>178</v>
      </c>
    </row>
    <row r="99" s="15" customFormat="1">
      <c r="A99" s="15"/>
      <c r="B99" s="262"/>
      <c r="C99" s="263"/>
      <c r="D99" s="242" t="s">
        <v>372</v>
      </c>
      <c r="E99" s="264" t="s">
        <v>21</v>
      </c>
      <c r="F99" s="265" t="s">
        <v>399</v>
      </c>
      <c r="G99" s="263"/>
      <c r="H99" s="266">
        <v>2.7000000000000002</v>
      </c>
      <c r="I99" s="267"/>
      <c r="J99" s="263"/>
      <c r="K99" s="263"/>
      <c r="L99" s="268"/>
      <c r="M99" s="269"/>
      <c r="N99" s="270"/>
      <c r="O99" s="270"/>
      <c r="P99" s="270"/>
      <c r="Q99" s="270"/>
      <c r="R99" s="270"/>
      <c r="S99" s="270"/>
      <c r="T99" s="271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T99" s="272" t="s">
        <v>372</v>
      </c>
      <c r="AU99" s="272" t="s">
        <v>81</v>
      </c>
      <c r="AV99" s="15" t="s">
        <v>97</v>
      </c>
      <c r="AW99" s="15" t="s">
        <v>34</v>
      </c>
      <c r="AX99" s="15" t="s">
        <v>79</v>
      </c>
      <c r="AY99" s="272" t="s">
        <v>178</v>
      </c>
    </row>
    <row r="100" s="2" customFormat="1" ht="16.5" customHeight="1">
      <c r="A100" s="41"/>
      <c r="B100" s="42"/>
      <c r="C100" s="214" t="s">
        <v>81</v>
      </c>
      <c r="D100" s="214" t="s">
        <v>179</v>
      </c>
      <c r="E100" s="215" t="s">
        <v>5458</v>
      </c>
      <c r="F100" s="216" t="s">
        <v>5459</v>
      </c>
      <c r="G100" s="217" t="s">
        <v>392</v>
      </c>
      <c r="H100" s="218">
        <v>35.700000000000003</v>
      </c>
      <c r="I100" s="219"/>
      <c r="J100" s="220">
        <f>ROUND(I100*H100,2)</f>
        <v>0</v>
      </c>
      <c r="K100" s="216" t="s">
        <v>2884</v>
      </c>
      <c r="L100" s="47"/>
      <c r="M100" s="221" t="s">
        <v>21</v>
      </c>
      <c r="N100" s="222" t="s">
        <v>43</v>
      </c>
      <c r="O100" s="87"/>
      <c r="P100" s="223">
        <f>O100*H100</f>
        <v>0</v>
      </c>
      <c r="Q100" s="223">
        <v>0</v>
      </c>
      <c r="R100" s="223">
        <f>Q100*H100</f>
        <v>0</v>
      </c>
      <c r="S100" s="223">
        <v>0</v>
      </c>
      <c r="T100" s="224">
        <f>S100*H100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25" t="s">
        <v>97</v>
      </c>
      <c r="AT100" s="225" t="s">
        <v>179</v>
      </c>
      <c r="AU100" s="225" t="s">
        <v>81</v>
      </c>
      <c r="AY100" s="20" t="s">
        <v>178</v>
      </c>
      <c r="BE100" s="226">
        <f>IF(N100="základní",J100,0)</f>
        <v>0</v>
      </c>
      <c r="BF100" s="226">
        <f>IF(N100="snížená",J100,0)</f>
        <v>0</v>
      </c>
      <c r="BG100" s="226">
        <f>IF(N100="zákl. přenesená",J100,0)</f>
        <v>0</v>
      </c>
      <c r="BH100" s="226">
        <f>IF(N100="sníž. přenesená",J100,0)</f>
        <v>0</v>
      </c>
      <c r="BI100" s="226">
        <f>IF(N100="nulová",J100,0)</f>
        <v>0</v>
      </c>
      <c r="BJ100" s="20" t="s">
        <v>79</v>
      </c>
      <c r="BK100" s="226">
        <f>ROUND(I100*H100,2)</f>
        <v>0</v>
      </c>
      <c r="BL100" s="20" t="s">
        <v>97</v>
      </c>
      <c r="BM100" s="225" t="s">
        <v>5460</v>
      </c>
    </row>
    <row r="101" s="2" customFormat="1" ht="16.5" customHeight="1">
      <c r="A101" s="41"/>
      <c r="B101" s="42"/>
      <c r="C101" s="214" t="s">
        <v>95</v>
      </c>
      <c r="D101" s="214" t="s">
        <v>179</v>
      </c>
      <c r="E101" s="215" t="s">
        <v>5461</v>
      </c>
      <c r="F101" s="216" t="s">
        <v>5462</v>
      </c>
      <c r="G101" s="217" t="s">
        <v>392</v>
      </c>
      <c r="H101" s="218">
        <v>6.1200000000000001</v>
      </c>
      <c r="I101" s="219"/>
      <c r="J101" s="220">
        <f>ROUND(I101*H101,2)</f>
        <v>0</v>
      </c>
      <c r="K101" s="216" t="s">
        <v>2884</v>
      </c>
      <c r="L101" s="47"/>
      <c r="M101" s="221" t="s">
        <v>21</v>
      </c>
      <c r="N101" s="222" t="s">
        <v>43</v>
      </c>
      <c r="O101" s="87"/>
      <c r="P101" s="223">
        <f>O101*H101</f>
        <v>0</v>
      </c>
      <c r="Q101" s="223">
        <v>0</v>
      </c>
      <c r="R101" s="223">
        <f>Q101*H101</f>
        <v>0</v>
      </c>
      <c r="S101" s="223">
        <v>0</v>
      </c>
      <c r="T101" s="224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25" t="s">
        <v>97</v>
      </c>
      <c r="AT101" s="225" t="s">
        <v>179</v>
      </c>
      <c r="AU101" s="225" t="s">
        <v>81</v>
      </c>
      <c r="AY101" s="20" t="s">
        <v>178</v>
      </c>
      <c r="BE101" s="226">
        <f>IF(N101="základní",J101,0)</f>
        <v>0</v>
      </c>
      <c r="BF101" s="226">
        <f>IF(N101="snížená",J101,0)</f>
        <v>0</v>
      </c>
      <c r="BG101" s="226">
        <f>IF(N101="zákl. přenesená",J101,0)</f>
        <v>0</v>
      </c>
      <c r="BH101" s="226">
        <f>IF(N101="sníž. přenesená",J101,0)</f>
        <v>0</v>
      </c>
      <c r="BI101" s="226">
        <f>IF(N101="nulová",J101,0)</f>
        <v>0</v>
      </c>
      <c r="BJ101" s="20" t="s">
        <v>79</v>
      </c>
      <c r="BK101" s="226">
        <f>ROUND(I101*H101,2)</f>
        <v>0</v>
      </c>
      <c r="BL101" s="20" t="s">
        <v>97</v>
      </c>
      <c r="BM101" s="225" t="s">
        <v>5463</v>
      </c>
    </row>
    <row r="102" s="14" customFormat="1">
      <c r="A102" s="14"/>
      <c r="B102" s="251"/>
      <c r="C102" s="252"/>
      <c r="D102" s="242" t="s">
        <v>372</v>
      </c>
      <c r="E102" s="253" t="s">
        <v>21</v>
      </c>
      <c r="F102" s="254" t="s">
        <v>5464</v>
      </c>
      <c r="G102" s="252"/>
      <c r="H102" s="255">
        <v>6.1200000000000001</v>
      </c>
      <c r="I102" s="256"/>
      <c r="J102" s="252"/>
      <c r="K102" s="252"/>
      <c r="L102" s="257"/>
      <c r="M102" s="258"/>
      <c r="N102" s="259"/>
      <c r="O102" s="259"/>
      <c r="P102" s="259"/>
      <c r="Q102" s="259"/>
      <c r="R102" s="259"/>
      <c r="S102" s="259"/>
      <c r="T102" s="260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61" t="s">
        <v>372</v>
      </c>
      <c r="AU102" s="261" t="s">
        <v>81</v>
      </c>
      <c r="AV102" s="14" t="s">
        <v>81</v>
      </c>
      <c r="AW102" s="14" t="s">
        <v>34</v>
      </c>
      <c r="AX102" s="14" t="s">
        <v>72</v>
      </c>
      <c r="AY102" s="261" t="s">
        <v>178</v>
      </c>
    </row>
    <row r="103" s="15" customFormat="1">
      <c r="A103" s="15"/>
      <c r="B103" s="262"/>
      <c r="C103" s="263"/>
      <c r="D103" s="242" t="s">
        <v>372</v>
      </c>
      <c r="E103" s="264" t="s">
        <v>21</v>
      </c>
      <c r="F103" s="265" t="s">
        <v>399</v>
      </c>
      <c r="G103" s="263"/>
      <c r="H103" s="266">
        <v>6.1200000000000001</v>
      </c>
      <c r="I103" s="267"/>
      <c r="J103" s="263"/>
      <c r="K103" s="263"/>
      <c r="L103" s="268"/>
      <c r="M103" s="269"/>
      <c r="N103" s="270"/>
      <c r="O103" s="270"/>
      <c r="P103" s="270"/>
      <c r="Q103" s="270"/>
      <c r="R103" s="270"/>
      <c r="S103" s="270"/>
      <c r="T103" s="271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T103" s="272" t="s">
        <v>372</v>
      </c>
      <c r="AU103" s="272" t="s">
        <v>81</v>
      </c>
      <c r="AV103" s="15" t="s">
        <v>97</v>
      </c>
      <c r="AW103" s="15" t="s">
        <v>34</v>
      </c>
      <c r="AX103" s="15" t="s">
        <v>79</v>
      </c>
      <c r="AY103" s="272" t="s">
        <v>178</v>
      </c>
    </row>
    <row r="104" s="2" customFormat="1" ht="24.15" customHeight="1">
      <c r="A104" s="41"/>
      <c r="B104" s="42"/>
      <c r="C104" s="214" t="s">
        <v>97</v>
      </c>
      <c r="D104" s="214" t="s">
        <v>179</v>
      </c>
      <c r="E104" s="215" t="s">
        <v>5465</v>
      </c>
      <c r="F104" s="216" t="s">
        <v>5466</v>
      </c>
      <c r="G104" s="217" t="s">
        <v>392</v>
      </c>
      <c r="H104" s="218">
        <v>27.18</v>
      </c>
      <c r="I104" s="219"/>
      <c r="J104" s="220">
        <f>ROUND(I104*H104,2)</f>
        <v>0</v>
      </c>
      <c r="K104" s="216" t="s">
        <v>2884</v>
      </c>
      <c r="L104" s="47"/>
      <c r="M104" s="221" t="s">
        <v>21</v>
      </c>
      <c r="N104" s="222" t="s">
        <v>43</v>
      </c>
      <c r="O104" s="87"/>
      <c r="P104" s="223">
        <f>O104*H104</f>
        <v>0</v>
      </c>
      <c r="Q104" s="223">
        <v>0</v>
      </c>
      <c r="R104" s="223">
        <f>Q104*H104</f>
        <v>0</v>
      </c>
      <c r="S104" s="223">
        <v>0</v>
      </c>
      <c r="T104" s="224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25" t="s">
        <v>97</v>
      </c>
      <c r="AT104" s="225" t="s">
        <v>179</v>
      </c>
      <c r="AU104" s="225" t="s">
        <v>81</v>
      </c>
      <c r="AY104" s="20" t="s">
        <v>178</v>
      </c>
      <c r="BE104" s="226">
        <f>IF(N104="základní",J104,0)</f>
        <v>0</v>
      </c>
      <c r="BF104" s="226">
        <f>IF(N104="snížená",J104,0)</f>
        <v>0</v>
      </c>
      <c r="BG104" s="226">
        <f>IF(N104="zákl. přenesená",J104,0)</f>
        <v>0</v>
      </c>
      <c r="BH104" s="226">
        <f>IF(N104="sníž. přenesená",J104,0)</f>
        <v>0</v>
      </c>
      <c r="BI104" s="226">
        <f>IF(N104="nulová",J104,0)</f>
        <v>0</v>
      </c>
      <c r="BJ104" s="20" t="s">
        <v>79</v>
      </c>
      <c r="BK104" s="226">
        <f>ROUND(I104*H104,2)</f>
        <v>0</v>
      </c>
      <c r="BL104" s="20" t="s">
        <v>97</v>
      </c>
      <c r="BM104" s="225" t="s">
        <v>5467</v>
      </c>
    </row>
    <row r="105" s="2" customFormat="1" ht="24.15" customHeight="1">
      <c r="A105" s="41"/>
      <c r="B105" s="42"/>
      <c r="C105" s="214" t="s">
        <v>206</v>
      </c>
      <c r="D105" s="214" t="s">
        <v>179</v>
      </c>
      <c r="E105" s="215" t="s">
        <v>5468</v>
      </c>
      <c r="F105" s="216" t="s">
        <v>5469</v>
      </c>
      <c r="G105" s="217" t="s">
        <v>392</v>
      </c>
      <c r="H105" s="218">
        <v>22</v>
      </c>
      <c r="I105" s="219"/>
      <c r="J105" s="220">
        <f>ROUND(I105*H105,2)</f>
        <v>0</v>
      </c>
      <c r="K105" s="216" t="s">
        <v>2884</v>
      </c>
      <c r="L105" s="47"/>
      <c r="M105" s="221" t="s">
        <v>21</v>
      </c>
      <c r="N105" s="222" t="s">
        <v>43</v>
      </c>
      <c r="O105" s="87"/>
      <c r="P105" s="223">
        <f>O105*H105</f>
        <v>0</v>
      </c>
      <c r="Q105" s="223">
        <v>0</v>
      </c>
      <c r="R105" s="223">
        <f>Q105*H105</f>
        <v>0</v>
      </c>
      <c r="S105" s="223">
        <v>0</v>
      </c>
      <c r="T105" s="224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5" t="s">
        <v>97</v>
      </c>
      <c r="AT105" s="225" t="s">
        <v>179</v>
      </c>
      <c r="AU105" s="225" t="s">
        <v>81</v>
      </c>
      <c r="AY105" s="20" t="s">
        <v>178</v>
      </c>
      <c r="BE105" s="226">
        <f>IF(N105="základní",J105,0)</f>
        <v>0</v>
      </c>
      <c r="BF105" s="226">
        <f>IF(N105="snížená",J105,0)</f>
        <v>0</v>
      </c>
      <c r="BG105" s="226">
        <f>IF(N105="zákl. přenesená",J105,0)</f>
        <v>0</v>
      </c>
      <c r="BH105" s="226">
        <f>IF(N105="sníž. přenesená",J105,0)</f>
        <v>0</v>
      </c>
      <c r="BI105" s="226">
        <f>IF(N105="nulová",J105,0)</f>
        <v>0</v>
      </c>
      <c r="BJ105" s="20" t="s">
        <v>79</v>
      </c>
      <c r="BK105" s="226">
        <f>ROUND(I105*H105,2)</f>
        <v>0</v>
      </c>
      <c r="BL105" s="20" t="s">
        <v>97</v>
      </c>
      <c r="BM105" s="225" t="s">
        <v>5470</v>
      </c>
    </row>
    <row r="106" s="12" customFormat="1" ht="22.8" customHeight="1">
      <c r="A106" s="12"/>
      <c r="B106" s="200"/>
      <c r="C106" s="201"/>
      <c r="D106" s="202" t="s">
        <v>71</v>
      </c>
      <c r="E106" s="227" t="s">
        <v>95</v>
      </c>
      <c r="F106" s="227" t="s">
        <v>583</v>
      </c>
      <c r="G106" s="201"/>
      <c r="H106" s="201"/>
      <c r="I106" s="204"/>
      <c r="J106" s="228">
        <f>BK106</f>
        <v>0</v>
      </c>
      <c r="K106" s="201"/>
      <c r="L106" s="206"/>
      <c r="M106" s="207"/>
      <c r="N106" s="208"/>
      <c r="O106" s="208"/>
      <c r="P106" s="209">
        <f>SUM(P107:P108)</f>
        <v>0</v>
      </c>
      <c r="Q106" s="208"/>
      <c r="R106" s="209">
        <f>SUM(R107:R108)</f>
        <v>0</v>
      </c>
      <c r="S106" s="208"/>
      <c r="T106" s="210">
        <f>SUM(T107:T108)</f>
        <v>0</v>
      </c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R106" s="211" t="s">
        <v>79</v>
      </c>
      <c r="AT106" s="212" t="s">
        <v>71</v>
      </c>
      <c r="AU106" s="212" t="s">
        <v>79</v>
      </c>
      <c r="AY106" s="211" t="s">
        <v>178</v>
      </c>
      <c r="BK106" s="213">
        <f>SUM(BK107:BK108)</f>
        <v>0</v>
      </c>
    </row>
    <row r="107" s="2" customFormat="1" ht="24.15" customHeight="1">
      <c r="A107" s="41"/>
      <c r="B107" s="42"/>
      <c r="C107" s="214" t="s">
        <v>211</v>
      </c>
      <c r="D107" s="214" t="s">
        <v>179</v>
      </c>
      <c r="E107" s="215" t="s">
        <v>5471</v>
      </c>
      <c r="F107" s="216" t="s">
        <v>5472</v>
      </c>
      <c r="G107" s="217" t="s">
        <v>546</v>
      </c>
      <c r="H107" s="218">
        <v>1</v>
      </c>
      <c r="I107" s="219"/>
      <c r="J107" s="220">
        <f>ROUND(I107*H107,2)</f>
        <v>0</v>
      </c>
      <c r="K107" s="216" t="s">
        <v>2884</v>
      </c>
      <c r="L107" s="47"/>
      <c r="M107" s="221" t="s">
        <v>21</v>
      </c>
      <c r="N107" s="222" t="s">
        <v>43</v>
      </c>
      <c r="O107" s="87"/>
      <c r="P107" s="223">
        <f>O107*H107</f>
        <v>0</v>
      </c>
      <c r="Q107" s="223">
        <v>0</v>
      </c>
      <c r="R107" s="223">
        <f>Q107*H107</f>
        <v>0</v>
      </c>
      <c r="S107" s="223">
        <v>0</v>
      </c>
      <c r="T107" s="224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5" t="s">
        <v>97</v>
      </c>
      <c r="AT107" s="225" t="s">
        <v>179</v>
      </c>
      <c r="AU107" s="225" t="s">
        <v>81</v>
      </c>
      <c r="AY107" s="20" t="s">
        <v>178</v>
      </c>
      <c r="BE107" s="226">
        <f>IF(N107="základní",J107,0)</f>
        <v>0</v>
      </c>
      <c r="BF107" s="226">
        <f>IF(N107="snížená",J107,0)</f>
        <v>0</v>
      </c>
      <c r="BG107" s="226">
        <f>IF(N107="zákl. přenesená",J107,0)</f>
        <v>0</v>
      </c>
      <c r="BH107" s="226">
        <f>IF(N107="sníž. přenesená",J107,0)</f>
        <v>0</v>
      </c>
      <c r="BI107" s="226">
        <f>IF(N107="nulová",J107,0)</f>
        <v>0</v>
      </c>
      <c r="BJ107" s="20" t="s">
        <v>79</v>
      </c>
      <c r="BK107" s="226">
        <f>ROUND(I107*H107,2)</f>
        <v>0</v>
      </c>
      <c r="BL107" s="20" t="s">
        <v>97</v>
      </c>
      <c r="BM107" s="225" t="s">
        <v>5473</v>
      </c>
    </row>
    <row r="108" s="2" customFormat="1" ht="24.15" customHeight="1">
      <c r="A108" s="41"/>
      <c r="B108" s="42"/>
      <c r="C108" s="214" t="s">
        <v>215</v>
      </c>
      <c r="D108" s="214" t="s">
        <v>179</v>
      </c>
      <c r="E108" s="215" t="s">
        <v>5474</v>
      </c>
      <c r="F108" s="216" t="s">
        <v>5475</v>
      </c>
      <c r="G108" s="217" t="s">
        <v>546</v>
      </c>
      <c r="H108" s="218">
        <v>1</v>
      </c>
      <c r="I108" s="219"/>
      <c r="J108" s="220">
        <f>ROUND(I108*H108,2)</f>
        <v>0</v>
      </c>
      <c r="K108" s="216" t="s">
        <v>2884</v>
      </c>
      <c r="L108" s="47"/>
      <c r="M108" s="221" t="s">
        <v>21</v>
      </c>
      <c r="N108" s="222" t="s">
        <v>43</v>
      </c>
      <c r="O108" s="87"/>
      <c r="P108" s="223">
        <f>O108*H108</f>
        <v>0</v>
      </c>
      <c r="Q108" s="223">
        <v>0</v>
      </c>
      <c r="R108" s="223">
        <f>Q108*H108</f>
        <v>0</v>
      </c>
      <c r="S108" s="223">
        <v>0</v>
      </c>
      <c r="T108" s="224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25" t="s">
        <v>97</v>
      </c>
      <c r="AT108" s="225" t="s">
        <v>179</v>
      </c>
      <c r="AU108" s="225" t="s">
        <v>81</v>
      </c>
      <c r="AY108" s="20" t="s">
        <v>178</v>
      </c>
      <c r="BE108" s="226">
        <f>IF(N108="základní",J108,0)</f>
        <v>0</v>
      </c>
      <c r="BF108" s="226">
        <f>IF(N108="snížená",J108,0)</f>
        <v>0</v>
      </c>
      <c r="BG108" s="226">
        <f>IF(N108="zákl. přenesená",J108,0)</f>
        <v>0</v>
      </c>
      <c r="BH108" s="226">
        <f>IF(N108="sníž. přenesená",J108,0)</f>
        <v>0</v>
      </c>
      <c r="BI108" s="226">
        <f>IF(N108="nulová",J108,0)</f>
        <v>0</v>
      </c>
      <c r="BJ108" s="20" t="s">
        <v>79</v>
      </c>
      <c r="BK108" s="226">
        <f>ROUND(I108*H108,2)</f>
        <v>0</v>
      </c>
      <c r="BL108" s="20" t="s">
        <v>97</v>
      </c>
      <c r="BM108" s="225" t="s">
        <v>5476</v>
      </c>
    </row>
    <row r="109" s="12" customFormat="1" ht="22.8" customHeight="1">
      <c r="A109" s="12"/>
      <c r="B109" s="200"/>
      <c r="C109" s="201"/>
      <c r="D109" s="202" t="s">
        <v>71</v>
      </c>
      <c r="E109" s="227" t="s">
        <v>97</v>
      </c>
      <c r="F109" s="227" t="s">
        <v>4879</v>
      </c>
      <c r="G109" s="201"/>
      <c r="H109" s="201"/>
      <c r="I109" s="204"/>
      <c r="J109" s="228">
        <f>BK109</f>
        <v>0</v>
      </c>
      <c r="K109" s="201"/>
      <c r="L109" s="206"/>
      <c r="M109" s="207"/>
      <c r="N109" s="208"/>
      <c r="O109" s="208"/>
      <c r="P109" s="209">
        <f>P110</f>
        <v>0</v>
      </c>
      <c r="Q109" s="208"/>
      <c r="R109" s="209">
        <f>R110</f>
        <v>0</v>
      </c>
      <c r="S109" s="208"/>
      <c r="T109" s="210">
        <f>T110</f>
        <v>0</v>
      </c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R109" s="211" t="s">
        <v>79</v>
      </c>
      <c r="AT109" s="212" t="s">
        <v>71</v>
      </c>
      <c r="AU109" s="212" t="s">
        <v>79</v>
      </c>
      <c r="AY109" s="211" t="s">
        <v>178</v>
      </c>
      <c r="BK109" s="213">
        <f>BK110</f>
        <v>0</v>
      </c>
    </row>
    <row r="110" s="2" customFormat="1" ht="24.15" customHeight="1">
      <c r="A110" s="41"/>
      <c r="B110" s="42"/>
      <c r="C110" s="214" t="s">
        <v>219</v>
      </c>
      <c r="D110" s="214" t="s">
        <v>179</v>
      </c>
      <c r="E110" s="215" t="s">
        <v>5346</v>
      </c>
      <c r="F110" s="216" t="s">
        <v>5347</v>
      </c>
      <c r="G110" s="217" t="s">
        <v>392</v>
      </c>
      <c r="H110" s="218">
        <v>3.7349999999999999</v>
      </c>
      <c r="I110" s="219"/>
      <c r="J110" s="220">
        <f>ROUND(I110*H110,2)</f>
        <v>0</v>
      </c>
      <c r="K110" s="216" t="s">
        <v>2884</v>
      </c>
      <c r="L110" s="47"/>
      <c r="M110" s="221" t="s">
        <v>21</v>
      </c>
      <c r="N110" s="222" t="s">
        <v>43</v>
      </c>
      <c r="O110" s="87"/>
      <c r="P110" s="223">
        <f>O110*H110</f>
        <v>0</v>
      </c>
      <c r="Q110" s="223">
        <v>0</v>
      </c>
      <c r="R110" s="223">
        <f>Q110*H110</f>
        <v>0</v>
      </c>
      <c r="S110" s="223">
        <v>0</v>
      </c>
      <c r="T110" s="224">
        <f>S110*H110</f>
        <v>0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25" t="s">
        <v>97</v>
      </c>
      <c r="AT110" s="225" t="s">
        <v>179</v>
      </c>
      <c r="AU110" s="225" t="s">
        <v>81</v>
      </c>
      <c r="AY110" s="20" t="s">
        <v>178</v>
      </c>
      <c r="BE110" s="226">
        <f>IF(N110="základní",J110,0)</f>
        <v>0</v>
      </c>
      <c r="BF110" s="226">
        <f>IF(N110="snížená",J110,0)</f>
        <v>0</v>
      </c>
      <c r="BG110" s="226">
        <f>IF(N110="zákl. přenesená",J110,0)</f>
        <v>0</v>
      </c>
      <c r="BH110" s="226">
        <f>IF(N110="sníž. přenesená",J110,0)</f>
        <v>0</v>
      </c>
      <c r="BI110" s="226">
        <f>IF(N110="nulová",J110,0)</f>
        <v>0</v>
      </c>
      <c r="BJ110" s="20" t="s">
        <v>79</v>
      </c>
      <c r="BK110" s="226">
        <f>ROUND(I110*H110,2)</f>
        <v>0</v>
      </c>
      <c r="BL110" s="20" t="s">
        <v>97</v>
      </c>
      <c r="BM110" s="225" t="s">
        <v>5477</v>
      </c>
    </row>
    <row r="111" s="12" customFormat="1" ht="22.8" customHeight="1">
      <c r="A111" s="12"/>
      <c r="B111" s="200"/>
      <c r="C111" s="201"/>
      <c r="D111" s="202" t="s">
        <v>71</v>
      </c>
      <c r="E111" s="227" t="s">
        <v>219</v>
      </c>
      <c r="F111" s="227" t="s">
        <v>5373</v>
      </c>
      <c r="G111" s="201"/>
      <c r="H111" s="201"/>
      <c r="I111" s="204"/>
      <c r="J111" s="228">
        <f>BK111</f>
        <v>0</v>
      </c>
      <c r="K111" s="201"/>
      <c r="L111" s="206"/>
      <c r="M111" s="207"/>
      <c r="N111" s="208"/>
      <c r="O111" s="208"/>
      <c r="P111" s="209">
        <f>SUM(P112:P119)</f>
        <v>0</v>
      </c>
      <c r="Q111" s="208"/>
      <c r="R111" s="209">
        <f>SUM(R112:R119)</f>
        <v>0</v>
      </c>
      <c r="S111" s="208"/>
      <c r="T111" s="210">
        <f>SUM(T112:T119)</f>
        <v>0</v>
      </c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R111" s="211" t="s">
        <v>79</v>
      </c>
      <c r="AT111" s="212" t="s">
        <v>71</v>
      </c>
      <c r="AU111" s="212" t="s">
        <v>79</v>
      </c>
      <c r="AY111" s="211" t="s">
        <v>178</v>
      </c>
      <c r="BK111" s="213">
        <f>SUM(BK112:BK119)</f>
        <v>0</v>
      </c>
    </row>
    <row r="112" s="2" customFormat="1" ht="21.75" customHeight="1">
      <c r="A112" s="41"/>
      <c r="B112" s="42"/>
      <c r="C112" s="214" t="s">
        <v>223</v>
      </c>
      <c r="D112" s="214" t="s">
        <v>179</v>
      </c>
      <c r="E112" s="215" t="s">
        <v>5478</v>
      </c>
      <c r="F112" s="216" t="s">
        <v>5479</v>
      </c>
      <c r="G112" s="217" t="s">
        <v>209</v>
      </c>
      <c r="H112" s="218">
        <v>54</v>
      </c>
      <c r="I112" s="219"/>
      <c r="J112" s="220">
        <f>ROUND(I112*H112,2)</f>
        <v>0</v>
      </c>
      <c r="K112" s="216" t="s">
        <v>2884</v>
      </c>
      <c r="L112" s="47"/>
      <c r="M112" s="221" t="s">
        <v>21</v>
      </c>
      <c r="N112" s="222" t="s">
        <v>43</v>
      </c>
      <c r="O112" s="87"/>
      <c r="P112" s="223">
        <f>O112*H112</f>
        <v>0</v>
      </c>
      <c r="Q112" s="223">
        <v>0</v>
      </c>
      <c r="R112" s="223">
        <f>Q112*H112</f>
        <v>0</v>
      </c>
      <c r="S112" s="223">
        <v>0</v>
      </c>
      <c r="T112" s="224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25" t="s">
        <v>97</v>
      </c>
      <c r="AT112" s="225" t="s">
        <v>179</v>
      </c>
      <c r="AU112" s="225" t="s">
        <v>81</v>
      </c>
      <c r="AY112" s="20" t="s">
        <v>178</v>
      </c>
      <c r="BE112" s="226">
        <f>IF(N112="základní",J112,0)</f>
        <v>0</v>
      </c>
      <c r="BF112" s="226">
        <f>IF(N112="snížená",J112,0)</f>
        <v>0</v>
      </c>
      <c r="BG112" s="226">
        <f>IF(N112="zákl. přenesená",J112,0)</f>
        <v>0</v>
      </c>
      <c r="BH112" s="226">
        <f>IF(N112="sníž. přenesená",J112,0)</f>
        <v>0</v>
      </c>
      <c r="BI112" s="226">
        <f>IF(N112="nulová",J112,0)</f>
        <v>0</v>
      </c>
      <c r="BJ112" s="20" t="s">
        <v>79</v>
      </c>
      <c r="BK112" s="226">
        <f>ROUND(I112*H112,2)</f>
        <v>0</v>
      </c>
      <c r="BL112" s="20" t="s">
        <v>97</v>
      </c>
      <c r="BM112" s="225" t="s">
        <v>5480</v>
      </c>
    </row>
    <row r="113" s="2" customFormat="1" ht="21.75" customHeight="1">
      <c r="A113" s="41"/>
      <c r="B113" s="42"/>
      <c r="C113" s="214" t="s">
        <v>185</v>
      </c>
      <c r="D113" s="214" t="s">
        <v>179</v>
      </c>
      <c r="E113" s="215" t="s">
        <v>5481</v>
      </c>
      <c r="F113" s="216" t="s">
        <v>5482</v>
      </c>
      <c r="G113" s="217" t="s">
        <v>209</v>
      </c>
      <c r="H113" s="218">
        <v>3</v>
      </c>
      <c r="I113" s="219"/>
      <c r="J113" s="220">
        <f>ROUND(I113*H113,2)</f>
        <v>0</v>
      </c>
      <c r="K113" s="216" t="s">
        <v>2884</v>
      </c>
      <c r="L113" s="47"/>
      <c r="M113" s="221" t="s">
        <v>21</v>
      </c>
      <c r="N113" s="222" t="s">
        <v>43</v>
      </c>
      <c r="O113" s="87"/>
      <c r="P113" s="223">
        <f>O113*H113</f>
        <v>0</v>
      </c>
      <c r="Q113" s="223">
        <v>0</v>
      </c>
      <c r="R113" s="223">
        <f>Q113*H113</f>
        <v>0</v>
      </c>
      <c r="S113" s="223">
        <v>0</v>
      </c>
      <c r="T113" s="224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5" t="s">
        <v>97</v>
      </c>
      <c r="AT113" s="225" t="s">
        <v>179</v>
      </c>
      <c r="AU113" s="225" t="s">
        <v>81</v>
      </c>
      <c r="AY113" s="20" t="s">
        <v>178</v>
      </c>
      <c r="BE113" s="226">
        <f>IF(N113="základní",J113,0)</f>
        <v>0</v>
      </c>
      <c r="BF113" s="226">
        <f>IF(N113="snížená",J113,0)</f>
        <v>0</v>
      </c>
      <c r="BG113" s="226">
        <f>IF(N113="zákl. přenesená",J113,0)</f>
        <v>0</v>
      </c>
      <c r="BH113" s="226">
        <f>IF(N113="sníž. přenesená",J113,0)</f>
        <v>0</v>
      </c>
      <c r="BI113" s="226">
        <f>IF(N113="nulová",J113,0)</f>
        <v>0</v>
      </c>
      <c r="BJ113" s="20" t="s">
        <v>79</v>
      </c>
      <c r="BK113" s="226">
        <f>ROUND(I113*H113,2)</f>
        <v>0</v>
      </c>
      <c r="BL113" s="20" t="s">
        <v>97</v>
      </c>
      <c r="BM113" s="225" t="s">
        <v>5483</v>
      </c>
    </row>
    <row r="114" s="2" customFormat="1" ht="24.15" customHeight="1">
      <c r="A114" s="41"/>
      <c r="B114" s="42"/>
      <c r="C114" s="214" t="s">
        <v>189</v>
      </c>
      <c r="D114" s="214" t="s">
        <v>179</v>
      </c>
      <c r="E114" s="215" t="s">
        <v>5484</v>
      </c>
      <c r="F114" s="216" t="s">
        <v>5485</v>
      </c>
      <c r="G114" s="217" t="s">
        <v>209</v>
      </c>
      <c r="H114" s="218">
        <v>3</v>
      </c>
      <c r="I114" s="219"/>
      <c r="J114" s="220">
        <f>ROUND(I114*H114,2)</f>
        <v>0</v>
      </c>
      <c r="K114" s="216" t="s">
        <v>2884</v>
      </c>
      <c r="L114" s="47"/>
      <c r="M114" s="221" t="s">
        <v>21</v>
      </c>
      <c r="N114" s="222" t="s">
        <v>43</v>
      </c>
      <c r="O114" s="87"/>
      <c r="P114" s="223">
        <f>O114*H114</f>
        <v>0</v>
      </c>
      <c r="Q114" s="223">
        <v>0</v>
      </c>
      <c r="R114" s="223">
        <f>Q114*H114</f>
        <v>0</v>
      </c>
      <c r="S114" s="223">
        <v>0</v>
      </c>
      <c r="T114" s="224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25" t="s">
        <v>97</v>
      </c>
      <c r="AT114" s="225" t="s">
        <v>179</v>
      </c>
      <c r="AU114" s="225" t="s">
        <v>81</v>
      </c>
      <c r="AY114" s="20" t="s">
        <v>178</v>
      </c>
      <c r="BE114" s="226">
        <f>IF(N114="základní",J114,0)</f>
        <v>0</v>
      </c>
      <c r="BF114" s="226">
        <f>IF(N114="snížená",J114,0)</f>
        <v>0</v>
      </c>
      <c r="BG114" s="226">
        <f>IF(N114="zákl. přenesená",J114,0)</f>
        <v>0</v>
      </c>
      <c r="BH114" s="226">
        <f>IF(N114="sníž. přenesená",J114,0)</f>
        <v>0</v>
      </c>
      <c r="BI114" s="226">
        <f>IF(N114="nulová",J114,0)</f>
        <v>0</v>
      </c>
      <c r="BJ114" s="20" t="s">
        <v>79</v>
      </c>
      <c r="BK114" s="226">
        <f>ROUND(I114*H114,2)</f>
        <v>0</v>
      </c>
      <c r="BL114" s="20" t="s">
        <v>97</v>
      </c>
      <c r="BM114" s="225" t="s">
        <v>5486</v>
      </c>
    </row>
    <row r="115" s="2" customFormat="1" ht="16.5" customHeight="1">
      <c r="A115" s="41"/>
      <c r="B115" s="42"/>
      <c r="C115" s="214" t="s">
        <v>193</v>
      </c>
      <c r="D115" s="214" t="s">
        <v>179</v>
      </c>
      <c r="E115" s="215" t="s">
        <v>5487</v>
      </c>
      <c r="F115" s="216" t="s">
        <v>5488</v>
      </c>
      <c r="G115" s="217" t="s">
        <v>546</v>
      </c>
      <c r="H115" s="218">
        <v>8</v>
      </c>
      <c r="I115" s="219"/>
      <c r="J115" s="220">
        <f>ROUND(I115*H115,2)</f>
        <v>0</v>
      </c>
      <c r="K115" s="216" t="s">
        <v>2884</v>
      </c>
      <c r="L115" s="47"/>
      <c r="M115" s="221" t="s">
        <v>21</v>
      </c>
      <c r="N115" s="222" t="s">
        <v>43</v>
      </c>
      <c r="O115" s="87"/>
      <c r="P115" s="223">
        <f>O115*H115</f>
        <v>0</v>
      </c>
      <c r="Q115" s="223">
        <v>0</v>
      </c>
      <c r="R115" s="223">
        <f>Q115*H115</f>
        <v>0</v>
      </c>
      <c r="S115" s="223">
        <v>0</v>
      </c>
      <c r="T115" s="224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25" t="s">
        <v>97</v>
      </c>
      <c r="AT115" s="225" t="s">
        <v>179</v>
      </c>
      <c r="AU115" s="225" t="s">
        <v>81</v>
      </c>
      <c r="AY115" s="20" t="s">
        <v>178</v>
      </c>
      <c r="BE115" s="226">
        <f>IF(N115="základní",J115,0)</f>
        <v>0</v>
      </c>
      <c r="BF115" s="226">
        <f>IF(N115="snížená",J115,0)</f>
        <v>0</v>
      </c>
      <c r="BG115" s="226">
        <f>IF(N115="zákl. přenesená",J115,0)</f>
        <v>0</v>
      </c>
      <c r="BH115" s="226">
        <f>IF(N115="sníž. přenesená",J115,0)</f>
        <v>0</v>
      </c>
      <c r="BI115" s="226">
        <f>IF(N115="nulová",J115,0)</f>
        <v>0</v>
      </c>
      <c r="BJ115" s="20" t="s">
        <v>79</v>
      </c>
      <c r="BK115" s="226">
        <f>ROUND(I115*H115,2)</f>
        <v>0</v>
      </c>
      <c r="BL115" s="20" t="s">
        <v>97</v>
      </c>
      <c r="BM115" s="225" t="s">
        <v>5489</v>
      </c>
    </row>
    <row r="116" s="2" customFormat="1" ht="24.15" customHeight="1">
      <c r="A116" s="41"/>
      <c r="B116" s="42"/>
      <c r="C116" s="214" t="s">
        <v>230</v>
      </c>
      <c r="D116" s="214" t="s">
        <v>179</v>
      </c>
      <c r="E116" s="215" t="s">
        <v>5490</v>
      </c>
      <c r="F116" s="216" t="s">
        <v>5491</v>
      </c>
      <c r="G116" s="217" t="s">
        <v>209</v>
      </c>
      <c r="H116" s="218">
        <v>54</v>
      </c>
      <c r="I116" s="219"/>
      <c r="J116" s="220">
        <f>ROUND(I116*H116,2)</f>
        <v>0</v>
      </c>
      <c r="K116" s="216" t="s">
        <v>2884</v>
      </c>
      <c r="L116" s="47"/>
      <c r="M116" s="221" t="s">
        <v>21</v>
      </c>
      <c r="N116" s="222" t="s">
        <v>43</v>
      </c>
      <c r="O116" s="87"/>
      <c r="P116" s="223">
        <f>O116*H116</f>
        <v>0</v>
      </c>
      <c r="Q116" s="223">
        <v>0</v>
      </c>
      <c r="R116" s="223">
        <f>Q116*H116</f>
        <v>0</v>
      </c>
      <c r="S116" s="223">
        <v>0</v>
      </c>
      <c r="T116" s="224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25" t="s">
        <v>97</v>
      </c>
      <c r="AT116" s="225" t="s">
        <v>179</v>
      </c>
      <c r="AU116" s="225" t="s">
        <v>81</v>
      </c>
      <c r="AY116" s="20" t="s">
        <v>178</v>
      </c>
      <c r="BE116" s="226">
        <f>IF(N116="základní",J116,0)</f>
        <v>0</v>
      </c>
      <c r="BF116" s="226">
        <f>IF(N116="snížená",J116,0)</f>
        <v>0</v>
      </c>
      <c r="BG116" s="226">
        <f>IF(N116="zákl. přenesená",J116,0)</f>
        <v>0</v>
      </c>
      <c r="BH116" s="226">
        <f>IF(N116="sníž. přenesená",J116,0)</f>
        <v>0</v>
      </c>
      <c r="BI116" s="226">
        <f>IF(N116="nulová",J116,0)</f>
        <v>0</v>
      </c>
      <c r="BJ116" s="20" t="s">
        <v>79</v>
      </c>
      <c r="BK116" s="226">
        <f>ROUND(I116*H116,2)</f>
        <v>0</v>
      </c>
      <c r="BL116" s="20" t="s">
        <v>97</v>
      </c>
      <c r="BM116" s="225" t="s">
        <v>5492</v>
      </c>
    </row>
    <row r="117" s="2" customFormat="1" ht="24.15" customHeight="1">
      <c r="A117" s="41"/>
      <c r="B117" s="42"/>
      <c r="C117" s="214" t="s">
        <v>235</v>
      </c>
      <c r="D117" s="214" t="s">
        <v>179</v>
      </c>
      <c r="E117" s="215" t="s">
        <v>5493</v>
      </c>
      <c r="F117" s="216" t="s">
        <v>5494</v>
      </c>
      <c r="G117" s="217" t="s">
        <v>546</v>
      </c>
      <c r="H117" s="218">
        <v>4</v>
      </c>
      <c r="I117" s="219"/>
      <c r="J117" s="220">
        <f>ROUND(I117*H117,2)</f>
        <v>0</v>
      </c>
      <c r="K117" s="216" t="s">
        <v>2884</v>
      </c>
      <c r="L117" s="47"/>
      <c r="M117" s="221" t="s">
        <v>21</v>
      </c>
      <c r="N117" s="222" t="s">
        <v>43</v>
      </c>
      <c r="O117" s="87"/>
      <c r="P117" s="223">
        <f>O117*H117</f>
        <v>0</v>
      </c>
      <c r="Q117" s="223">
        <v>0</v>
      </c>
      <c r="R117" s="223">
        <f>Q117*H117</f>
        <v>0</v>
      </c>
      <c r="S117" s="223">
        <v>0</v>
      </c>
      <c r="T117" s="224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5" t="s">
        <v>97</v>
      </c>
      <c r="AT117" s="225" t="s">
        <v>179</v>
      </c>
      <c r="AU117" s="225" t="s">
        <v>81</v>
      </c>
      <c r="AY117" s="20" t="s">
        <v>178</v>
      </c>
      <c r="BE117" s="226">
        <f>IF(N117="základní",J117,0)</f>
        <v>0</v>
      </c>
      <c r="BF117" s="226">
        <f>IF(N117="snížená",J117,0)</f>
        <v>0</v>
      </c>
      <c r="BG117" s="226">
        <f>IF(N117="zákl. přenesená",J117,0)</f>
        <v>0</v>
      </c>
      <c r="BH117" s="226">
        <f>IF(N117="sníž. přenesená",J117,0)</f>
        <v>0</v>
      </c>
      <c r="BI117" s="226">
        <f>IF(N117="nulová",J117,0)</f>
        <v>0</v>
      </c>
      <c r="BJ117" s="20" t="s">
        <v>79</v>
      </c>
      <c r="BK117" s="226">
        <f>ROUND(I117*H117,2)</f>
        <v>0</v>
      </c>
      <c r="BL117" s="20" t="s">
        <v>97</v>
      </c>
      <c r="BM117" s="225" t="s">
        <v>5495</v>
      </c>
    </row>
    <row r="118" s="2" customFormat="1" ht="21.75" customHeight="1">
      <c r="A118" s="41"/>
      <c r="B118" s="42"/>
      <c r="C118" s="214" t="s">
        <v>8</v>
      </c>
      <c r="D118" s="214" t="s">
        <v>179</v>
      </c>
      <c r="E118" s="215" t="s">
        <v>5496</v>
      </c>
      <c r="F118" s="216" t="s">
        <v>5497</v>
      </c>
      <c r="G118" s="217" t="s">
        <v>209</v>
      </c>
      <c r="H118" s="218">
        <v>51</v>
      </c>
      <c r="I118" s="219"/>
      <c r="J118" s="220">
        <f>ROUND(I118*H118,2)</f>
        <v>0</v>
      </c>
      <c r="K118" s="216" t="s">
        <v>2884</v>
      </c>
      <c r="L118" s="47"/>
      <c r="M118" s="221" t="s">
        <v>21</v>
      </c>
      <c r="N118" s="222" t="s">
        <v>43</v>
      </c>
      <c r="O118" s="87"/>
      <c r="P118" s="223">
        <f>O118*H118</f>
        <v>0</v>
      </c>
      <c r="Q118" s="223">
        <v>0</v>
      </c>
      <c r="R118" s="223">
        <f>Q118*H118</f>
        <v>0</v>
      </c>
      <c r="S118" s="223">
        <v>0</v>
      </c>
      <c r="T118" s="224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25" t="s">
        <v>97</v>
      </c>
      <c r="AT118" s="225" t="s">
        <v>179</v>
      </c>
      <c r="AU118" s="225" t="s">
        <v>81</v>
      </c>
      <c r="AY118" s="20" t="s">
        <v>178</v>
      </c>
      <c r="BE118" s="226">
        <f>IF(N118="základní",J118,0)</f>
        <v>0</v>
      </c>
      <c r="BF118" s="226">
        <f>IF(N118="snížená",J118,0)</f>
        <v>0</v>
      </c>
      <c r="BG118" s="226">
        <f>IF(N118="zákl. přenesená",J118,0)</f>
        <v>0</v>
      </c>
      <c r="BH118" s="226">
        <f>IF(N118="sníž. přenesená",J118,0)</f>
        <v>0</v>
      </c>
      <c r="BI118" s="226">
        <f>IF(N118="nulová",J118,0)</f>
        <v>0</v>
      </c>
      <c r="BJ118" s="20" t="s">
        <v>79</v>
      </c>
      <c r="BK118" s="226">
        <f>ROUND(I118*H118,2)</f>
        <v>0</v>
      </c>
      <c r="BL118" s="20" t="s">
        <v>97</v>
      </c>
      <c r="BM118" s="225" t="s">
        <v>5498</v>
      </c>
    </row>
    <row r="119" s="2" customFormat="1" ht="24.15" customHeight="1">
      <c r="A119" s="41"/>
      <c r="B119" s="42"/>
      <c r="C119" s="214" t="s">
        <v>242</v>
      </c>
      <c r="D119" s="214" t="s">
        <v>179</v>
      </c>
      <c r="E119" s="215" t="s">
        <v>5499</v>
      </c>
      <c r="F119" s="216" t="s">
        <v>5500</v>
      </c>
      <c r="G119" s="217" t="s">
        <v>209</v>
      </c>
      <c r="H119" s="218">
        <v>70</v>
      </c>
      <c r="I119" s="219"/>
      <c r="J119" s="220">
        <f>ROUND(I119*H119,2)</f>
        <v>0</v>
      </c>
      <c r="K119" s="216" t="s">
        <v>2884</v>
      </c>
      <c r="L119" s="47"/>
      <c r="M119" s="221" t="s">
        <v>21</v>
      </c>
      <c r="N119" s="222" t="s">
        <v>43</v>
      </c>
      <c r="O119" s="87"/>
      <c r="P119" s="223">
        <f>O119*H119</f>
        <v>0</v>
      </c>
      <c r="Q119" s="223">
        <v>0</v>
      </c>
      <c r="R119" s="223">
        <f>Q119*H119</f>
        <v>0</v>
      </c>
      <c r="S119" s="223">
        <v>0</v>
      </c>
      <c r="T119" s="224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25" t="s">
        <v>97</v>
      </c>
      <c r="AT119" s="225" t="s">
        <v>179</v>
      </c>
      <c r="AU119" s="225" t="s">
        <v>81</v>
      </c>
      <c r="AY119" s="20" t="s">
        <v>178</v>
      </c>
      <c r="BE119" s="226">
        <f>IF(N119="základní",J119,0)</f>
        <v>0</v>
      </c>
      <c r="BF119" s="226">
        <f>IF(N119="snížená",J119,0)</f>
        <v>0</v>
      </c>
      <c r="BG119" s="226">
        <f>IF(N119="zákl. přenesená",J119,0)</f>
        <v>0</v>
      </c>
      <c r="BH119" s="226">
        <f>IF(N119="sníž. přenesená",J119,0)</f>
        <v>0</v>
      </c>
      <c r="BI119" s="226">
        <f>IF(N119="nulová",J119,0)</f>
        <v>0</v>
      </c>
      <c r="BJ119" s="20" t="s">
        <v>79</v>
      </c>
      <c r="BK119" s="226">
        <f>ROUND(I119*H119,2)</f>
        <v>0</v>
      </c>
      <c r="BL119" s="20" t="s">
        <v>97</v>
      </c>
      <c r="BM119" s="225" t="s">
        <v>5501</v>
      </c>
    </row>
    <row r="120" s="12" customFormat="1" ht="22.8" customHeight="1">
      <c r="A120" s="12"/>
      <c r="B120" s="200"/>
      <c r="C120" s="201"/>
      <c r="D120" s="202" t="s">
        <v>71</v>
      </c>
      <c r="E120" s="227" t="s">
        <v>223</v>
      </c>
      <c r="F120" s="227" t="s">
        <v>3693</v>
      </c>
      <c r="G120" s="201"/>
      <c r="H120" s="201"/>
      <c r="I120" s="204"/>
      <c r="J120" s="228">
        <f>BK120</f>
        <v>0</v>
      </c>
      <c r="K120" s="201"/>
      <c r="L120" s="206"/>
      <c r="M120" s="207"/>
      <c r="N120" s="208"/>
      <c r="O120" s="208"/>
      <c r="P120" s="209">
        <v>0</v>
      </c>
      <c r="Q120" s="208"/>
      <c r="R120" s="209">
        <v>0</v>
      </c>
      <c r="S120" s="208"/>
      <c r="T120" s="210">
        <v>0</v>
      </c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R120" s="211" t="s">
        <v>79</v>
      </c>
      <c r="AT120" s="212" t="s">
        <v>71</v>
      </c>
      <c r="AU120" s="212" t="s">
        <v>79</v>
      </c>
      <c r="AY120" s="211" t="s">
        <v>178</v>
      </c>
      <c r="BK120" s="213">
        <v>0</v>
      </c>
    </row>
    <row r="121" s="12" customFormat="1" ht="25.92" customHeight="1">
      <c r="A121" s="12"/>
      <c r="B121" s="200"/>
      <c r="C121" s="201"/>
      <c r="D121" s="202" t="s">
        <v>71</v>
      </c>
      <c r="E121" s="203" t="s">
        <v>543</v>
      </c>
      <c r="F121" s="203" t="s">
        <v>3944</v>
      </c>
      <c r="G121" s="201"/>
      <c r="H121" s="201"/>
      <c r="I121" s="204"/>
      <c r="J121" s="205">
        <f>BK121</f>
        <v>0</v>
      </c>
      <c r="K121" s="201"/>
      <c r="L121" s="206"/>
      <c r="M121" s="207"/>
      <c r="N121" s="208"/>
      <c r="O121" s="208"/>
      <c r="P121" s="209">
        <f>P122+P123+P124+P126</f>
        <v>0</v>
      </c>
      <c r="Q121" s="208"/>
      <c r="R121" s="209">
        <f>R122+R123+R124+R126</f>
        <v>0</v>
      </c>
      <c r="S121" s="208"/>
      <c r="T121" s="210">
        <f>T122+T123+T124+T126</f>
        <v>0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11" t="s">
        <v>95</v>
      </c>
      <c r="AT121" s="212" t="s">
        <v>71</v>
      </c>
      <c r="AU121" s="212" t="s">
        <v>72</v>
      </c>
      <c r="AY121" s="211" t="s">
        <v>178</v>
      </c>
      <c r="BK121" s="213">
        <f>BK122+BK123+BK124+BK126</f>
        <v>0</v>
      </c>
    </row>
    <row r="122" s="2" customFormat="1" ht="16.5" customHeight="1">
      <c r="A122" s="41"/>
      <c r="B122" s="42"/>
      <c r="C122" s="214" t="s">
        <v>246</v>
      </c>
      <c r="D122" s="214" t="s">
        <v>179</v>
      </c>
      <c r="E122" s="215" t="s">
        <v>5502</v>
      </c>
      <c r="F122" s="216" t="s">
        <v>5503</v>
      </c>
      <c r="G122" s="217" t="s">
        <v>5504</v>
      </c>
      <c r="H122" s="218">
        <v>8</v>
      </c>
      <c r="I122" s="219"/>
      <c r="J122" s="220">
        <f>ROUND(I122*H122,2)</f>
        <v>0</v>
      </c>
      <c r="K122" s="216" t="s">
        <v>2884</v>
      </c>
      <c r="L122" s="47"/>
      <c r="M122" s="221" t="s">
        <v>21</v>
      </c>
      <c r="N122" s="222" t="s">
        <v>43</v>
      </c>
      <c r="O122" s="87"/>
      <c r="P122" s="223">
        <f>O122*H122</f>
        <v>0</v>
      </c>
      <c r="Q122" s="223">
        <v>0</v>
      </c>
      <c r="R122" s="223">
        <f>Q122*H122</f>
        <v>0</v>
      </c>
      <c r="S122" s="223">
        <v>0</v>
      </c>
      <c r="T122" s="224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25" t="s">
        <v>97</v>
      </c>
      <c r="AT122" s="225" t="s">
        <v>179</v>
      </c>
      <c r="AU122" s="225" t="s">
        <v>79</v>
      </c>
      <c r="AY122" s="20" t="s">
        <v>178</v>
      </c>
      <c r="BE122" s="226">
        <f>IF(N122="základní",J122,0)</f>
        <v>0</v>
      </c>
      <c r="BF122" s="226">
        <f>IF(N122="snížená",J122,0)</f>
        <v>0</v>
      </c>
      <c r="BG122" s="226">
        <f>IF(N122="zákl. přenesená",J122,0)</f>
        <v>0</v>
      </c>
      <c r="BH122" s="226">
        <f>IF(N122="sníž. přenesená",J122,0)</f>
        <v>0</v>
      </c>
      <c r="BI122" s="226">
        <f>IF(N122="nulová",J122,0)</f>
        <v>0</v>
      </c>
      <c r="BJ122" s="20" t="s">
        <v>79</v>
      </c>
      <c r="BK122" s="226">
        <f>ROUND(I122*H122,2)</f>
        <v>0</v>
      </c>
      <c r="BL122" s="20" t="s">
        <v>97</v>
      </c>
      <c r="BM122" s="225" t="s">
        <v>5505</v>
      </c>
    </row>
    <row r="123" s="2" customFormat="1" ht="24.15" customHeight="1">
      <c r="A123" s="41"/>
      <c r="B123" s="42"/>
      <c r="C123" s="214" t="s">
        <v>250</v>
      </c>
      <c r="D123" s="214" t="s">
        <v>179</v>
      </c>
      <c r="E123" s="215" t="s">
        <v>5506</v>
      </c>
      <c r="F123" s="216" t="s">
        <v>5507</v>
      </c>
      <c r="G123" s="217" t="s">
        <v>5508</v>
      </c>
      <c r="H123" s="218">
        <v>0.059999999999999998</v>
      </c>
      <c r="I123" s="219"/>
      <c r="J123" s="220">
        <f>ROUND(I123*H123,2)</f>
        <v>0</v>
      </c>
      <c r="K123" s="216" t="s">
        <v>2884</v>
      </c>
      <c r="L123" s="47"/>
      <c r="M123" s="221" t="s">
        <v>21</v>
      </c>
      <c r="N123" s="222" t="s">
        <v>43</v>
      </c>
      <c r="O123" s="87"/>
      <c r="P123" s="223">
        <f>O123*H123</f>
        <v>0</v>
      </c>
      <c r="Q123" s="223">
        <v>0</v>
      </c>
      <c r="R123" s="223">
        <f>Q123*H123</f>
        <v>0</v>
      </c>
      <c r="S123" s="223">
        <v>0</v>
      </c>
      <c r="T123" s="224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5" t="s">
        <v>97</v>
      </c>
      <c r="AT123" s="225" t="s">
        <v>179</v>
      </c>
      <c r="AU123" s="225" t="s">
        <v>79</v>
      </c>
      <c r="AY123" s="20" t="s">
        <v>178</v>
      </c>
      <c r="BE123" s="226">
        <f>IF(N123="základní",J123,0)</f>
        <v>0</v>
      </c>
      <c r="BF123" s="226">
        <f>IF(N123="snížená",J123,0)</f>
        <v>0</v>
      </c>
      <c r="BG123" s="226">
        <f>IF(N123="zákl. přenesená",J123,0)</f>
        <v>0</v>
      </c>
      <c r="BH123" s="226">
        <f>IF(N123="sníž. přenesená",J123,0)</f>
        <v>0</v>
      </c>
      <c r="BI123" s="226">
        <f>IF(N123="nulová",J123,0)</f>
        <v>0</v>
      </c>
      <c r="BJ123" s="20" t="s">
        <v>79</v>
      </c>
      <c r="BK123" s="226">
        <f>ROUND(I123*H123,2)</f>
        <v>0</v>
      </c>
      <c r="BL123" s="20" t="s">
        <v>97</v>
      </c>
      <c r="BM123" s="225" t="s">
        <v>5509</v>
      </c>
    </row>
    <row r="124" s="12" customFormat="1" ht="22.8" customHeight="1">
      <c r="A124" s="12"/>
      <c r="B124" s="200"/>
      <c r="C124" s="201"/>
      <c r="D124" s="202" t="s">
        <v>71</v>
      </c>
      <c r="E124" s="227" t="s">
        <v>5510</v>
      </c>
      <c r="F124" s="227" t="s">
        <v>5511</v>
      </c>
      <c r="G124" s="201"/>
      <c r="H124" s="201"/>
      <c r="I124" s="204"/>
      <c r="J124" s="228">
        <f>BK124</f>
        <v>0</v>
      </c>
      <c r="K124" s="201"/>
      <c r="L124" s="206"/>
      <c r="M124" s="207"/>
      <c r="N124" s="208"/>
      <c r="O124" s="208"/>
      <c r="P124" s="209">
        <f>P125</f>
        <v>0</v>
      </c>
      <c r="Q124" s="208"/>
      <c r="R124" s="209">
        <f>R125</f>
        <v>0</v>
      </c>
      <c r="S124" s="208"/>
      <c r="T124" s="210">
        <f>T125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1" t="s">
        <v>95</v>
      </c>
      <c r="AT124" s="212" t="s">
        <v>71</v>
      </c>
      <c r="AU124" s="212" t="s">
        <v>79</v>
      </c>
      <c r="AY124" s="211" t="s">
        <v>178</v>
      </c>
      <c r="BK124" s="213">
        <f>BK125</f>
        <v>0</v>
      </c>
    </row>
    <row r="125" s="2" customFormat="1" ht="24.15" customHeight="1">
      <c r="A125" s="41"/>
      <c r="B125" s="42"/>
      <c r="C125" s="214" t="s">
        <v>254</v>
      </c>
      <c r="D125" s="214" t="s">
        <v>179</v>
      </c>
      <c r="E125" s="215" t="s">
        <v>5512</v>
      </c>
      <c r="F125" s="216" t="s">
        <v>5513</v>
      </c>
      <c r="G125" s="217" t="s">
        <v>546</v>
      </c>
      <c r="H125" s="218">
        <v>1</v>
      </c>
      <c r="I125" s="219"/>
      <c r="J125" s="220">
        <f>ROUND(I125*H125,2)</f>
        <v>0</v>
      </c>
      <c r="K125" s="216" t="s">
        <v>2884</v>
      </c>
      <c r="L125" s="47"/>
      <c r="M125" s="221" t="s">
        <v>21</v>
      </c>
      <c r="N125" s="222" t="s">
        <v>43</v>
      </c>
      <c r="O125" s="87"/>
      <c r="P125" s="223">
        <f>O125*H125</f>
        <v>0</v>
      </c>
      <c r="Q125" s="223">
        <v>0</v>
      </c>
      <c r="R125" s="223">
        <f>Q125*H125</f>
        <v>0</v>
      </c>
      <c r="S125" s="223">
        <v>0</v>
      </c>
      <c r="T125" s="224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5" t="s">
        <v>97</v>
      </c>
      <c r="AT125" s="225" t="s">
        <v>179</v>
      </c>
      <c r="AU125" s="225" t="s">
        <v>81</v>
      </c>
      <c r="AY125" s="20" t="s">
        <v>178</v>
      </c>
      <c r="BE125" s="226">
        <f>IF(N125="základní",J125,0)</f>
        <v>0</v>
      </c>
      <c r="BF125" s="226">
        <f>IF(N125="snížená",J125,0)</f>
        <v>0</v>
      </c>
      <c r="BG125" s="226">
        <f>IF(N125="zákl. přenesená",J125,0)</f>
        <v>0</v>
      </c>
      <c r="BH125" s="226">
        <f>IF(N125="sníž. přenesená",J125,0)</f>
        <v>0</v>
      </c>
      <c r="BI125" s="226">
        <f>IF(N125="nulová",J125,0)</f>
        <v>0</v>
      </c>
      <c r="BJ125" s="20" t="s">
        <v>79</v>
      </c>
      <c r="BK125" s="226">
        <f>ROUND(I125*H125,2)</f>
        <v>0</v>
      </c>
      <c r="BL125" s="20" t="s">
        <v>97</v>
      </c>
      <c r="BM125" s="225" t="s">
        <v>5514</v>
      </c>
    </row>
    <row r="126" s="12" customFormat="1" ht="22.8" customHeight="1">
      <c r="A126" s="12"/>
      <c r="B126" s="200"/>
      <c r="C126" s="201"/>
      <c r="D126" s="202" t="s">
        <v>71</v>
      </c>
      <c r="E126" s="227" t="s">
        <v>5515</v>
      </c>
      <c r="F126" s="227" t="s">
        <v>5516</v>
      </c>
      <c r="G126" s="201"/>
      <c r="H126" s="201"/>
      <c r="I126" s="204"/>
      <c r="J126" s="228">
        <f>BK126</f>
        <v>0</v>
      </c>
      <c r="K126" s="201"/>
      <c r="L126" s="206"/>
      <c r="M126" s="207"/>
      <c r="N126" s="208"/>
      <c r="O126" s="208"/>
      <c r="P126" s="209">
        <f>SUM(P127:P129)</f>
        <v>0</v>
      </c>
      <c r="Q126" s="208"/>
      <c r="R126" s="209">
        <f>SUM(R127:R129)</f>
        <v>0</v>
      </c>
      <c r="S126" s="208"/>
      <c r="T126" s="210">
        <f>SUM(T127:T129)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11" t="s">
        <v>95</v>
      </c>
      <c r="AT126" s="212" t="s">
        <v>71</v>
      </c>
      <c r="AU126" s="212" t="s">
        <v>79</v>
      </c>
      <c r="AY126" s="211" t="s">
        <v>178</v>
      </c>
      <c r="BK126" s="213">
        <f>SUM(BK127:BK129)</f>
        <v>0</v>
      </c>
    </row>
    <row r="127" s="2" customFormat="1" ht="16.5" customHeight="1">
      <c r="A127" s="41"/>
      <c r="B127" s="42"/>
      <c r="C127" s="214" t="s">
        <v>258</v>
      </c>
      <c r="D127" s="214" t="s">
        <v>179</v>
      </c>
      <c r="E127" s="215" t="s">
        <v>5517</v>
      </c>
      <c r="F127" s="216" t="s">
        <v>5518</v>
      </c>
      <c r="G127" s="217" t="s">
        <v>384</v>
      </c>
      <c r="H127" s="218">
        <v>165</v>
      </c>
      <c r="I127" s="219"/>
      <c r="J127" s="220">
        <f>ROUND(I127*H127,2)</f>
        <v>0</v>
      </c>
      <c r="K127" s="216" t="s">
        <v>2884</v>
      </c>
      <c r="L127" s="47"/>
      <c r="M127" s="221" t="s">
        <v>21</v>
      </c>
      <c r="N127" s="222" t="s">
        <v>43</v>
      </c>
      <c r="O127" s="87"/>
      <c r="P127" s="223">
        <f>O127*H127</f>
        <v>0</v>
      </c>
      <c r="Q127" s="223">
        <v>0</v>
      </c>
      <c r="R127" s="223">
        <f>Q127*H127</f>
        <v>0</v>
      </c>
      <c r="S127" s="223">
        <v>0</v>
      </c>
      <c r="T127" s="224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5" t="s">
        <v>97</v>
      </c>
      <c r="AT127" s="225" t="s">
        <v>179</v>
      </c>
      <c r="AU127" s="225" t="s">
        <v>81</v>
      </c>
      <c r="AY127" s="20" t="s">
        <v>178</v>
      </c>
      <c r="BE127" s="226">
        <f>IF(N127="základní",J127,0)</f>
        <v>0</v>
      </c>
      <c r="BF127" s="226">
        <f>IF(N127="snížená",J127,0)</f>
        <v>0</v>
      </c>
      <c r="BG127" s="226">
        <f>IF(N127="zákl. přenesená",J127,0)</f>
        <v>0</v>
      </c>
      <c r="BH127" s="226">
        <f>IF(N127="sníž. přenesená",J127,0)</f>
        <v>0</v>
      </c>
      <c r="BI127" s="226">
        <f>IF(N127="nulová",J127,0)</f>
        <v>0</v>
      </c>
      <c r="BJ127" s="20" t="s">
        <v>79</v>
      </c>
      <c r="BK127" s="226">
        <f>ROUND(I127*H127,2)</f>
        <v>0</v>
      </c>
      <c r="BL127" s="20" t="s">
        <v>97</v>
      </c>
      <c r="BM127" s="225" t="s">
        <v>5519</v>
      </c>
    </row>
    <row r="128" s="14" customFormat="1">
      <c r="A128" s="14"/>
      <c r="B128" s="251"/>
      <c r="C128" s="252"/>
      <c r="D128" s="242" t="s">
        <v>372</v>
      </c>
      <c r="E128" s="253" t="s">
        <v>21</v>
      </c>
      <c r="F128" s="254" t="s">
        <v>5520</v>
      </c>
      <c r="G128" s="252"/>
      <c r="H128" s="255">
        <v>165</v>
      </c>
      <c r="I128" s="256"/>
      <c r="J128" s="252"/>
      <c r="K128" s="252"/>
      <c r="L128" s="257"/>
      <c r="M128" s="258"/>
      <c r="N128" s="259"/>
      <c r="O128" s="259"/>
      <c r="P128" s="259"/>
      <c r="Q128" s="259"/>
      <c r="R128" s="259"/>
      <c r="S128" s="259"/>
      <c r="T128" s="260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61" t="s">
        <v>372</v>
      </c>
      <c r="AU128" s="261" t="s">
        <v>81</v>
      </c>
      <c r="AV128" s="14" t="s">
        <v>81</v>
      </c>
      <c r="AW128" s="14" t="s">
        <v>34</v>
      </c>
      <c r="AX128" s="14" t="s">
        <v>72</v>
      </c>
      <c r="AY128" s="261" t="s">
        <v>178</v>
      </c>
    </row>
    <row r="129" s="15" customFormat="1">
      <c r="A129" s="15"/>
      <c r="B129" s="262"/>
      <c r="C129" s="263"/>
      <c r="D129" s="242" t="s">
        <v>372</v>
      </c>
      <c r="E129" s="264" t="s">
        <v>21</v>
      </c>
      <c r="F129" s="265" t="s">
        <v>399</v>
      </c>
      <c r="G129" s="263"/>
      <c r="H129" s="266">
        <v>165</v>
      </c>
      <c r="I129" s="267"/>
      <c r="J129" s="263"/>
      <c r="K129" s="263"/>
      <c r="L129" s="268"/>
      <c r="M129" s="306"/>
      <c r="N129" s="307"/>
      <c r="O129" s="307"/>
      <c r="P129" s="307"/>
      <c r="Q129" s="307"/>
      <c r="R129" s="307"/>
      <c r="S129" s="307"/>
      <c r="T129" s="308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T129" s="272" t="s">
        <v>372</v>
      </c>
      <c r="AU129" s="272" t="s">
        <v>81</v>
      </c>
      <c r="AV129" s="15" t="s">
        <v>97</v>
      </c>
      <c r="AW129" s="15" t="s">
        <v>34</v>
      </c>
      <c r="AX129" s="15" t="s">
        <v>79</v>
      </c>
      <c r="AY129" s="272" t="s">
        <v>178</v>
      </c>
    </row>
    <row r="130" s="2" customFormat="1" ht="6.96" customHeight="1">
      <c r="A130" s="41"/>
      <c r="B130" s="62"/>
      <c r="C130" s="63"/>
      <c r="D130" s="63"/>
      <c r="E130" s="63"/>
      <c r="F130" s="63"/>
      <c r="G130" s="63"/>
      <c r="H130" s="63"/>
      <c r="I130" s="63"/>
      <c r="J130" s="63"/>
      <c r="K130" s="63"/>
      <c r="L130" s="47"/>
      <c r="M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</row>
  </sheetData>
  <sheetProtection sheet="1" autoFilter="0" formatColumns="0" formatRows="0" objects="1" scenarios="1" spinCount="100000" saltValue="jg5gS05oHrgjfLDy/6oRp7nqJZ8m3Od4NyhQzBxnGn+We0ywGij3wYoUlgu1hBlbZCfYUg4qB7Bomw60NHP8NQ==" hashValue="9GAQYEkH7rri7XG8if9/PRgjs2HTNToK4sxrYO2AJ/0iAyJoHgdPteEvD/kK4fLYBTjemMhBBg0A5U+G8jga7g==" algorithmName="SHA-512" password="CCE5"/>
  <autoFilter ref="C93:K129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2:H82"/>
    <mergeCell ref="E84:H84"/>
    <mergeCell ref="E86:H8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137</v>
      </c>
    </row>
    <row r="3" s="1" customFormat="1" ht="6.96" customHeight="1">
      <c r="B3" s="142"/>
      <c r="C3" s="143"/>
      <c r="D3" s="143"/>
      <c r="E3" s="143"/>
      <c r="F3" s="143"/>
      <c r="G3" s="143"/>
      <c r="H3" s="143"/>
      <c r="I3" s="143"/>
      <c r="J3" s="143"/>
      <c r="K3" s="143"/>
      <c r="L3" s="23"/>
      <c r="AT3" s="20" t="s">
        <v>81</v>
      </c>
    </row>
    <row r="4" s="1" customFormat="1" ht="24.96" customHeight="1">
      <c r="B4" s="23"/>
      <c r="D4" s="144" t="s">
        <v>150</v>
      </c>
      <c r="L4" s="23"/>
      <c r="M4" s="145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6" t="s">
        <v>16</v>
      </c>
      <c r="L6" s="23"/>
    </row>
    <row r="7" s="1" customFormat="1" ht="26.25" customHeight="1">
      <c r="B7" s="23"/>
      <c r="E7" s="147" t="str">
        <f>'Rekapitulace stavby'!K6</f>
        <v>PŘÍSTAVBA SAUNOVÉ ZÓNY K WELLNESS CENTRU BRUNTÁL I.ETAPA</v>
      </c>
      <c r="F7" s="146"/>
      <c r="G7" s="146"/>
      <c r="H7" s="146"/>
      <c r="L7" s="23"/>
    </row>
    <row r="8" s="1" customFormat="1" ht="12" customHeight="1">
      <c r="B8" s="23"/>
      <c r="D8" s="146" t="s">
        <v>151</v>
      </c>
      <c r="L8" s="23"/>
    </row>
    <row r="9" s="2" customFormat="1" ht="16.5" customHeight="1">
      <c r="A9" s="41"/>
      <c r="B9" s="47"/>
      <c r="C9" s="41"/>
      <c r="D9" s="41"/>
      <c r="E9" s="147" t="s">
        <v>328</v>
      </c>
      <c r="F9" s="41"/>
      <c r="G9" s="41"/>
      <c r="H9" s="41"/>
      <c r="I9" s="41"/>
      <c r="J9" s="41"/>
      <c r="K9" s="41"/>
      <c r="L9" s="148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6" t="s">
        <v>153</v>
      </c>
      <c r="E10" s="41"/>
      <c r="F10" s="41"/>
      <c r="G10" s="41"/>
      <c r="H10" s="41"/>
      <c r="I10" s="41"/>
      <c r="J10" s="41"/>
      <c r="K10" s="41"/>
      <c r="L10" s="148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9" t="s">
        <v>5521</v>
      </c>
      <c r="F11" s="41"/>
      <c r="G11" s="41"/>
      <c r="H11" s="41"/>
      <c r="I11" s="41"/>
      <c r="J11" s="41"/>
      <c r="K11" s="41"/>
      <c r="L11" s="148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8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6" t="s">
        <v>18</v>
      </c>
      <c r="E13" s="41"/>
      <c r="F13" s="136" t="s">
        <v>19</v>
      </c>
      <c r="G13" s="41"/>
      <c r="H13" s="41"/>
      <c r="I13" s="146" t="s">
        <v>20</v>
      </c>
      <c r="J13" s="136" t="s">
        <v>21</v>
      </c>
      <c r="K13" s="41"/>
      <c r="L13" s="148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6" t="s">
        <v>22</v>
      </c>
      <c r="E14" s="41"/>
      <c r="F14" s="136" t="s">
        <v>332</v>
      </c>
      <c r="G14" s="41"/>
      <c r="H14" s="41"/>
      <c r="I14" s="146" t="s">
        <v>24</v>
      </c>
      <c r="J14" s="150" t="str">
        <f>'Rekapitulace stavby'!AN8</f>
        <v>13. 7. 2026</v>
      </c>
      <c r="K14" s="41"/>
      <c r="L14" s="148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8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6" t="s">
        <v>26</v>
      </c>
      <c r="E16" s="41"/>
      <c r="F16" s="41"/>
      <c r="G16" s="41"/>
      <c r="H16" s="41"/>
      <c r="I16" s="146" t="s">
        <v>27</v>
      </c>
      <c r="J16" s="136" t="s">
        <v>21</v>
      </c>
      <c r="K16" s="41"/>
      <c r="L16" s="148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28</v>
      </c>
      <c r="F17" s="41"/>
      <c r="G17" s="41"/>
      <c r="H17" s="41"/>
      <c r="I17" s="146" t="s">
        <v>29</v>
      </c>
      <c r="J17" s="136" t="s">
        <v>21</v>
      </c>
      <c r="K17" s="41"/>
      <c r="L17" s="148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8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6" t="s">
        <v>30</v>
      </c>
      <c r="E19" s="41"/>
      <c r="F19" s="41"/>
      <c r="G19" s="41"/>
      <c r="H19" s="41"/>
      <c r="I19" s="146" t="s">
        <v>27</v>
      </c>
      <c r="J19" s="36" t="str">
        <f>'Rekapitulace stavby'!AN13</f>
        <v>Vyplň údaj</v>
      </c>
      <c r="K19" s="41"/>
      <c r="L19" s="148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6" t="s">
        <v>29</v>
      </c>
      <c r="J20" s="36" t="str">
        <f>'Rekapitulace stavby'!AN14</f>
        <v>Vyplň údaj</v>
      </c>
      <c r="K20" s="41"/>
      <c r="L20" s="148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8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6" t="s">
        <v>32</v>
      </c>
      <c r="E22" s="41"/>
      <c r="F22" s="41"/>
      <c r="G22" s="41"/>
      <c r="H22" s="41"/>
      <c r="I22" s="146" t="s">
        <v>27</v>
      </c>
      <c r="J22" s="136" t="s">
        <v>21</v>
      </c>
      <c r="K22" s="41"/>
      <c r="L22" s="148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33</v>
      </c>
      <c r="F23" s="41"/>
      <c r="G23" s="41"/>
      <c r="H23" s="41"/>
      <c r="I23" s="146" t="s">
        <v>29</v>
      </c>
      <c r="J23" s="136" t="s">
        <v>21</v>
      </c>
      <c r="K23" s="41"/>
      <c r="L23" s="148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8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6" t="s">
        <v>35</v>
      </c>
      <c r="E25" s="41"/>
      <c r="F25" s="41"/>
      <c r="G25" s="41"/>
      <c r="H25" s="41"/>
      <c r="I25" s="146" t="s">
        <v>27</v>
      </c>
      <c r="J25" s="136" t="s">
        <v>21</v>
      </c>
      <c r="K25" s="41"/>
      <c r="L25" s="148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33</v>
      </c>
      <c r="F26" s="41"/>
      <c r="G26" s="41"/>
      <c r="H26" s="41"/>
      <c r="I26" s="146" t="s">
        <v>29</v>
      </c>
      <c r="J26" s="136" t="s">
        <v>21</v>
      </c>
      <c r="K26" s="41"/>
      <c r="L26" s="148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8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6" t="s">
        <v>36</v>
      </c>
      <c r="E28" s="41"/>
      <c r="F28" s="41"/>
      <c r="G28" s="41"/>
      <c r="H28" s="41"/>
      <c r="I28" s="41"/>
      <c r="J28" s="41"/>
      <c r="K28" s="41"/>
      <c r="L28" s="148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1"/>
      <c r="B29" s="152"/>
      <c r="C29" s="151"/>
      <c r="D29" s="151"/>
      <c r="E29" s="153" t="s">
        <v>21</v>
      </c>
      <c r="F29" s="153"/>
      <c r="G29" s="153"/>
      <c r="H29" s="153"/>
      <c r="I29" s="151"/>
      <c r="J29" s="151"/>
      <c r="K29" s="151"/>
      <c r="L29" s="154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8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5"/>
      <c r="E31" s="155"/>
      <c r="F31" s="155"/>
      <c r="G31" s="155"/>
      <c r="H31" s="155"/>
      <c r="I31" s="155"/>
      <c r="J31" s="155"/>
      <c r="K31" s="155"/>
      <c r="L31" s="148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6" t="s">
        <v>38</v>
      </c>
      <c r="E32" s="41"/>
      <c r="F32" s="41"/>
      <c r="G32" s="41"/>
      <c r="H32" s="41"/>
      <c r="I32" s="41"/>
      <c r="J32" s="157">
        <f>ROUND(J99, 2)</f>
        <v>0</v>
      </c>
      <c r="K32" s="41"/>
      <c r="L32" s="148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5"/>
      <c r="E33" s="155"/>
      <c r="F33" s="155"/>
      <c r="G33" s="155"/>
      <c r="H33" s="155"/>
      <c r="I33" s="155"/>
      <c r="J33" s="155"/>
      <c r="K33" s="155"/>
      <c r="L33" s="148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8" t="s">
        <v>40</v>
      </c>
      <c r="G34" s="41"/>
      <c r="H34" s="41"/>
      <c r="I34" s="158" t="s">
        <v>39</v>
      </c>
      <c r="J34" s="158" t="s">
        <v>41</v>
      </c>
      <c r="K34" s="41"/>
      <c r="L34" s="148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9" t="s">
        <v>42</v>
      </c>
      <c r="E35" s="146" t="s">
        <v>43</v>
      </c>
      <c r="F35" s="160">
        <f>ROUND((SUM(BE99:BE415)),  2)</f>
        <v>0</v>
      </c>
      <c r="G35" s="41"/>
      <c r="H35" s="41"/>
      <c r="I35" s="161">
        <v>0.20999999999999999</v>
      </c>
      <c r="J35" s="160">
        <f>ROUND(((SUM(BE99:BE415))*I35),  2)</f>
        <v>0</v>
      </c>
      <c r="K35" s="41"/>
      <c r="L35" s="148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6" t="s">
        <v>44</v>
      </c>
      <c r="F36" s="160">
        <f>ROUND((SUM(BF99:BF415)),  2)</f>
        <v>0</v>
      </c>
      <c r="G36" s="41"/>
      <c r="H36" s="41"/>
      <c r="I36" s="161">
        <v>0.14999999999999999</v>
      </c>
      <c r="J36" s="160">
        <f>ROUND(((SUM(BF99:BF415))*I36),  2)</f>
        <v>0</v>
      </c>
      <c r="K36" s="41"/>
      <c r="L36" s="148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6" t="s">
        <v>45</v>
      </c>
      <c r="F37" s="160">
        <f>ROUND((SUM(BG99:BG415)),  2)</f>
        <v>0</v>
      </c>
      <c r="G37" s="41"/>
      <c r="H37" s="41"/>
      <c r="I37" s="161">
        <v>0.20999999999999999</v>
      </c>
      <c r="J37" s="160">
        <f>0</f>
        <v>0</v>
      </c>
      <c r="K37" s="41"/>
      <c r="L37" s="148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6" t="s">
        <v>46</v>
      </c>
      <c r="F38" s="160">
        <f>ROUND((SUM(BH99:BH415)),  2)</f>
        <v>0</v>
      </c>
      <c r="G38" s="41"/>
      <c r="H38" s="41"/>
      <c r="I38" s="161">
        <v>0.14999999999999999</v>
      </c>
      <c r="J38" s="160">
        <f>0</f>
        <v>0</v>
      </c>
      <c r="K38" s="41"/>
      <c r="L38" s="148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6" t="s">
        <v>47</v>
      </c>
      <c r="F39" s="160">
        <f>ROUND((SUM(BI99:BI415)),  2)</f>
        <v>0</v>
      </c>
      <c r="G39" s="41"/>
      <c r="H39" s="41"/>
      <c r="I39" s="161">
        <v>0</v>
      </c>
      <c r="J39" s="160">
        <f>0</f>
        <v>0</v>
      </c>
      <c r="K39" s="41"/>
      <c r="L39" s="148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8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2"/>
      <c r="D41" s="163" t="s">
        <v>48</v>
      </c>
      <c r="E41" s="164"/>
      <c r="F41" s="164"/>
      <c r="G41" s="165" t="s">
        <v>49</v>
      </c>
      <c r="H41" s="166" t="s">
        <v>50</v>
      </c>
      <c r="I41" s="164"/>
      <c r="J41" s="167">
        <f>SUM(J32:J39)</f>
        <v>0</v>
      </c>
      <c r="K41" s="168"/>
      <c r="L41" s="148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9"/>
      <c r="C42" s="170"/>
      <c r="D42" s="170"/>
      <c r="E42" s="170"/>
      <c r="F42" s="170"/>
      <c r="G42" s="170"/>
      <c r="H42" s="170"/>
      <c r="I42" s="170"/>
      <c r="J42" s="170"/>
      <c r="K42" s="170"/>
      <c r="L42" s="148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1"/>
      <c r="C46" s="172"/>
      <c r="D46" s="172"/>
      <c r="E46" s="172"/>
      <c r="F46" s="172"/>
      <c r="G46" s="172"/>
      <c r="H46" s="172"/>
      <c r="I46" s="172"/>
      <c r="J46" s="172"/>
      <c r="K46" s="172"/>
      <c r="L46" s="148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156</v>
      </c>
      <c r="D47" s="43"/>
      <c r="E47" s="43"/>
      <c r="F47" s="43"/>
      <c r="G47" s="43"/>
      <c r="H47" s="43"/>
      <c r="I47" s="43"/>
      <c r="J47" s="43"/>
      <c r="K47" s="43"/>
      <c r="L47" s="148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8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8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26.25" customHeight="1">
      <c r="A50" s="41"/>
      <c r="B50" s="42"/>
      <c r="C50" s="43"/>
      <c r="D50" s="43"/>
      <c r="E50" s="173" t="str">
        <f>E7</f>
        <v>PŘÍSTAVBA SAUNOVÉ ZÓNY K WELLNESS CENTRU BRUNTÁL I.ETAPA</v>
      </c>
      <c r="F50" s="35"/>
      <c r="G50" s="35"/>
      <c r="H50" s="35"/>
      <c r="I50" s="43"/>
      <c r="J50" s="43"/>
      <c r="K50" s="43"/>
      <c r="L50" s="148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151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3" t="s">
        <v>328</v>
      </c>
      <c r="F52" s="43"/>
      <c r="G52" s="43"/>
      <c r="H52" s="43"/>
      <c r="I52" s="43"/>
      <c r="J52" s="43"/>
      <c r="K52" s="43"/>
      <c r="L52" s="148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153</v>
      </c>
      <c r="D53" s="43"/>
      <c r="E53" s="43"/>
      <c r="F53" s="43"/>
      <c r="G53" s="43"/>
      <c r="H53" s="43"/>
      <c r="I53" s="43"/>
      <c r="J53" s="43"/>
      <c r="K53" s="43"/>
      <c r="L53" s="148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SO 07 - Úprava teplovodu</v>
      </c>
      <c r="F54" s="43"/>
      <c r="G54" s="43"/>
      <c r="H54" s="43"/>
      <c r="I54" s="43"/>
      <c r="J54" s="43"/>
      <c r="K54" s="43"/>
      <c r="L54" s="148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8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22</v>
      </c>
      <c r="D56" s="43"/>
      <c r="E56" s="43"/>
      <c r="F56" s="30" t="str">
        <f>F14</f>
        <v>Bruntál</v>
      </c>
      <c r="G56" s="43"/>
      <c r="H56" s="43"/>
      <c r="I56" s="35" t="s">
        <v>24</v>
      </c>
      <c r="J56" s="75" t="str">
        <f>IF(J14="","",J14)</f>
        <v>13. 7. 2026</v>
      </c>
      <c r="K56" s="43"/>
      <c r="L56" s="148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8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5.15" customHeight="1">
      <c r="A58" s="41"/>
      <c r="B58" s="42"/>
      <c r="C58" s="35" t="s">
        <v>26</v>
      </c>
      <c r="D58" s="43"/>
      <c r="E58" s="43"/>
      <c r="F58" s="30" t="str">
        <f>E17</f>
        <v>Město Bruntál, Nádražní 944/20, 79201</v>
      </c>
      <c r="G58" s="43"/>
      <c r="H58" s="43"/>
      <c r="I58" s="35" t="s">
        <v>32</v>
      </c>
      <c r="J58" s="39" t="str">
        <f>E23</f>
        <v>Ateliér EMMET s.r.o.</v>
      </c>
      <c r="K58" s="43"/>
      <c r="L58" s="148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30</v>
      </c>
      <c r="D59" s="43"/>
      <c r="E59" s="43"/>
      <c r="F59" s="30" t="str">
        <f>IF(E20="","",E20)</f>
        <v>Vyplň údaj</v>
      </c>
      <c r="G59" s="43"/>
      <c r="H59" s="43"/>
      <c r="I59" s="35" t="s">
        <v>35</v>
      </c>
      <c r="J59" s="39" t="str">
        <f>E26</f>
        <v>Ateliér EMMET s.r.o.</v>
      </c>
      <c r="K59" s="43"/>
      <c r="L59" s="148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8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4" t="s">
        <v>157</v>
      </c>
      <c r="D61" s="175"/>
      <c r="E61" s="175"/>
      <c r="F61" s="175"/>
      <c r="G61" s="175"/>
      <c r="H61" s="175"/>
      <c r="I61" s="175"/>
      <c r="J61" s="176" t="s">
        <v>158</v>
      </c>
      <c r="K61" s="175"/>
      <c r="L61" s="148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8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7" t="s">
        <v>70</v>
      </c>
      <c r="D63" s="43"/>
      <c r="E63" s="43"/>
      <c r="F63" s="43"/>
      <c r="G63" s="43"/>
      <c r="H63" s="43"/>
      <c r="I63" s="43"/>
      <c r="J63" s="105">
        <f>J99</f>
        <v>0</v>
      </c>
      <c r="K63" s="43"/>
      <c r="L63" s="148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159</v>
      </c>
    </row>
    <row r="64" s="9" customFormat="1" ht="24.96" customHeight="1">
      <c r="A64" s="9"/>
      <c r="B64" s="178"/>
      <c r="C64" s="179"/>
      <c r="D64" s="180" t="s">
        <v>333</v>
      </c>
      <c r="E64" s="181"/>
      <c r="F64" s="181"/>
      <c r="G64" s="181"/>
      <c r="H64" s="181"/>
      <c r="I64" s="181"/>
      <c r="J64" s="182">
        <f>J100</f>
        <v>0</v>
      </c>
      <c r="K64" s="179"/>
      <c r="L64" s="183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4"/>
      <c r="C65" s="128"/>
      <c r="D65" s="185" t="s">
        <v>334</v>
      </c>
      <c r="E65" s="186"/>
      <c r="F65" s="186"/>
      <c r="G65" s="186"/>
      <c r="H65" s="186"/>
      <c r="I65" s="186"/>
      <c r="J65" s="187">
        <f>J101</f>
        <v>0</v>
      </c>
      <c r="K65" s="128"/>
      <c r="L65" s="18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4"/>
      <c r="C66" s="128"/>
      <c r="D66" s="185" t="s">
        <v>335</v>
      </c>
      <c r="E66" s="186"/>
      <c r="F66" s="186"/>
      <c r="G66" s="186"/>
      <c r="H66" s="186"/>
      <c r="I66" s="186"/>
      <c r="J66" s="187">
        <f>J142</f>
        <v>0</v>
      </c>
      <c r="K66" s="128"/>
      <c r="L66" s="188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4"/>
      <c r="C67" s="128"/>
      <c r="D67" s="185" t="s">
        <v>336</v>
      </c>
      <c r="E67" s="186"/>
      <c r="F67" s="186"/>
      <c r="G67" s="186"/>
      <c r="H67" s="186"/>
      <c r="I67" s="186"/>
      <c r="J67" s="187">
        <f>J230</f>
        <v>0</v>
      </c>
      <c r="K67" s="128"/>
      <c r="L67" s="188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84"/>
      <c r="C68" s="128"/>
      <c r="D68" s="185" t="s">
        <v>4671</v>
      </c>
      <c r="E68" s="186"/>
      <c r="F68" s="186"/>
      <c r="G68" s="186"/>
      <c r="H68" s="186"/>
      <c r="I68" s="186"/>
      <c r="J68" s="187">
        <f>J255</f>
        <v>0</v>
      </c>
      <c r="K68" s="128"/>
      <c r="L68" s="188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84"/>
      <c r="C69" s="128"/>
      <c r="D69" s="185" t="s">
        <v>5522</v>
      </c>
      <c r="E69" s="186"/>
      <c r="F69" s="186"/>
      <c r="G69" s="186"/>
      <c r="H69" s="186"/>
      <c r="I69" s="186"/>
      <c r="J69" s="187">
        <f>J307</f>
        <v>0</v>
      </c>
      <c r="K69" s="128"/>
      <c r="L69" s="188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4"/>
      <c r="C70" s="128"/>
      <c r="D70" s="185" t="s">
        <v>341</v>
      </c>
      <c r="E70" s="186"/>
      <c r="F70" s="186"/>
      <c r="G70" s="186"/>
      <c r="H70" s="186"/>
      <c r="I70" s="186"/>
      <c r="J70" s="187">
        <f>J316</f>
        <v>0</v>
      </c>
      <c r="K70" s="128"/>
      <c r="L70" s="188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84"/>
      <c r="C71" s="128"/>
      <c r="D71" s="185" t="s">
        <v>343</v>
      </c>
      <c r="E71" s="186"/>
      <c r="F71" s="186"/>
      <c r="G71" s="186"/>
      <c r="H71" s="186"/>
      <c r="I71" s="186"/>
      <c r="J71" s="187">
        <f>J323</f>
        <v>0</v>
      </c>
      <c r="K71" s="128"/>
      <c r="L71" s="188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84"/>
      <c r="C72" s="128"/>
      <c r="D72" s="185" t="s">
        <v>344</v>
      </c>
      <c r="E72" s="186"/>
      <c r="F72" s="186"/>
      <c r="G72" s="186"/>
      <c r="H72" s="186"/>
      <c r="I72" s="186"/>
      <c r="J72" s="187">
        <f>J341</f>
        <v>0</v>
      </c>
      <c r="K72" s="128"/>
      <c r="L72" s="188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10" customFormat="1" ht="19.92" customHeight="1">
      <c r="A73" s="10"/>
      <c r="B73" s="184"/>
      <c r="C73" s="128"/>
      <c r="D73" s="185" t="s">
        <v>345</v>
      </c>
      <c r="E73" s="186"/>
      <c r="F73" s="186"/>
      <c r="G73" s="186"/>
      <c r="H73" s="186"/>
      <c r="I73" s="186"/>
      <c r="J73" s="187">
        <f>J353</f>
        <v>0</v>
      </c>
      <c r="K73" s="128"/>
      <c r="L73" s="188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="10" customFormat="1" ht="19.92" customHeight="1">
      <c r="A74" s="10"/>
      <c r="B74" s="184"/>
      <c r="C74" s="128"/>
      <c r="D74" s="185" t="s">
        <v>346</v>
      </c>
      <c r="E74" s="186"/>
      <c r="F74" s="186"/>
      <c r="G74" s="186"/>
      <c r="H74" s="186"/>
      <c r="I74" s="186"/>
      <c r="J74" s="187">
        <f>J364</f>
        <v>0</v>
      </c>
      <c r="K74" s="128"/>
      <c r="L74" s="188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9" customFormat="1" ht="24.96" customHeight="1">
      <c r="A75" s="9"/>
      <c r="B75" s="178"/>
      <c r="C75" s="179"/>
      <c r="D75" s="180" t="s">
        <v>347</v>
      </c>
      <c r="E75" s="181"/>
      <c r="F75" s="181"/>
      <c r="G75" s="181"/>
      <c r="H75" s="181"/>
      <c r="I75" s="181"/>
      <c r="J75" s="182">
        <f>J369</f>
        <v>0</v>
      </c>
      <c r="K75" s="179"/>
      <c r="L75" s="183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</row>
    <row r="76" s="10" customFormat="1" ht="19.92" customHeight="1">
      <c r="A76" s="10"/>
      <c r="B76" s="184"/>
      <c r="C76" s="128"/>
      <c r="D76" s="185" t="s">
        <v>348</v>
      </c>
      <c r="E76" s="186"/>
      <c r="F76" s="186"/>
      <c r="G76" s="186"/>
      <c r="H76" s="186"/>
      <c r="I76" s="186"/>
      <c r="J76" s="187">
        <f>J370</f>
        <v>0</v>
      </c>
      <c r="K76" s="128"/>
      <c r="L76" s="188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="10" customFormat="1" ht="19.92" customHeight="1">
      <c r="A77" s="10"/>
      <c r="B77" s="184"/>
      <c r="C77" s="128"/>
      <c r="D77" s="185" t="s">
        <v>357</v>
      </c>
      <c r="E77" s="186"/>
      <c r="F77" s="186"/>
      <c r="G77" s="186"/>
      <c r="H77" s="186"/>
      <c r="I77" s="186"/>
      <c r="J77" s="187">
        <f>J403</f>
        <v>0</v>
      </c>
      <c r="K77" s="128"/>
      <c r="L77" s="188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s="2" customFormat="1" ht="21.84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48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6.96" customHeight="1">
      <c r="A79" s="41"/>
      <c r="B79" s="62"/>
      <c r="C79" s="63"/>
      <c r="D79" s="63"/>
      <c r="E79" s="63"/>
      <c r="F79" s="63"/>
      <c r="G79" s="63"/>
      <c r="H79" s="63"/>
      <c r="I79" s="63"/>
      <c r="J79" s="63"/>
      <c r="K79" s="63"/>
      <c r="L79" s="148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3" s="2" customFormat="1" ht="6.96" customHeight="1">
      <c r="A83" s="41"/>
      <c r="B83" s="64"/>
      <c r="C83" s="65"/>
      <c r="D83" s="65"/>
      <c r="E83" s="65"/>
      <c r="F83" s="65"/>
      <c r="G83" s="65"/>
      <c r="H83" s="65"/>
      <c r="I83" s="65"/>
      <c r="J83" s="65"/>
      <c r="K83" s="65"/>
      <c r="L83" s="148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24.96" customHeight="1">
      <c r="A84" s="41"/>
      <c r="B84" s="42"/>
      <c r="C84" s="26" t="s">
        <v>163</v>
      </c>
      <c r="D84" s="43"/>
      <c r="E84" s="43"/>
      <c r="F84" s="43"/>
      <c r="G84" s="43"/>
      <c r="H84" s="43"/>
      <c r="I84" s="43"/>
      <c r="J84" s="43"/>
      <c r="K84" s="43"/>
      <c r="L84" s="148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6.96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48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5" t="s">
        <v>16</v>
      </c>
      <c r="D86" s="43"/>
      <c r="E86" s="43"/>
      <c r="F86" s="43"/>
      <c r="G86" s="43"/>
      <c r="H86" s="43"/>
      <c r="I86" s="43"/>
      <c r="J86" s="43"/>
      <c r="K86" s="43"/>
      <c r="L86" s="148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26.25" customHeight="1">
      <c r="A87" s="41"/>
      <c r="B87" s="42"/>
      <c r="C87" s="43"/>
      <c r="D87" s="43"/>
      <c r="E87" s="173" t="str">
        <f>E7</f>
        <v>PŘÍSTAVBA SAUNOVÉ ZÓNY K WELLNESS CENTRU BRUNTÁL I.ETAPA</v>
      </c>
      <c r="F87" s="35"/>
      <c r="G87" s="35"/>
      <c r="H87" s="35"/>
      <c r="I87" s="43"/>
      <c r="J87" s="43"/>
      <c r="K87" s="43"/>
      <c r="L87" s="148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1" customFormat="1" ht="12" customHeight="1">
      <c r="B88" s="24"/>
      <c r="C88" s="35" t="s">
        <v>151</v>
      </c>
      <c r="D88" s="25"/>
      <c r="E88" s="25"/>
      <c r="F88" s="25"/>
      <c r="G88" s="25"/>
      <c r="H88" s="25"/>
      <c r="I88" s="25"/>
      <c r="J88" s="25"/>
      <c r="K88" s="25"/>
      <c r="L88" s="23"/>
    </row>
    <row r="89" s="2" customFormat="1" ht="16.5" customHeight="1">
      <c r="A89" s="41"/>
      <c r="B89" s="42"/>
      <c r="C89" s="43"/>
      <c r="D89" s="43"/>
      <c r="E89" s="173" t="s">
        <v>328</v>
      </c>
      <c r="F89" s="43"/>
      <c r="G89" s="43"/>
      <c r="H89" s="43"/>
      <c r="I89" s="43"/>
      <c r="J89" s="43"/>
      <c r="K89" s="43"/>
      <c r="L89" s="148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2" customHeight="1">
      <c r="A90" s="41"/>
      <c r="B90" s="42"/>
      <c r="C90" s="35" t="s">
        <v>153</v>
      </c>
      <c r="D90" s="43"/>
      <c r="E90" s="43"/>
      <c r="F90" s="43"/>
      <c r="G90" s="43"/>
      <c r="H90" s="43"/>
      <c r="I90" s="43"/>
      <c r="J90" s="43"/>
      <c r="K90" s="43"/>
      <c r="L90" s="148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6.5" customHeight="1">
      <c r="A91" s="41"/>
      <c r="B91" s="42"/>
      <c r="C91" s="43"/>
      <c r="D91" s="43"/>
      <c r="E91" s="72" t="str">
        <f>E11</f>
        <v>SO 07 - Úprava teplovodu</v>
      </c>
      <c r="F91" s="43"/>
      <c r="G91" s="43"/>
      <c r="H91" s="43"/>
      <c r="I91" s="43"/>
      <c r="J91" s="43"/>
      <c r="K91" s="43"/>
      <c r="L91" s="148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6.96" customHeight="1">
      <c r="A92" s="41"/>
      <c r="B92" s="42"/>
      <c r="C92" s="43"/>
      <c r="D92" s="43"/>
      <c r="E92" s="43"/>
      <c r="F92" s="43"/>
      <c r="G92" s="43"/>
      <c r="H92" s="43"/>
      <c r="I92" s="43"/>
      <c r="J92" s="43"/>
      <c r="K92" s="43"/>
      <c r="L92" s="148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12" customHeight="1">
      <c r="A93" s="41"/>
      <c r="B93" s="42"/>
      <c r="C93" s="35" t="s">
        <v>22</v>
      </c>
      <c r="D93" s="43"/>
      <c r="E93" s="43"/>
      <c r="F93" s="30" t="str">
        <f>F14</f>
        <v>Bruntál</v>
      </c>
      <c r="G93" s="43"/>
      <c r="H93" s="43"/>
      <c r="I93" s="35" t="s">
        <v>24</v>
      </c>
      <c r="J93" s="75" t="str">
        <f>IF(J14="","",J14)</f>
        <v>13. 7. 2026</v>
      </c>
      <c r="K93" s="43"/>
      <c r="L93" s="148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2" customFormat="1" ht="6.96" customHeight="1">
      <c r="A94" s="41"/>
      <c r="B94" s="42"/>
      <c r="C94" s="43"/>
      <c r="D94" s="43"/>
      <c r="E94" s="43"/>
      <c r="F94" s="43"/>
      <c r="G94" s="43"/>
      <c r="H94" s="43"/>
      <c r="I94" s="43"/>
      <c r="J94" s="43"/>
      <c r="K94" s="43"/>
      <c r="L94" s="148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</row>
    <row r="95" s="2" customFormat="1" ht="15.15" customHeight="1">
      <c r="A95" s="41"/>
      <c r="B95" s="42"/>
      <c r="C95" s="35" t="s">
        <v>26</v>
      </c>
      <c r="D95" s="43"/>
      <c r="E95" s="43"/>
      <c r="F95" s="30" t="str">
        <f>E17</f>
        <v>Město Bruntál, Nádražní 944/20, 79201</v>
      </c>
      <c r="G95" s="43"/>
      <c r="H95" s="43"/>
      <c r="I95" s="35" t="s">
        <v>32</v>
      </c>
      <c r="J95" s="39" t="str">
        <f>E23</f>
        <v>Ateliér EMMET s.r.o.</v>
      </c>
      <c r="K95" s="43"/>
      <c r="L95" s="148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</row>
    <row r="96" s="2" customFormat="1" ht="15.15" customHeight="1">
      <c r="A96" s="41"/>
      <c r="B96" s="42"/>
      <c r="C96" s="35" t="s">
        <v>30</v>
      </c>
      <c r="D96" s="43"/>
      <c r="E96" s="43"/>
      <c r="F96" s="30" t="str">
        <f>IF(E20="","",E20)</f>
        <v>Vyplň údaj</v>
      </c>
      <c r="G96" s="43"/>
      <c r="H96" s="43"/>
      <c r="I96" s="35" t="s">
        <v>35</v>
      </c>
      <c r="J96" s="39" t="str">
        <f>E26</f>
        <v>Ateliér EMMET s.r.o.</v>
      </c>
      <c r="K96" s="43"/>
      <c r="L96" s="148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</row>
    <row r="97" s="2" customFormat="1" ht="10.32" customHeight="1">
      <c r="A97" s="41"/>
      <c r="B97" s="42"/>
      <c r="C97" s="43"/>
      <c r="D97" s="43"/>
      <c r="E97" s="43"/>
      <c r="F97" s="43"/>
      <c r="G97" s="43"/>
      <c r="H97" s="43"/>
      <c r="I97" s="43"/>
      <c r="J97" s="43"/>
      <c r="K97" s="43"/>
      <c r="L97" s="148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</row>
    <row r="98" s="11" customFormat="1" ht="29.28" customHeight="1">
      <c r="A98" s="189"/>
      <c r="B98" s="190"/>
      <c r="C98" s="191" t="s">
        <v>164</v>
      </c>
      <c r="D98" s="192" t="s">
        <v>57</v>
      </c>
      <c r="E98" s="192" t="s">
        <v>53</v>
      </c>
      <c r="F98" s="192" t="s">
        <v>54</v>
      </c>
      <c r="G98" s="192" t="s">
        <v>165</v>
      </c>
      <c r="H98" s="192" t="s">
        <v>166</v>
      </c>
      <c r="I98" s="192" t="s">
        <v>167</v>
      </c>
      <c r="J98" s="192" t="s">
        <v>158</v>
      </c>
      <c r="K98" s="193" t="s">
        <v>168</v>
      </c>
      <c r="L98" s="194"/>
      <c r="M98" s="95" t="s">
        <v>21</v>
      </c>
      <c r="N98" s="96" t="s">
        <v>42</v>
      </c>
      <c r="O98" s="96" t="s">
        <v>169</v>
      </c>
      <c r="P98" s="96" t="s">
        <v>170</v>
      </c>
      <c r="Q98" s="96" t="s">
        <v>171</v>
      </c>
      <c r="R98" s="96" t="s">
        <v>172</v>
      </c>
      <c r="S98" s="96" t="s">
        <v>173</v>
      </c>
      <c r="T98" s="97" t="s">
        <v>174</v>
      </c>
      <c r="U98" s="189"/>
      <c r="V98" s="189"/>
      <c r="W98" s="189"/>
      <c r="X98" s="189"/>
      <c r="Y98" s="189"/>
      <c r="Z98" s="189"/>
      <c r="AA98" s="189"/>
      <c r="AB98" s="189"/>
      <c r="AC98" s="189"/>
      <c r="AD98" s="189"/>
      <c r="AE98" s="189"/>
    </row>
    <row r="99" s="2" customFormat="1" ht="22.8" customHeight="1">
      <c r="A99" s="41"/>
      <c r="B99" s="42"/>
      <c r="C99" s="102" t="s">
        <v>175</v>
      </c>
      <c r="D99" s="43"/>
      <c r="E99" s="43"/>
      <c r="F99" s="43"/>
      <c r="G99" s="43"/>
      <c r="H99" s="43"/>
      <c r="I99" s="43"/>
      <c r="J99" s="195">
        <f>BK99</f>
        <v>0</v>
      </c>
      <c r="K99" s="43"/>
      <c r="L99" s="47"/>
      <c r="M99" s="98"/>
      <c r="N99" s="196"/>
      <c r="O99" s="99"/>
      <c r="P99" s="197">
        <f>P100+P369</f>
        <v>0</v>
      </c>
      <c r="Q99" s="99"/>
      <c r="R99" s="197">
        <f>R100+R369</f>
        <v>280.63213726999993</v>
      </c>
      <c r="S99" s="99"/>
      <c r="T99" s="198">
        <f>T100+T369</f>
        <v>3.0383999999999998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T99" s="20" t="s">
        <v>71</v>
      </c>
      <c r="AU99" s="20" t="s">
        <v>159</v>
      </c>
      <c r="BK99" s="199">
        <f>BK100+BK369</f>
        <v>0</v>
      </c>
    </row>
    <row r="100" s="12" customFormat="1" ht="25.92" customHeight="1">
      <c r="A100" s="12"/>
      <c r="B100" s="200"/>
      <c r="C100" s="201"/>
      <c r="D100" s="202" t="s">
        <v>71</v>
      </c>
      <c r="E100" s="203" t="s">
        <v>363</v>
      </c>
      <c r="F100" s="203" t="s">
        <v>364</v>
      </c>
      <c r="G100" s="201"/>
      <c r="H100" s="201"/>
      <c r="I100" s="204"/>
      <c r="J100" s="205">
        <f>BK100</f>
        <v>0</v>
      </c>
      <c r="K100" s="201"/>
      <c r="L100" s="206"/>
      <c r="M100" s="207"/>
      <c r="N100" s="208"/>
      <c r="O100" s="208"/>
      <c r="P100" s="209">
        <f>P101+P142+P230+P255+P307+P316+P323+P341+P353+P364</f>
        <v>0</v>
      </c>
      <c r="Q100" s="208"/>
      <c r="R100" s="209">
        <f>R101+R142+R230+R255+R307+R316+R323+R341+R353+R364</f>
        <v>279.27194006999991</v>
      </c>
      <c r="S100" s="208"/>
      <c r="T100" s="210">
        <f>T101+T142+T230+T255+T307+T316+T323+T341+T353+T364</f>
        <v>3.0383999999999998</v>
      </c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R100" s="211" t="s">
        <v>79</v>
      </c>
      <c r="AT100" s="212" t="s">
        <v>71</v>
      </c>
      <c r="AU100" s="212" t="s">
        <v>72</v>
      </c>
      <c r="AY100" s="211" t="s">
        <v>178</v>
      </c>
      <c r="BK100" s="213">
        <f>BK101+BK142+BK230+BK255+BK307+BK316+BK323+BK341+BK353+BK364</f>
        <v>0</v>
      </c>
    </row>
    <row r="101" s="12" customFormat="1" ht="22.8" customHeight="1">
      <c r="A101" s="12"/>
      <c r="B101" s="200"/>
      <c r="C101" s="201"/>
      <c r="D101" s="202" t="s">
        <v>71</v>
      </c>
      <c r="E101" s="227" t="s">
        <v>79</v>
      </c>
      <c r="F101" s="227" t="s">
        <v>365</v>
      </c>
      <c r="G101" s="201"/>
      <c r="H101" s="201"/>
      <c r="I101" s="204"/>
      <c r="J101" s="228">
        <f>BK101</f>
        <v>0</v>
      </c>
      <c r="K101" s="201"/>
      <c r="L101" s="206"/>
      <c r="M101" s="207"/>
      <c r="N101" s="208"/>
      <c r="O101" s="208"/>
      <c r="P101" s="209">
        <f>SUM(P102:P141)</f>
        <v>0</v>
      </c>
      <c r="Q101" s="208"/>
      <c r="R101" s="209">
        <f>SUM(R102:R141)</f>
        <v>0</v>
      </c>
      <c r="S101" s="208"/>
      <c r="T101" s="210">
        <f>SUM(T102:T141)</f>
        <v>0</v>
      </c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R101" s="211" t="s">
        <v>79</v>
      </c>
      <c r="AT101" s="212" t="s">
        <v>71</v>
      </c>
      <c r="AU101" s="212" t="s">
        <v>79</v>
      </c>
      <c r="AY101" s="211" t="s">
        <v>178</v>
      </c>
      <c r="BK101" s="213">
        <f>SUM(BK102:BK141)</f>
        <v>0</v>
      </c>
    </row>
    <row r="102" s="2" customFormat="1" ht="24.15" customHeight="1">
      <c r="A102" s="41"/>
      <c r="B102" s="42"/>
      <c r="C102" s="214" t="s">
        <v>79</v>
      </c>
      <c r="D102" s="214" t="s">
        <v>179</v>
      </c>
      <c r="E102" s="215" t="s">
        <v>5523</v>
      </c>
      <c r="F102" s="216" t="s">
        <v>5524</v>
      </c>
      <c r="G102" s="217" t="s">
        <v>384</v>
      </c>
      <c r="H102" s="218">
        <v>78.180999999999997</v>
      </c>
      <c r="I102" s="219"/>
      <c r="J102" s="220">
        <f>ROUND(I102*H102,2)</f>
        <v>0</v>
      </c>
      <c r="K102" s="216" t="s">
        <v>368</v>
      </c>
      <c r="L102" s="47"/>
      <c r="M102" s="221" t="s">
        <v>21</v>
      </c>
      <c r="N102" s="222" t="s">
        <v>43</v>
      </c>
      <c r="O102" s="87"/>
      <c r="P102" s="223">
        <f>O102*H102</f>
        <v>0</v>
      </c>
      <c r="Q102" s="223">
        <v>0</v>
      </c>
      <c r="R102" s="223">
        <f>Q102*H102</f>
        <v>0</v>
      </c>
      <c r="S102" s="223">
        <v>0</v>
      </c>
      <c r="T102" s="224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25" t="s">
        <v>97</v>
      </c>
      <c r="AT102" s="225" t="s">
        <v>179</v>
      </c>
      <c r="AU102" s="225" t="s">
        <v>81</v>
      </c>
      <c r="AY102" s="20" t="s">
        <v>178</v>
      </c>
      <c r="BE102" s="226">
        <f>IF(N102="základní",J102,0)</f>
        <v>0</v>
      </c>
      <c r="BF102" s="226">
        <f>IF(N102="snížená",J102,0)</f>
        <v>0</v>
      </c>
      <c r="BG102" s="226">
        <f>IF(N102="zákl. přenesená",J102,0)</f>
        <v>0</v>
      </c>
      <c r="BH102" s="226">
        <f>IF(N102="sníž. přenesená",J102,0)</f>
        <v>0</v>
      </c>
      <c r="BI102" s="226">
        <f>IF(N102="nulová",J102,0)</f>
        <v>0</v>
      </c>
      <c r="BJ102" s="20" t="s">
        <v>79</v>
      </c>
      <c r="BK102" s="226">
        <f>ROUND(I102*H102,2)</f>
        <v>0</v>
      </c>
      <c r="BL102" s="20" t="s">
        <v>97</v>
      </c>
      <c r="BM102" s="225" t="s">
        <v>5525</v>
      </c>
    </row>
    <row r="103" s="2" customFormat="1">
      <c r="A103" s="41"/>
      <c r="B103" s="42"/>
      <c r="C103" s="43"/>
      <c r="D103" s="235" t="s">
        <v>370</v>
      </c>
      <c r="E103" s="43"/>
      <c r="F103" s="236" t="s">
        <v>5526</v>
      </c>
      <c r="G103" s="43"/>
      <c r="H103" s="43"/>
      <c r="I103" s="237"/>
      <c r="J103" s="43"/>
      <c r="K103" s="43"/>
      <c r="L103" s="47"/>
      <c r="M103" s="238"/>
      <c r="N103" s="239"/>
      <c r="O103" s="87"/>
      <c r="P103" s="87"/>
      <c r="Q103" s="87"/>
      <c r="R103" s="87"/>
      <c r="S103" s="87"/>
      <c r="T103" s="88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T103" s="20" t="s">
        <v>370</v>
      </c>
      <c r="AU103" s="20" t="s">
        <v>81</v>
      </c>
    </row>
    <row r="104" s="14" customFormat="1">
      <c r="A104" s="14"/>
      <c r="B104" s="251"/>
      <c r="C104" s="252"/>
      <c r="D104" s="242" t="s">
        <v>372</v>
      </c>
      <c r="E104" s="253" t="s">
        <v>21</v>
      </c>
      <c r="F104" s="254" t="s">
        <v>5527</v>
      </c>
      <c r="G104" s="252"/>
      <c r="H104" s="255">
        <v>78.180999999999997</v>
      </c>
      <c r="I104" s="256"/>
      <c r="J104" s="252"/>
      <c r="K104" s="252"/>
      <c r="L104" s="257"/>
      <c r="M104" s="258"/>
      <c r="N104" s="259"/>
      <c r="O104" s="259"/>
      <c r="P104" s="259"/>
      <c r="Q104" s="259"/>
      <c r="R104" s="259"/>
      <c r="S104" s="259"/>
      <c r="T104" s="260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T104" s="261" t="s">
        <v>372</v>
      </c>
      <c r="AU104" s="261" t="s">
        <v>81</v>
      </c>
      <c r="AV104" s="14" t="s">
        <v>81</v>
      </c>
      <c r="AW104" s="14" t="s">
        <v>34</v>
      </c>
      <c r="AX104" s="14" t="s">
        <v>79</v>
      </c>
      <c r="AY104" s="261" t="s">
        <v>178</v>
      </c>
    </row>
    <row r="105" s="2" customFormat="1" ht="49.05" customHeight="1">
      <c r="A105" s="41"/>
      <c r="B105" s="42"/>
      <c r="C105" s="214" t="s">
        <v>81</v>
      </c>
      <c r="D105" s="214" t="s">
        <v>179</v>
      </c>
      <c r="E105" s="215" t="s">
        <v>5528</v>
      </c>
      <c r="F105" s="216" t="s">
        <v>5529</v>
      </c>
      <c r="G105" s="217" t="s">
        <v>392</v>
      </c>
      <c r="H105" s="218">
        <v>220.67400000000001</v>
      </c>
      <c r="I105" s="219"/>
      <c r="J105" s="220">
        <f>ROUND(I105*H105,2)</f>
        <v>0</v>
      </c>
      <c r="K105" s="216" t="s">
        <v>368</v>
      </c>
      <c r="L105" s="47"/>
      <c r="M105" s="221" t="s">
        <v>21</v>
      </c>
      <c r="N105" s="222" t="s">
        <v>43</v>
      </c>
      <c r="O105" s="87"/>
      <c r="P105" s="223">
        <f>O105*H105</f>
        <v>0</v>
      </c>
      <c r="Q105" s="223">
        <v>0</v>
      </c>
      <c r="R105" s="223">
        <f>Q105*H105</f>
        <v>0</v>
      </c>
      <c r="S105" s="223">
        <v>0</v>
      </c>
      <c r="T105" s="224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5" t="s">
        <v>97</v>
      </c>
      <c r="AT105" s="225" t="s">
        <v>179</v>
      </c>
      <c r="AU105" s="225" t="s">
        <v>81</v>
      </c>
      <c r="AY105" s="20" t="s">
        <v>178</v>
      </c>
      <c r="BE105" s="226">
        <f>IF(N105="základní",J105,0)</f>
        <v>0</v>
      </c>
      <c r="BF105" s="226">
        <f>IF(N105="snížená",J105,0)</f>
        <v>0</v>
      </c>
      <c r="BG105" s="226">
        <f>IF(N105="zákl. přenesená",J105,0)</f>
        <v>0</v>
      </c>
      <c r="BH105" s="226">
        <f>IF(N105="sníž. přenesená",J105,0)</f>
        <v>0</v>
      </c>
      <c r="BI105" s="226">
        <f>IF(N105="nulová",J105,0)</f>
        <v>0</v>
      </c>
      <c r="BJ105" s="20" t="s">
        <v>79</v>
      </c>
      <c r="BK105" s="226">
        <f>ROUND(I105*H105,2)</f>
        <v>0</v>
      </c>
      <c r="BL105" s="20" t="s">
        <v>97</v>
      </c>
      <c r="BM105" s="225" t="s">
        <v>5530</v>
      </c>
    </row>
    <row r="106" s="2" customFormat="1">
      <c r="A106" s="41"/>
      <c r="B106" s="42"/>
      <c r="C106" s="43"/>
      <c r="D106" s="235" t="s">
        <v>370</v>
      </c>
      <c r="E106" s="43"/>
      <c r="F106" s="236" t="s">
        <v>5531</v>
      </c>
      <c r="G106" s="43"/>
      <c r="H106" s="43"/>
      <c r="I106" s="237"/>
      <c r="J106" s="43"/>
      <c r="K106" s="43"/>
      <c r="L106" s="47"/>
      <c r="M106" s="238"/>
      <c r="N106" s="239"/>
      <c r="O106" s="87"/>
      <c r="P106" s="87"/>
      <c r="Q106" s="87"/>
      <c r="R106" s="87"/>
      <c r="S106" s="87"/>
      <c r="T106" s="88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20" t="s">
        <v>370</v>
      </c>
      <c r="AU106" s="20" t="s">
        <v>81</v>
      </c>
    </row>
    <row r="107" s="13" customFormat="1">
      <c r="A107" s="13"/>
      <c r="B107" s="240"/>
      <c r="C107" s="241"/>
      <c r="D107" s="242" t="s">
        <v>372</v>
      </c>
      <c r="E107" s="243" t="s">
        <v>21</v>
      </c>
      <c r="F107" s="244" t="s">
        <v>558</v>
      </c>
      <c r="G107" s="241"/>
      <c r="H107" s="243" t="s">
        <v>21</v>
      </c>
      <c r="I107" s="245"/>
      <c r="J107" s="241"/>
      <c r="K107" s="241"/>
      <c r="L107" s="246"/>
      <c r="M107" s="247"/>
      <c r="N107" s="248"/>
      <c r="O107" s="248"/>
      <c r="P107" s="248"/>
      <c r="Q107" s="248"/>
      <c r="R107" s="248"/>
      <c r="S107" s="248"/>
      <c r="T107" s="249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50" t="s">
        <v>372</v>
      </c>
      <c r="AU107" s="250" t="s">
        <v>81</v>
      </c>
      <c r="AV107" s="13" t="s">
        <v>79</v>
      </c>
      <c r="AW107" s="13" t="s">
        <v>34</v>
      </c>
      <c r="AX107" s="13" t="s">
        <v>72</v>
      </c>
      <c r="AY107" s="250" t="s">
        <v>178</v>
      </c>
    </row>
    <row r="108" s="13" customFormat="1">
      <c r="A108" s="13"/>
      <c r="B108" s="240"/>
      <c r="C108" s="241"/>
      <c r="D108" s="242" t="s">
        <v>372</v>
      </c>
      <c r="E108" s="243" t="s">
        <v>21</v>
      </c>
      <c r="F108" s="244" t="s">
        <v>5532</v>
      </c>
      <c r="G108" s="241"/>
      <c r="H108" s="243" t="s">
        <v>21</v>
      </c>
      <c r="I108" s="245"/>
      <c r="J108" s="241"/>
      <c r="K108" s="241"/>
      <c r="L108" s="246"/>
      <c r="M108" s="247"/>
      <c r="N108" s="248"/>
      <c r="O108" s="248"/>
      <c r="P108" s="248"/>
      <c r="Q108" s="248"/>
      <c r="R108" s="248"/>
      <c r="S108" s="248"/>
      <c r="T108" s="249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50" t="s">
        <v>372</v>
      </c>
      <c r="AU108" s="250" t="s">
        <v>81</v>
      </c>
      <c r="AV108" s="13" t="s">
        <v>79</v>
      </c>
      <c r="AW108" s="13" t="s">
        <v>34</v>
      </c>
      <c r="AX108" s="13" t="s">
        <v>72</v>
      </c>
      <c r="AY108" s="250" t="s">
        <v>178</v>
      </c>
    </row>
    <row r="109" s="14" customFormat="1">
      <c r="A109" s="14"/>
      <c r="B109" s="251"/>
      <c r="C109" s="252"/>
      <c r="D109" s="242" t="s">
        <v>372</v>
      </c>
      <c r="E109" s="253" t="s">
        <v>21</v>
      </c>
      <c r="F109" s="254" t="s">
        <v>5533</v>
      </c>
      <c r="G109" s="252"/>
      <c r="H109" s="255">
        <v>60.942</v>
      </c>
      <c r="I109" s="256"/>
      <c r="J109" s="252"/>
      <c r="K109" s="252"/>
      <c r="L109" s="257"/>
      <c r="M109" s="258"/>
      <c r="N109" s="259"/>
      <c r="O109" s="259"/>
      <c r="P109" s="259"/>
      <c r="Q109" s="259"/>
      <c r="R109" s="259"/>
      <c r="S109" s="259"/>
      <c r="T109" s="260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61" t="s">
        <v>372</v>
      </c>
      <c r="AU109" s="261" t="s">
        <v>81</v>
      </c>
      <c r="AV109" s="14" t="s">
        <v>81</v>
      </c>
      <c r="AW109" s="14" t="s">
        <v>34</v>
      </c>
      <c r="AX109" s="14" t="s">
        <v>72</v>
      </c>
      <c r="AY109" s="261" t="s">
        <v>178</v>
      </c>
    </row>
    <row r="110" s="14" customFormat="1">
      <c r="A110" s="14"/>
      <c r="B110" s="251"/>
      <c r="C110" s="252"/>
      <c r="D110" s="242" t="s">
        <v>372</v>
      </c>
      <c r="E110" s="253" t="s">
        <v>21</v>
      </c>
      <c r="F110" s="254" t="s">
        <v>5534</v>
      </c>
      <c r="G110" s="252"/>
      <c r="H110" s="255">
        <v>76.031999999999996</v>
      </c>
      <c r="I110" s="256"/>
      <c r="J110" s="252"/>
      <c r="K110" s="252"/>
      <c r="L110" s="257"/>
      <c r="M110" s="258"/>
      <c r="N110" s="259"/>
      <c r="O110" s="259"/>
      <c r="P110" s="259"/>
      <c r="Q110" s="259"/>
      <c r="R110" s="259"/>
      <c r="S110" s="259"/>
      <c r="T110" s="260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61" t="s">
        <v>372</v>
      </c>
      <c r="AU110" s="261" t="s">
        <v>81</v>
      </c>
      <c r="AV110" s="14" t="s">
        <v>81</v>
      </c>
      <c r="AW110" s="14" t="s">
        <v>34</v>
      </c>
      <c r="AX110" s="14" t="s">
        <v>72</v>
      </c>
      <c r="AY110" s="261" t="s">
        <v>178</v>
      </c>
    </row>
    <row r="111" s="14" customFormat="1">
      <c r="A111" s="14"/>
      <c r="B111" s="251"/>
      <c r="C111" s="252"/>
      <c r="D111" s="242" t="s">
        <v>372</v>
      </c>
      <c r="E111" s="253" t="s">
        <v>21</v>
      </c>
      <c r="F111" s="254" t="s">
        <v>5535</v>
      </c>
      <c r="G111" s="252"/>
      <c r="H111" s="255">
        <v>83.700000000000003</v>
      </c>
      <c r="I111" s="256"/>
      <c r="J111" s="252"/>
      <c r="K111" s="252"/>
      <c r="L111" s="257"/>
      <c r="M111" s="258"/>
      <c r="N111" s="259"/>
      <c r="O111" s="259"/>
      <c r="P111" s="259"/>
      <c r="Q111" s="259"/>
      <c r="R111" s="259"/>
      <c r="S111" s="259"/>
      <c r="T111" s="260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61" t="s">
        <v>372</v>
      </c>
      <c r="AU111" s="261" t="s">
        <v>81</v>
      </c>
      <c r="AV111" s="14" t="s">
        <v>81</v>
      </c>
      <c r="AW111" s="14" t="s">
        <v>34</v>
      </c>
      <c r="AX111" s="14" t="s">
        <v>72</v>
      </c>
      <c r="AY111" s="261" t="s">
        <v>178</v>
      </c>
    </row>
    <row r="112" s="15" customFormat="1">
      <c r="A112" s="15"/>
      <c r="B112" s="262"/>
      <c r="C112" s="263"/>
      <c r="D112" s="242" t="s">
        <v>372</v>
      </c>
      <c r="E112" s="264" t="s">
        <v>21</v>
      </c>
      <c r="F112" s="265" t="s">
        <v>399</v>
      </c>
      <c r="G112" s="263"/>
      <c r="H112" s="266">
        <v>220.67400000000001</v>
      </c>
      <c r="I112" s="267"/>
      <c r="J112" s="263"/>
      <c r="K112" s="263"/>
      <c r="L112" s="268"/>
      <c r="M112" s="269"/>
      <c r="N112" s="270"/>
      <c r="O112" s="270"/>
      <c r="P112" s="270"/>
      <c r="Q112" s="270"/>
      <c r="R112" s="270"/>
      <c r="S112" s="270"/>
      <c r="T112" s="271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T112" s="272" t="s">
        <v>372</v>
      </c>
      <c r="AU112" s="272" t="s">
        <v>81</v>
      </c>
      <c r="AV112" s="15" t="s">
        <v>97</v>
      </c>
      <c r="AW112" s="15" t="s">
        <v>34</v>
      </c>
      <c r="AX112" s="15" t="s">
        <v>79</v>
      </c>
      <c r="AY112" s="272" t="s">
        <v>178</v>
      </c>
    </row>
    <row r="113" s="2" customFormat="1" ht="62.7" customHeight="1">
      <c r="A113" s="41"/>
      <c r="B113" s="42"/>
      <c r="C113" s="214" t="s">
        <v>95</v>
      </c>
      <c r="D113" s="214" t="s">
        <v>179</v>
      </c>
      <c r="E113" s="215" t="s">
        <v>5195</v>
      </c>
      <c r="F113" s="216" t="s">
        <v>5196</v>
      </c>
      <c r="G113" s="217" t="s">
        <v>392</v>
      </c>
      <c r="H113" s="218">
        <v>371.14400000000001</v>
      </c>
      <c r="I113" s="219"/>
      <c r="J113" s="220">
        <f>ROUND(I113*H113,2)</f>
        <v>0</v>
      </c>
      <c r="K113" s="216" t="s">
        <v>368</v>
      </c>
      <c r="L113" s="47"/>
      <c r="M113" s="221" t="s">
        <v>21</v>
      </c>
      <c r="N113" s="222" t="s">
        <v>43</v>
      </c>
      <c r="O113" s="87"/>
      <c r="P113" s="223">
        <f>O113*H113</f>
        <v>0</v>
      </c>
      <c r="Q113" s="223">
        <v>0</v>
      </c>
      <c r="R113" s="223">
        <f>Q113*H113</f>
        <v>0</v>
      </c>
      <c r="S113" s="223">
        <v>0</v>
      </c>
      <c r="T113" s="224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5" t="s">
        <v>97</v>
      </c>
      <c r="AT113" s="225" t="s">
        <v>179</v>
      </c>
      <c r="AU113" s="225" t="s">
        <v>81</v>
      </c>
      <c r="AY113" s="20" t="s">
        <v>178</v>
      </c>
      <c r="BE113" s="226">
        <f>IF(N113="základní",J113,0)</f>
        <v>0</v>
      </c>
      <c r="BF113" s="226">
        <f>IF(N113="snížená",J113,0)</f>
        <v>0</v>
      </c>
      <c r="BG113" s="226">
        <f>IF(N113="zákl. přenesená",J113,0)</f>
        <v>0</v>
      </c>
      <c r="BH113" s="226">
        <f>IF(N113="sníž. přenesená",J113,0)</f>
        <v>0</v>
      </c>
      <c r="BI113" s="226">
        <f>IF(N113="nulová",J113,0)</f>
        <v>0</v>
      </c>
      <c r="BJ113" s="20" t="s">
        <v>79</v>
      </c>
      <c r="BK113" s="226">
        <f>ROUND(I113*H113,2)</f>
        <v>0</v>
      </c>
      <c r="BL113" s="20" t="s">
        <v>97</v>
      </c>
      <c r="BM113" s="225" t="s">
        <v>5536</v>
      </c>
    </row>
    <row r="114" s="2" customFormat="1">
      <c r="A114" s="41"/>
      <c r="B114" s="42"/>
      <c r="C114" s="43"/>
      <c r="D114" s="235" t="s">
        <v>370</v>
      </c>
      <c r="E114" s="43"/>
      <c r="F114" s="236" t="s">
        <v>5198</v>
      </c>
      <c r="G114" s="43"/>
      <c r="H114" s="43"/>
      <c r="I114" s="237"/>
      <c r="J114" s="43"/>
      <c r="K114" s="43"/>
      <c r="L114" s="47"/>
      <c r="M114" s="238"/>
      <c r="N114" s="239"/>
      <c r="O114" s="87"/>
      <c r="P114" s="87"/>
      <c r="Q114" s="87"/>
      <c r="R114" s="87"/>
      <c r="S114" s="87"/>
      <c r="T114" s="88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T114" s="20" t="s">
        <v>370</v>
      </c>
      <c r="AU114" s="20" t="s">
        <v>81</v>
      </c>
    </row>
    <row r="115" s="14" customFormat="1">
      <c r="A115" s="14"/>
      <c r="B115" s="251"/>
      <c r="C115" s="252"/>
      <c r="D115" s="242" t="s">
        <v>372</v>
      </c>
      <c r="E115" s="253" t="s">
        <v>21</v>
      </c>
      <c r="F115" s="254" t="s">
        <v>5537</v>
      </c>
      <c r="G115" s="252"/>
      <c r="H115" s="255">
        <v>371.14400000000001</v>
      </c>
      <c r="I115" s="256"/>
      <c r="J115" s="252"/>
      <c r="K115" s="252"/>
      <c r="L115" s="257"/>
      <c r="M115" s="258"/>
      <c r="N115" s="259"/>
      <c r="O115" s="259"/>
      <c r="P115" s="259"/>
      <c r="Q115" s="259"/>
      <c r="R115" s="259"/>
      <c r="S115" s="259"/>
      <c r="T115" s="260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61" t="s">
        <v>372</v>
      </c>
      <c r="AU115" s="261" t="s">
        <v>81</v>
      </c>
      <c r="AV115" s="14" t="s">
        <v>81</v>
      </c>
      <c r="AW115" s="14" t="s">
        <v>34</v>
      </c>
      <c r="AX115" s="14" t="s">
        <v>79</v>
      </c>
      <c r="AY115" s="261" t="s">
        <v>178</v>
      </c>
    </row>
    <row r="116" s="2" customFormat="1" ht="62.7" customHeight="1">
      <c r="A116" s="41"/>
      <c r="B116" s="42"/>
      <c r="C116" s="214" t="s">
        <v>97</v>
      </c>
      <c r="D116" s="214" t="s">
        <v>179</v>
      </c>
      <c r="E116" s="215" t="s">
        <v>467</v>
      </c>
      <c r="F116" s="216" t="s">
        <v>468</v>
      </c>
      <c r="G116" s="217" t="s">
        <v>392</v>
      </c>
      <c r="H116" s="218">
        <v>66.373999999999995</v>
      </c>
      <c r="I116" s="219"/>
      <c r="J116" s="220">
        <f>ROUND(I116*H116,2)</f>
        <v>0</v>
      </c>
      <c r="K116" s="216" t="s">
        <v>368</v>
      </c>
      <c r="L116" s="47"/>
      <c r="M116" s="221" t="s">
        <v>21</v>
      </c>
      <c r="N116" s="222" t="s">
        <v>43</v>
      </c>
      <c r="O116" s="87"/>
      <c r="P116" s="223">
        <f>O116*H116</f>
        <v>0</v>
      </c>
      <c r="Q116" s="223">
        <v>0</v>
      </c>
      <c r="R116" s="223">
        <f>Q116*H116</f>
        <v>0</v>
      </c>
      <c r="S116" s="223">
        <v>0</v>
      </c>
      <c r="T116" s="224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25" t="s">
        <v>97</v>
      </c>
      <c r="AT116" s="225" t="s">
        <v>179</v>
      </c>
      <c r="AU116" s="225" t="s">
        <v>81</v>
      </c>
      <c r="AY116" s="20" t="s">
        <v>178</v>
      </c>
      <c r="BE116" s="226">
        <f>IF(N116="základní",J116,0)</f>
        <v>0</v>
      </c>
      <c r="BF116" s="226">
        <f>IF(N116="snížená",J116,0)</f>
        <v>0</v>
      </c>
      <c r="BG116" s="226">
        <f>IF(N116="zákl. přenesená",J116,0)</f>
        <v>0</v>
      </c>
      <c r="BH116" s="226">
        <f>IF(N116="sníž. přenesená",J116,0)</f>
        <v>0</v>
      </c>
      <c r="BI116" s="226">
        <f>IF(N116="nulová",J116,0)</f>
        <v>0</v>
      </c>
      <c r="BJ116" s="20" t="s">
        <v>79</v>
      </c>
      <c r="BK116" s="226">
        <f>ROUND(I116*H116,2)</f>
        <v>0</v>
      </c>
      <c r="BL116" s="20" t="s">
        <v>97</v>
      </c>
      <c r="BM116" s="225" t="s">
        <v>5538</v>
      </c>
    </row>
    <row r="117" s="2" customFormat="1">
      <c r="A117" s="41"/>
      <c r="B117" s="42"/>
      <c r="C117" s="43"/>
      <c r="D117" s="235" t="s">
        <v>370</v>
      </c>
      <c r="E117" s="43"/>
      <c r="F117" s="236" t="s">
        <v>470</v>
      </c>
      <c r="G117" s="43"/>
      <c r="H117" s="43"/>
      <c r="I117" s="237"/>
      <c r="J117" s="43"/>
      <c r="K117" s="43"/>
      <c r="L117" s="47"/>
      <c r="M117" s="238"/>
      <c r="N117" s="239"/>
      <c r="O117" s="87"/>
      <c r="P117" s="87"/>
      <c r="Q117" s="87"/>
      <c r="R117" s="87"/>
      <c r="S117" s="87"/>
      <c r="T117" s="88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T117" s="20" t="s">
        <v>370</v>
      </c>
      <c r="AU117" s="20" t="s">
        <v>81</v>
      </c>
    </row>
    <row r="118" s="13" customFormat="1">
      <c r="A118" s="13"/>
      <c r="B118" s="240"/>
      <c r="C118" s="241"/>
      <c r="D118" s="242" t="s">
        <v>372</v>
      </c>
      <c r="E118" s="243" t="s">
        <v>21</v>
      </c>
      <c r="F118" s="244" t="s">
        <v>5539</v>
      </c>
      <c r="G118" s="241"/>
      <c r="H118" s="243" t="s">
        <v>21</v>
      </c>
      <c r="I118" s="245"/>
      <c r="J118" s="241"/>
      <c r="K118" s="241"/>
      <c r="L118" s="246"/>
      <c r="M118" s="247"/>
      <c r="N118" s="248"/>
      <c r="O118" s="248"/>
      <c r="P118" s="248"/>
      <c r="Q118" s="248"/>
      <c r="R118" s="248"/>
      <c r="S118" s="248"/>
      <c r="T118" s="249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50" t="s">
        <v>372</v>
      </c>
      <c r="AU118" s="250" t="s">
        <v>81</v>
      </c>
      <c r="AV118" s="13" t="s">
        <v>79</v>
      </c>
      <c r="AW118" s="13" t="s">
        <v>34</v>
      </c>
      <c r="AX118" s="13" t="s">
        <v>72</v>
      </c>
      <c r="AY118" s="250" t="s">
        <v>178</v>
      </c>
    </row>
    <row r="119" s="13" customFormat="1">
      <c r="A119" s="13"/>
      <c r="B119" s="240"/>
      <c r="C119" s="241"/>
      <c r="D119" s="242" t="s">
        <v>372</v>
      </c>
      <c r="E119" s="243" t="s">
        <v>21</v>
      </c>
      <c r="F119" s="244" t="s">
        <v>5540</v>
      </c>
      <c r="G119" s="241"/>
      <c r="H119" s="243" t="s">
        <v>21</v>
      </c>
      <c r="I119" s="245"/>
      <c r="J119" s="241"/>
      <c r="K119" s="241"/>
      <c r="L119" s="246"/>
      <c r="M119" s="247"/>
      <c r="N119" s="248"/>
      <c r="O119" s="248"/>
      <c r="P119" s="248"/>
      <c r="Q119" s="248"/>
      <c r="R119" s="248"/>
      <c r="S119" s="248"/>
      <c r="T119" s="249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50" t="s">
        <v>372</v>
      </c>
      <c r="AU119" s="250" t="s">
        <v>81</v>
      </c>
      <c r="AV119" s="13" t="s">
        <v>79</v>
      </c>
      <c r="AW119" s="13" t="s">
        <v>34</v>
      </c>
      <c r="AX119" s="13" t="s">
        <v>72</v>
      </c>
      <c r="AY119" s="250" t="s">
        <v>178</v>
      </c>
    </row>
    <row r="120" s="14" customFormat="1">
      <c r="A120" s="14"/>
      <c r="B120" s="251"/>
      <c r="C120" s="252"/>
      <c r="D120" s="242" t="s">
        <v>372</v>
      </c>
      <c r="E120" s="253" t="s">
        <v>21</v>
      </c>
      <c r="F120" s="254" t="s">
        <v>5541</v>
      </c>
      <c r="G120" s="252"/>
      <c r="H120" s="255">
        <v>66.373999999999995</v>
      </c>
      <c r="I120" s="256"/>
      <c r="J120" s="252"/>
      <c r="K120" s="252"/>
      <c r="L120" s="257"/>
      <c r="M120" s="258"/>
      <c r="N120" s="259"/>
      <c r="O120" s="259"/>
      <c r="P120" s="259"/>
      <c r="Q120" s="259"/>
      <c r="R120" s="259"/>
      <c r="S120" s="259"/>
      <c r="T120" s="260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61" t="s">
        <v>372</v>
      </c>
      <c r="AU120" s="261" t="s">
        <v>81</v>
      </c>
      <c r="AV120" s="14" t="s">
        <v>81</v>
      </c>
      <c r="AW120" s="14" t="s">
        <v>34</v>
      </c>
      <c r="AX120" s="14" t="s">
        <v>79</v>
      </c>
      <c r="AY120" s="261" t="s">
        <v>178</v>
      </c>
    </row>
    <row r="121" s="2" customFormat="1" ht="37.8" customHeight="1">
      <c r="A121" s="41"/>
      <c r="B121" s="42"/>
      <c r="C121" s="214" t="s">
        <v>206</v>
      </c>
      <c r="D121" s="214" t="s">
        <v>179</v>
      </c>
      <c r="E121" s="215" t="s">
        <v>475</v>
      </c>
      <c r="F121" s="216" t="s">
        <v>476</v>
      </c>
      <c r="G121" s="217" t="s">
        <v>392</v>
      </c>
      <c r="H121" s="218">
        <v>216.84399999999999</v>
      </c>
      <c r="I121" s="219"/>
      <c r="J121" s="220">
        <f>ROUND(I121*H121,2)</f>
        <v>0</v>
      </c>
      <c r="K121" s="216" t="s">
        <v>368</v>
      </c>
      <c r="L121" s="47"/>
      <c r="M121" s="221" t="s">
        <v>21</v>
      </c>
      <c r="N121" s="222" t="s">
        <v>43</v>
      </c>
      <c r="O121" s="87"/>
      <c r="P121" s="223">
        <f>O121*H121</f>
        <v>0</v>
      </c>
      <c r="Q121" s="223">
        <v>0</v>
      </c>
      <c r="R121" s="223">
        <f>Q121*H121</f>
        <v>0</v>
      </c>
      <c r="S121" s="223">
        <v>0</v>
      </c>
      <c r="T121" s="224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25" t="s">
        <v>97</v>
      </c>
      <c r="AT121" s="225" t="s">
        <v>179</v>
      </c>
      <c r="AU121" s="225" t="s">
        <v>81</v>
      </c>
      <c r="AY121" s="20" t="s">
        <v>178</v>
      </c>
      <c r="BE121" s="226">
        <f>IF(N121="základní",J121,0)</f>
        <v>0</v>
      </c>
      <c r="BF121" s="226">
        <f>IF(N121="snížená",J121,0)</f>
        <v>0</v>
      </c>
      <c r="BG121" s="226">
        <f>IF(N121="zákl. přenesená",J121,0)</f>
        <v>0</v>
      </c>
      <c r="BH121" s="226">
        <f>IF(N121="sníž. přenesená",J121,0)</f>
        <v>0</v>
      </c>
      <c r="BI121" s="226">
        <f>IF(N121="nulová",J121,0)</f>
        <v>0</v>
      </c>
      <c r="BJ121" s="20" t="s">
        <v>79</v>
      </c>
      <c r="BK121" s="226">
        <f>ROUND(I121*H121,2)</f>
        <v>0</v>
      </c>
      <c r="BL121" s="20" t="s">
        <v>97</v>
      </c>
      <c r="BM121" s="225" t="s">
        <v>5542</v>
      </c>
    </row>
    <row r="122" s="2" customFormat="1">
      <c r="A122" s="41"/>
      <c r="B122" s="42"/>
      <c r="C122" s="43"/>
      <c r="D122" s="235" t="s">
        <v>370</v>
      </c>
      <c r="E122" s="43"/>
      <c r="F122" s="236" t="s">
        <v>478</v>
      </c>
      <c r="G122" s="43"/>
      <c r="H122" s="43"/>
      <c r="I122" s="237"/>
      <c r="J122" s="43"/>
      <c r="K122" s="43"/>
      <c r="L122" s="47"/>
      <c r="M122" s="238"/>
      <c r="N122" s="239"/>
      <c r="O122" s="87"/>
      <c r="P122" s="87"/>
      <c r="Q122" s="87"/>
      <c r="R122" s="87"/>
      <c r="S122" s="87"/>
      <c r="T122" s="88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T122" s="20" t="s">
        <v>370</v>
      </c>
      <c r="AU122" s="20" t="s">
        <v>81</v>
      </c>
    </row>
    <row r="123" s="13" customFormat="1">
      <c r="A123" s="13"/>
      <c r="B123" s="240"/>
      <c r="C123" s="241"/>
      <c r="D123" s="242" t="s">
        <v>372</v>
      </c>
      <c r="E123" s="243" t="s">
        <v>21</v>
      </c>
      <c r="F123" s="244" t="s">
        <v>5543</v>
      </c>
      <c r="G123" s="241"/>
      <c r="H123" s="243" t="s">
        <v>21</v>
      </c>
      <c r="I123" s="245"/>
      <c r="J123" s="241"/>
      <c r="K123" s="241"/>
      <c r="L123" s="246"/>
      <c r="M123" s="247"/>
      <c r="N123" s="248"/>
      <c r="O123" s="248"/>
      <c r="P123" s="248"/>
      <c r="Q123" s="248"/>
      <c r="R123" s="248"/>
      <c r="S123" s="248"/>
      <c r="T123" s="249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T123" s="250" t="s">
        <v>372</v>
      </c>
      <c r="AU123" s="250" t="s">
        <v>81</v>
      </c>
      <c r="AV123" s="13" t="s">
        <v>79</v>
      </c>
      <c r="AW123" s="13" t="s">
        <v>34</v>
      </c>
      <c r="AX123" s="13" t="s">
        <v>72</v>
      </c>
      <c r="AY123" s="250" t="s">
        <v>178</v>
      </c>
    </row>
    <row r="124" s="14" customFormat="1">
      <c r="A124" s="14"/>
      <c r="B124" s="251"/>
      <c r="C124" s="252"/>
      <c r="D124" s="242" t="s">
        <v>372</v>
      </c>
      <c r="E124" s="253" t="s">
        <v>21</v>
      </c>
      <c r="F124" s="254" t="s">
        <v>5544</v>
      </c>
      <c r="G124" s="252"/>
      <c r="H124" s="255">
        <v>216.84399999999999</v>
      </c>
      <c r="I124" s="256"/>
      <c r="J124" s="252"/>
      <c r="K124" s="252"/>
      <c r="L124" s="257"/>
      <c r="M124" s="258"/>
      <c r="N124" s="259"/>
      <c r="O124" s="259"/>
      <c r="P124" s="259"/>
      <c r="Q124" s="259"/>
      <c r="R124" s="259"/>
      <c r="S124" s="259"/>
      <c r="T124" s="260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61" t="s">
        <v>372</v>
      </c>
      <c r="AU124" s="261" t="s">
        <v>81</v>
      </c>
      <c r="AV124" s="14" t="s">
        <v>81</v>
      </c>
      <c r="AW124" s="14" t="s">
        <v>34</v>
      </c>
      <c r="AX124" s="14" t="s">
        <v>79</v>
      </c>
      <c r="AY124" s="261" t="s">
        <v>178</v>
      </c>
    </row>
    <row r="125" s="2" customFormat="1" ht="44.25" customHeight="1">
      <c r="A125" s="41"/>
      <c r="B125" s="42"/>
      <c r="C125" s="214" t="s">
        <v>211</v>
      </c>
      <c r="D125" s="214" t="s">
        <v>179</v>
      </c>
      <c r="E125" s="215" t="s">
        <v>480</v>
      </c>
      <c r="F125" s="216" t="s">
        <v>481</v>
      </c>
      <c r="G125" s="217" t="s">
        <v>392</v>
      </c>
      <c r="H125" s="218">
        <v>185.572</v>
      </c>
      <c r="I125" s="219"/>
      <c r="J125" s="220">
        <f>ROUND(I125*H125,2)</f>
        <v>0</v>
      </c>
      <c r="K125" s="216" t="s">
        <v>368</v>
      </c>
      <c r="L125" s="47"/>
      <c r="M125" s="221" t="s">
        <v>21</v>
      </c>
      <c r="N125" s="222" t="s">
        <v>43</v>
      </c>
      <c r="O125" s="87"/>
      <c r="P125" s="223">
        <f>O125*H125</f>
        <v>0</v>
      </c>
      <c r="Q125" s="223">
        <v>0</v>
      </c>
      <c r="R125" s="223">
        <f>Q125*H125</f>
        <v>0</v>
      </c>
      <c r="S125" s="223">
        <v>0</v>
      </c>
      <c r="T125" s="224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5" t="s">
        <v>97</v>
      </c>
      <c r="AT125" s="225" t="s">
        <v>179</v>
      </c>
      <c r="AU125" s="225" t="s">
        <v>81</v>
      </c>
      <c r="AY125" s="20" t="s">
        <v>178</v>
      </c>
      <c r="BE125" s="226">
        <f>IF(N125="základní",J125,0)</f>
        <v>0</v>
      </c>
      <c r="BF125" s="226">
        <f>IF(N125="snížená",J125,0)</f>
        <v>0</v>
      </c>
      <c r="BG125" s="226">
        <f>IF(N125="zákl. přenesená",J125,0)</f>
        <v>0</v>
      </c>
      <c r="BH125" s="226">
        <f>IF(N125="sníž. přenesená",J125,0)</f>
        <v>0</v>
      </c>
      <c r="BI125" s="226">
        <f>IF(N125="nulová",J125,0)</f>
        <v>0</v>
      </c>
      <c r="BJ125" s="20" t="s">
        <v>79</v>
      </c>
      <c r="BK125" s="226">
        <f>ROUND(I125*H125,2)</f>
        <v>0</v>
      </c>
      <c r="BL125" s="20" t="s">
        <v>97</v>
      </c>
      <c r="BM125" s="225" t="s">
        <v>5545</v>
      </c>
    </row>
    <row r="126" s="2" customFormat="1">
      <c r="A126" s="41"/>
      <c r="B126" s="42"/>
      <c r="C126" s="43"/>
      <c r="D126" s="235" t="s">
        <v>370</v>
      </c>
      <c r="E126" s="43"/>
      <c r="F126" s="236" t="s">
        <v>483</v>
      </c>
      <c r="G126" s="43"/>
      <c r="H126" s="43"/>
      <c r="I126" s="237"/>
      <c r="J126" s="43"/>
      <c r="K126" s="43"/>
      <c r="L126" s="47"/>
      <c r="M126" s="238"/>
      <c r="N126" s="239"/>
      <c r="O126" s="87"/>
      <c r="P126" s="87"/>
      <c r="Q126" s="87"/>
      <c r="R126" s="87"/>
      <c r="S126" s="87"/>
      <c r="T126" s="88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T126" s="20" t="s">
        <v>370</v>
      </c>
      <c r="AU126" s="20" t="s">
        <v>81</v>
      </c>
    </row>
    <row r="127" s="13" customFormat="1">
      <c r="A127" s="13"/>
      <c r="B127" s="240"/>
      <c r="C127" s="241"/>
      <c r="D127" s="242" t="s">
        <v>372</v>
      </c>
      <c r="E127" s="243" t="s">
        <v>21</v>
      </c>
      <c r="F127" s="244" t="s">
        <v>558</v>
      </c>
      <c r="G127" s="241"/>
      <c r="H127" s="243" t="s">
        <v>21</v>
      </c>
      <c r="I127" s="245"/>
      <c r="J127" s="241"/>
      <c r="K127" s="241"/>
      <c r="L127" s="246"/>
      <c r="M127" s="247"/>
      <c r="N127" s="248"/>
      <c r="O127" s="248"/>
      <c r="P127" s="248"/>
      <c r="Q127" s="248"/>
      <c r="R127" s="248"/>
      <c r="S127" s="248"/>
      <c r="T127" s="249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50" t="s">
        <v>372</v>
      </c>
      <c r="AU127" s="250" t="s">
        <v>81</v>
      </c>
      <c r="AV127" s="13" t="s">
        <v>79</v>
      </c>
      <c r="AW127" s="13" t="s">
        <v>34</v>
      </c>
      <c r="AX127" s="13" t="s">
        <v>72</v>
      </c>
      <c r="AY127" s="250" t="s">
        <v>178</v>
      </c>
    </row>
    <row r="128" s="13" customFormat="1">
      <c r="A128" s="13"/>
      <c r="B128" s="240"/>
      <c r="C128" s="241"/>
      <c r="D128" s="242" t="s">
        <v>372</v>
      </c>
      <c r="E128" s="243" t="s">
        <v>21</v>
      </c>
      <c r="F128" s="244" t="s">
        <v>5546</v>
      </c>
      <c r="G128" s="241"/>
      <c r="H128" s="243" t="s">
        <v>21</v>
      </c>
      <c r="I128" s="245"/>
      <c r="J128" s="241"/>
      <c r="K128" s="241"/>
      <c r="L128" s="246"/>
      <c r="M128" s="247"/>
      <c r="N128" s="248"/>
      <c r="O128" s="248"/>
      <c r="P128" s="248"/>
      <c r="Q128" s="248"/>
      <c r="R128" s="248"/>
      <c r="S128" s="248"/>
      <c r="T128" s="249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50" t="s">
        <v>372</v>
      </c>
      <c r="AU128" s="250" t="s">
        <v>81</v>
      </c>
      <c r="AV128" s="13" t="s">
        <v>79</v>
      </c>
      <c r="AW128" s="13" t="s">
        <v>34</v>
      </c>
      <c r="AX128" s="13" t="s">
        <v>72</v>
      </c>
      <c r="AY128" s="250" t="s">
        <v>178</v>
      </c>
    </row>
    <row r="129" s="14" customFormat="1">
      <c r="A129" s="14"/>
      <c r="B129" s="251"/>
      <c r="C129" s="252"/>
      <c r="D129" s="242" t="s">
        <v>372</v>
      </c>
      <c r="E129" s="253" t="s">
        <v>21</v>
      </c>
      <c r="F129" s="254" t="s">
        <v>5533</v>
      </c>
      <c r="G129" s="252"/>
      <c r="H129" s="255">
        <v>60.942</v>
      </c>
      <c r="I129" s="256"/>
      <c r="J129" s="252"/>
      <c r="K129" s="252"/>
      <c r="L129" s="257"/>
      <c r="M129" s="258"/>
      <c r="N129" s="259"/>
      <c r="O129" s="259"/>
      <c r="P129" s="259"/>
      <c r="Q129" s="259"/>
      <c r="R129" s="259"/>
      <c r="S129" s="259"/>
      <c r="T129" s="260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61" t="s">
        <v>372</v>
      </c>
      <c r="AU129" s="261" t="s">
        <v>81</v>
      </c>
      <c r="AV129" s="14" t="s">
        <v>81</v>
      </c>
      <c r="AW129" s="14" t="s">
        <v>34</v>
      </c>
      <c r="AX129" s="14" t="s">
        <v>72</v>
      </c>
      <c r="AY129" s="261" t="s">
        <v>178</v>
      </c>
    </row>
    <row r="130" s="14" customFormat="1">
      <c r="A130" s="14"/>
      <c r="B130" s="251"/>
      <c r="C130" s="252"/>
      <c r="D130" s="242" t="s">
        <v>372</v>
      </c>
      <c r="E130" s="253" t="s">
        <v>21</v>
      </c>
      <c r="F130" s="254" t="s">
        <v>5534</v>
      </c>
      <c r="G130" s="252"/>
      <c r="H130" s="255">
        <v>76.031999999999996</v>
      </c>
      <c r="I130" s="256"/>
      <c r="J130" s="252"/>
      <c r="K130" s="252"/>
      <c r="L130" s="257"/>
      <c r="M130" s="258"/>
      <c r="N130" s="259"/>
      <c r="O130" s="259"/>
      <c r="P130" s="259"/>
      <c r="Q130" s="259"/>
      <c r="R130" s="259"/>
      <c r="S130" s="259"/>
      <c r="T130" s="260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61" t="s">
        <v>372</v>
      </c>
      <c r="AU130" s="261" t="s">
        <v>81</v>
      </c>
      <c r="AV130" s="14" t="s">
        <v>81</v>
      </c>
      <c r="AW130" s="14" t="s">
        <v>34</v>
      </c>
      <c r="AX130" s="14" t="s">
        <v>72</v>
      </c>
      <c r="AY130" s="261" t="s">
        <v>178</v>
      </c>
    </row>
    <row r="131" s="14" customFormat="1">
      <c r="A131" s="14"/>
      <c r="B131" s="251"/>
      <c r="C131" s="252"/>
      <c r="D131" s="242" t="s">
        <v>372</v>
      </c>
      <c r="E131" s="253" t="s">
        <v>21</v>
      </c>
      <c r="F131" s="254" t="s">
        <v>5535</v>
      </c>
      <c r="G131" s="252"/>
      <c r="H131" s="255">
        <v>83.700000000000003</v>
      </c>
      <c r="I131" s="256"/>
      <c r="J131" s="252"/>
      <c r="K131" s="252"/>
      <c r="L131" s="257"/>
      <c r="M131" s="258"/>
      <c r="N131" s="259"/>
      <c r="O131" s="259"/>
      <c r="P131" s="259"/>
      <c r="Q131" s="259"/>
      <c r="R131" s="259"/>
      <c r="S131" s="259"/>
      <c r="T131" s="260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61" t="s">
        <v>372</v>
      </c>
      <c r="AU131" s="261" t="s">
        <v>81</v>
      </c>
      <c r="AV131" s="14" t="s">
        <v>81</v>
      </c>
      <c r="AW131" s="14" t="s">
        <v>34</v>
      </c>
      <c r="AX131" s="14" t="s">
        <v>72</v>
      </c>
      <c r="AY131" s="261" t="s">
        <v>178</v>
      </c>
    </row>
    <row r="132" s="14" customFormat="1">
      <c r="A132" s="14"/>
      <c r="B132" s="251"/>
      <c r="C132" s="252"/>
      <c r="D132" s="242" t="s">
        <v>372</v>
      </c>
      <c r="E132" s="253" t="s">
        <v>21</v>
      </c>
      <c r="F132" s="254" t="s">
        <v>5547</v>
      </c>
      <c r="G132" s="252"/>
      <c r="H132" s="255">
        <v>-26.402000000000001</v>
      </c>
      <c r="I132" s="256"/>
      <c r="J132" s="252"/>
      <c r="K132" s="252"/>
      <c r="L132" s="257"/>
      <c r="M132" s="258"/>
      <c r="N132" s="259"/>
      <c r="O132" s="259"/>
      <c r="P132" s="259"/>
      <c r="Q132" s="259"/>
      <c r="R132" s="259"/>
      <c r="S132" s="259"/>
      <c r="T132" s="260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61" t="s">
        <v>372</v>
      </c>
      <c r="AU132" s="261" t="s">
        <v>81</v>
      </c>
      <c r="AV132" s="14" t="s">
        <v>81</v>
      </c>
      <c r="AW132" s="14" t="s">
        <v>34</v>
      </c>
      <c r="AX132" s="14" t="s">
        <v>72</v>
      </c>
      <c r="AY132" s="261" t="s">
        <v>178</v>
      </c>
    </row>
    <row r="133" s="14" customFormat="1">
      <c r="A133" s="14"/>
      <c r="B133" s="251"/>
      <c r="C133" s="252"/>
      <c r="D133" s="242" t="s">
        <v>372</v>
      </c>
      <c r="E133" s="253" t="s">
        <v>21</v>
      </c>
      <c r="F133" s="254" t="s">
        <v>5548</v>
      </c>
      <c r="G133" s="252"/>
      <c r="H133" s="255">
        <v>-8.6999999999999993</v>
      </c>
      <c r="I133" s="256"/>
      <c r="J133" s="252"/>
      <c r="K133" s="252"/>
      <c r="L133" s="257"/>
      <c r="M133" s="258"/>
      <c r="N133" s="259"/>
      <c r="O133" s="259"/>
      <c r="P133" s="259"/>
      <c r="Q133" s="259"/>
      <c r="R133" s="259"/>
      <c r="S133" s="259"/>
      <c r="T133" s="260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61" t="s">
        <v>372</v>
      </c>
      <c r="AU133" s="261" t="s">
        <v>81</v>
      </c>
      <c r="AV133" s="14" t="s">
        <v>81</v>
      </c>
      <c r="AW133" s="14" t="s">
        <v>34</v>
      </c>
      <c r="AX133" s="14" t="s">
        <v>72</v>
      </c>
      <c r="AY133" s="261" t="s">
        <v>178</v>
      </c>
    </row>
    <row r="134" s="15" customFormat="1">
      <c r="A134" s="15"/>
      <c r="B134" s="262"/>
      <c r="C134" s="263"/>
      <c r="D134" s="242" t="s">
        <v>372</v>
      </c>
      <c r="E134" s="264" t="s">
        <v>21</v>
      </c>
      <c r="F134" s="265" t="s">
        <v>399</v>
      </c>
      <c r="G134" s="263"/>
      <c r="H134" s="266">
        <v>185.572</v>
      </c>
      <c r="I134" s="267"/>
      <c r="J134" s="263"/>
      <c r="K134" s="263"/>
      <c r="L134" s="268"/>
      <c r="M134" s="269"/>
      <c r="N134" s="270"/>
      <c r="O134" s="270"/>
      <c r="P134" s="270"/>
      <c r="Q134" s="270"/>
      <c r="R134" s="270"/>
      <c r="S134" s="270"/>
      <c r="T134" s="271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T134" s="272" t="s">
        <v>372</v>
      </c>
      <c r="AU134" s="272" t="s">
        <v>81</v>
      </c>
      <c r="AV134" s="15" t="s">
        <v>97</v>
      </c>
      <c r="AW134" s="15" t="s">
        <v>34</v>
      </c>
      <c r="AX134" s="15" t="s">
        <v>79</v>
      </c>
      <c r="AY134" s="272" t="s">
        <v>178</v>
      </c>
    </row>
    <row r="135" s="2" customFormat="1" ht="33" customHeight="1">
      <c r="A135" s="41"/>
      <c r="B135" s="42"/>
      <c r="C135" s="214" t="s">
        <v>215</v>
      </c>
      <c r="D135" s="214" t="s">
        <v>179</v>
      </c>
      <c r="E135" s="215" t="s">
        <v>496</v>
      </c>
      <c r="F135" s="216" t="s">
        <v>497</v>
      </c>
      <c r="G135" s="217" t="s">
        <v>384</v>
      </c>
      <c r="H135" s="218">
        <v>36</v>
      </c>
      <c r="I135" s="219"/>
      <c r="J135" s="220">
        <f>ROUND(I135*H135,2)</f>
        <v>0</v>
      </c>
      <c r="K135" s="216" t="s">
        <v>368</v>
      </c>
      <c r="L135" s="47"/>
      <c r="M135" s="221" t="s">
        <v>21</v>
      </c>
      <c r="N135" s="222" t="s">
        <v>43</v>
      </c>
      <c r="O135" s="87"/>
      <c r="P135" s="223">
        <f>O135*H135</f>
        <v>0</v>
      </c>
      <c r="Q135" s="223">
        <v>0</v>
      </c>
      <c r="R135" s="223">
        <f>Q135*H135</f>
        <v>0</v>
      </c>
      <c r="S135" s="223">
        <v>0</v>
      </c>
      <c r="T135" s="224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5" t="s">
        <v>97</v>
      </c>
      <c r="AT135" s="225" t="s">
        <v>179</v>
      </c>
      <c r="AU135" s="225" t="s">
        <v>81</v>
      </c>
      <c r="AY135" s="20" t="s">
        <v>178</v>
      </c>
      <c r="BE135" s="226">
        <f>IF(N135="základní",J135,0)</f>
        <v>0</v>
      </c>
      <c r="BF135" s="226">
        <f>IF(N135="snížená",J135,0)</f>
        <v>0</v>
      </c>
      <c r="BG135" s="226">
        <f>IF(N135="zákl. přenesená",J135,0)</f>
        <v>0</v>
      </c>
      <c r="BH135" s="226">
        <f>IF(N135="sníž. přenesená",J135,0)</f>
        <v>0</v>
      </c>
      <c r="BI135" s="226">
        <f>IF(N135="nulová",J135,0)</f>
        <v>0</v>
      </c>
      <c r="BJ135" s="20" t="s">
        <v>79</v>
      </c>
      <c r="BK135" s="226">
        <f>ROUND(I135*H135,2)</f>
        <v>0</v>
      </c>
      <c r="BL135" s="20" t="s">
        <v>97</v>
      </c>
      <c r="BM135" s="225" t="s">
        <v>5549</v>
      </c>
    </row>
    <row r="136" s="2" customFormat="1">
      <c r="A136" s="41"/>
      <c r="B136" s="42"/>
      <c r="C136" s="43"/>
      <c r="D136" s="235" t="s">
        <v>370</v>
      </c>
      <c r="E136" s="43"/>
      <c r="F136" s="236" t="s">
        <v>499</v>
      </c>
      <c r="G136" s="43"/>
      <c r="H136" s="43"/>
      <c r="I136" s="237"/>
      <c r="J136" s="43"/>
      <c r="K136" s="43"/>
      <c r="L136" s="47"/>
      <c r="M136" s="238"/>
      <c r="N136" s="239"/>
      <c r="O136" s="87"/>
      <c r="P136" s="87"/>
      <c r="Q136" s="87"/>
      <c r="R136" s="87"/>
      <c r="S136" s="87"/>
      <c r="T136" s="88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T136" s="20" t="s">
        <v>370</v>
      </c>
      <c r="AU136" s="20" t="s">
        <v>81</v>
      </c>
    </row>
    <row r="137" s="13" customFormat="1">
      <c r="A137" s="13"/>
      <c r="B137" s="240"/>
      <c r="C137" s="241"/>
      <c r="D137" s="242" t="s">
        <v>372</v>
      </c>
      <c r="E137" s="243" t="s">
        <v>21</v>
      </c>
      <c r="F137" s="244" t="s">
        <v>558</v>
      </c>
      <c r="G137" s="241"/>
      <c r="H137" s="243" t="s">
        <v>21</v>
      </c>
      <c r="I137" s="245"/>
      <c r="J137" s="241"/>
      <c r="K137" s="241"/>
      <c r="L137" s="246"/>
      <c r="M137" s="247"/>
      <c r="N137" s="248"/>
      <c r="O137" s="248"/>
      <c r="P137" s="248"/>
      <c r="Q137" s="248"/>
      <c r="R137" s="248"/>
      <c r="S137" s="248"/>
      <c r="T137" s="249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50" t="s">
        <v>372</v>
      </c>
      <c r="AU137" s="250" t="s">
        <v>81</v>
      </c>
      <c r="AV137" s="13" t="s">
        <v>79</v>
      </c>
      <c r="AW137" s="13" t="s">
        <v>34</v>
      </c>
      <c r="AX137" s="13" t="s">
        <v>72</v>
      </c>
      <c r="AY137" s="250" t="s">
        <v>178</v>
      </c>
    </row>
    <row r="138" s="13" customFormat="1">
      <c r="A138" s="13"/>
      <c r="B138" s="240"/>
      <c r="C138" s="241"/>
      <c r="D138" s="242" t="s">
        <v>372</v>
      </c>
      <c r="E138" s="243" t="s">
        <v>21</v>
      </c>
      <c r="F138" s="244" t="s">
        <v>5532</v>
      </c>
      <c r="G138" s="241"/>
      <c r="H138" s="243" t="s">
        <v>21</v>
      </c>
      <c r="I138" s="245"/>
      <c r="J138" s="241"/>
      <c r="K138" s="241"/>
      <c r="L138" s="246"/>
      <c r="M138" s="247"/>
      <c r="N138" s="248"/>
      <c r="O138" s="248"/>
      <c r="P138" s="248"/>
      <c r="Q138" s="248"/>
      <c r="R138" s="248"/>
      <c r="S138" s="248"/>
      <c r="T138" s="249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0" t="s">
        <v>372</v>
      </c>
      <c r="AU138" s="250" t="s">
        <v>81</v>
      </c>
      <c r="AV138" s="13" t="s">
        <v>79</v>
      </c>
      <c r="AW138" s="13" t="s">
        <v>34</v>
      </c>
      <c r="AX138" s="13" t="s">
        <v>72</v>
      </c>
      <c r="AY138" s="250" t="s">
        <v>178</v>
      </c>
    </row>
    <row r="139" s="14" customFormat="1">
      <c r="A139" s="14"/>
      <c r="B139" s="251"/>
      <c r="C139" s="252"/>
      <c r="D139" s="242" t="s">
        <v>372</v>
      </c>
      <c r="E139" s="253" t="s">
        <v>21</v>
      </c>
      <c r="F139" s="254" t="s">
        <v>5550</v>
      </c>
      <c r="G139" s="252"/>
      <c r="H139" s="255">
        <v>12.960000000000001</v>
      </c>
      <c r="I139" s="256"/>
      <c r="J139" s="252"/>
      <c r="K139" s="252"/>
      <c r="L139" s="257"/>
      <c r="M139" s="258"/>
      <c r="N139" s="259"/>
      <c r="O139" s="259"/>
      <c r="P139" s="259"/>
      <c r="Q139" s="259"/>
      <c r="R139" s="259"/>
      <c r="S139" s="259"/>
      <c r="T139" s="260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61" t="s">
        <v>372</v>
      </c>
      <c r="AU139" s="261" t="s">
        <v>81</v>
      </c>
      <c r="AV139" s="14" t="s">
        <v>81</v>
      </c>
      <c r="AW139" s="14" t="s">
        <v>34</v>
      </c>
      <c r="AX139" s="14" t="s">
        <v>72</v>
      </c>
      <c r="AY139" s="261" t="s">
        <v>178</v>
      </c>
    </row>
    <row r="140" s="14" customFormat="1">
      <c r="A140" s="14"/>
      <c r="B140" s="251"/>
      <c r="C140" s="252"/>
      <c r="D140" s="242" t="s">
        <v>372</v>
      </c>
      <c r="E140" s="253" t="s">
        <v>21</v>
      </c>
      <c r="F140" s="254" t="s">
        <v>5551</v>
      </c>
      <c r="G140" s="252"/>
      <c r="H140" s="255">
        <v>23.039999999999999</v>
      </c>
      <c r="I140" s="256"/>
      <c r="J140" s="252"/>
      <c r="K140" s="252"/>
      <c r="L140" s="257"/>
      <c r="M140" s="258"/>
      <c r="N140" s="259"/>
      <c r="O140" s="259"/>
      <c r="P140" s="259"/>
      <c r="Q140" s="259"/>
      <c r="R140" s="259"/>
      <c r="S140" s="259"/>
      <c r="T140" s="260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1" t="s">
        <v>372</v>
      </c>
      <c r="AU140" s="261" t="s">
        <v>81</v>
      </c>
      <c r="AV140" s="14" t="s">
        <v>81</v>
      </c>
      <c r="AW140" s="14" t="s">
        <v>34</v>
      </c>
      <c r="AX140" s="14" t="s">
        <v>72</v>
      </c>
      <c r="AY140" s="261" t="s">
        <v>178</v>
      </c>
    </row>
    <row r="141" s="15" customFormat="1">
      <c r="A141" s="15"/>
      <c r="B141" s="262"/>
      <c r="C141" s="263"/>
      <c r="D141" s="242" t="s">
        <v>372</v>
      </c>
      <c r="E141" s="264" t="s">
        <v>21</v>
      </c>
      <c r="F141" s="265" t="s">
        <v>399</v>
      </c>
      <c r="G141" s="263"/>
      <c r="H141" s="266">
        <v>36</v>
      </c>
      <c r="I141" s="267"/>
      <c r="J141" s="263"/>
      <c r="K141" s="263"/>
      <c r="L141" s="268"/>
      <c r="M141" s="269"/>
      <c r="N141" s="270"/>
      <c r="O141" s="270"/>
      <c r="P141" s="270"/>
      <c r="Q141" s="270"/>
      <c r="R141" s="270"/>
      <c r="S141" s="270"/>
      <c r="T141" s="271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T141" s="272" t="s">
        <v>372</v>
      </c>
      <c r="AU141" s="272" t="s">
        <v>81</v>
      </c>
      <c r="AV141" s="15" t="s">
        <v>97</v>
      </c>
      <c r="AW141" s="15" t="s">
        <v>34</v>
      </c>
      <c r="AX141" s="15" t="s">
        <v>79</v>
      </c>
      <c r="AY141" s="272" t="s">
        <v>178</v>
      </c>
    </row>
    <row r="142" s="12" customFormat="1" ht="22.8" customHeight="1">
      <c r="A142" s="12"/>
      <c r="B142" s="200"/>
      <c r="C142" s="201"/>
      <c r="D142" s="202" t="s">
        <v>71</v>
      </c>
      <c r="E142" s="227" t="s">
        <v>81</v>
      </c>
      <c r="F142" s="227" t="s">
        <v>521</v>
      </c>
      <c r="G142" s="201"/>
      <c r="H142" s="201"/>
      <c r="I142" s="204"/>
      <c r="J142" s="228">
        <f>BK142</f>
        <v>0</v>
      </c>
      <c r="K142" s="201"/>
      <c r="L142" s="206"/>
      <c r="M142" s="207"/>
      <c r="N142" s="208"/>
      <c r="O142" s="208"/>
      <c r="P142" s="209">
        <f>SUM(P143:P229)</f>
        <v>0</v>
      </c>
      <c r="Q142" s="208"/>
      <c r="R142" s="209">
        <f>SUM(R143:R229)</f>
        <v>184.92725451999999</v>
      </c>
      <c r="S142" s="208"/>
      <c r="T142" s="210">
        <f>SUM(T143:T229)</f>
        <v>0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R142" s="211" t="s">
        <v>79</v>
      </c>
      <c r="AT142" s="212" t="s">
        <v>71</v>
      </c>
      <c r="AU142" s="212" t="s">
        <v>79</v>
      </c>
      <c r="AY142" s="211" t="s">
        <v>178</v>
      </c>
      <c r="BK142" s="213">
        <f>SUM(BK143:BK229)</f>
        <v>0</v>
      </c>
    </row>
    <row r="143" s="2" customFormat="1" ht="33" customHeight="1">
      <c r="A143" s="41"/>
      <c r="B143" s="42"/>
      <c r="C143" s="214" t="s">
        <v>219</v>
      </c>
      <c r="D143" s="214" t="s">
        <v>179</v>
      </c>
      <c r="E143" s="215" t="s">
        <v>5552</v>
      </c>
      <c r="F143" s="216" t="s">
        <v>5553</v>
      </c>
      <c r="G143" s="217" t="s">
        <v>392</v>
      </c>
      <c r="H143" s="218">
        <v>10.212</v>
      </c>
      <c r="I143" s="219"/>
      <c r="J143" s="220">
        <f>ROUND(I143*H143,2)</f>
        <v>0</v>
      </c>
      <c r="K143" s="216" t="s">
        <v>368</v>
      </c>
      <c r="L143" s="47"/>
      <c r="M143" s="221" t="s">
        <v>21</v>
      </c>
      <c r="N143" s="222" t="s">
        <v>43</v>
      </c>
      <c r="O143" s="87"/>
      <c r="P143" s="223">
        <f>O143*H143</f>
        <v>0</v>
      </c>
      <c r="Q143" s="223">
        <v>2.3010199999999998</v>
      </c>
      <c r="R143" s="223">
        <f>Q143*H143</f>
        <v>23.498016239999998</v>
      </c>
      <c r="S143" s="223">
        <v>0</v>
      </c>
      <c r="T143" s="224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25" t="s">
        <v>97</v>
      </c>
      <c r="AT143" s="225" t="s">
        <v>179</v>
      </c>
      <c r="AU143" s="225" t="s">
        <v>81</v>
      </c>
      <c r="AY143" s="20" t="s">
        <v>178</v>
      </c>
      <c r="BE143" s="226">
        <f>IF(N143="základní",J143,0)</f>
        <v>0</v>
      </c>
      <c r="BF143" s="226">
        <f>IF(N143="snížená",J143,0)</f>
        <v>0</v>
      </c>
      <c r="BG143" s="226">
        <f>IF(N143="zákl. přenesená",J143,0)</f>
        <v>0</v>
      </c>
      <c r="BH143" s="226">
        <f>IF(N143="sníž. přenesená",J143,0)</f>
        <v>0</v>
      </c>
      <c r="BI143" s="226">
        <f>IF(N143="nulová",J143,0)</f>
        <v>0</v>
      </c>
      <c r="BJ143" s="20" t="s">
        <v>79</v>
      </c>
      <c r="BK143" s="226">
        <f>ROUND(I143*H143,2)</f>
        <v>0</v>
      </c>
      <c r="BL143" s="20" t="s">
        <v>97</v>
      </c>
      <c r="BM143" s="225" t="s">
        <v>5554</v>
      </c>
    </row>
    <row r="144" s="2" customFormat="1">
      <c r="A144" s="41"/>
      <c r="B144" s="42"/>
      <c r="C144" s="43"/>
      <c r="D144" s="235" t="s">
        <v>370</v>
      </c>
      <c r="E144" s="43"/>
      <c r="F144" s="236" t="s">
        <v>5555</v>
      </c>
      <c r="G144" s="43"/>
      <c r="H144" s="43"/>
      <c r="I144" s="237"/>
      <c r="J144" s="43"/>
      <c r="K144" s="43"/>
      <c r="L144" s="47"/>
      <c r="M144" s="238"/>
      <c r="N144" s="239"/>
      <c r="O144" s="87"/>
      <c r="P144" s="87"/>
      <c r="Q144" s="87"/>
      <c r="R144" s="87"/>
      <c r="S144" s="87"/>
      <c r="T144" s="88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T144" s="20" t="s">
        <v>370</v>
      </c>
      <c r="AU144" s="20" t="s">
        <v>81</v>
      </c>
    </row>
    <row r="145" s="13" customFormat="1">
      <c r="A145" s="13"/>
      <c r="B145" s="240"/>
      <c r="C145" s="241"/>
      <c r="D145" s="242" t="s">
        <v>372</v>
      </c>
      <c r="E145" s="243" t="s">
        <v>21</v>
      </c>
      <c r="F145" s="244" t="s">
        <v>558</v>
      </c>
      <c r="G145" s="241"/>
      <c r="H145" s="243" t="s">
        <v>21</v>
      </c>
      <c r="I145" s="245"/>
      <c r="J145" s="241"/>
      <c r="K145" s="241"/>
      <c r="L145" s="246"/>
      <c r="M145" s="247"/>
      <c r="N145" s="248"/>
      <c r="O145" s="248"/>
      <c r="P145" s="248"/>
      <c r="Q145" s="248"/>
      <c r="R145" s="248"/>
      <c r="S145" s="248"/>
      <c r="T145" s="249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50" t="s">
        <v>372</v>
      </c>
      <c r="AU145" s="250" t="s">
        <v>81</v>
      </c>
      <c r="AV145" s="13" t="s">
        <v>79</v>
      </c>
      <c r="AW145" s="13" t="s">
        <v>34</v>
      </c>
      <c r="AX145" s="13" t="s">
        <v>72</v>
      </c>
      <c r="AY145" s="250" t="s">
        <v>178</v>
      </c>
    </row>
    <row r="146" s="14" customFormat="1">
      <c r="A146" s="14"/>
      <c r="B146" s="251"/>
      <c r="C146" s="252"/>
      <c r="D146" s="242" t="s">
        <v>372</v>
      </c>
      <c r="E146" s="253" t="s">
        <v>21</v>
      </c>
      <c r="F146" s="254" t="s">
        <v>5556</v>
      </c>
      <c r="G146" s="252"/>
      <c r="H146" s="255">
        <v>1.1879999999999999</v>
      </c>
      <c r="I146" s="256"/>
      <c r="J146" s="252"/>
      <c r="K146" s="252"/>
      <c r="L146" s="257"/>
      <c r="M146" s="258"/>
      <c r="N146" s="259"/>
      <c r="O146" s="259"/>
      <c r="P146" s="259"/>
      <c r="Q146" s="259"/>
      <c r="R146" s="259"/>
      <c r="S146" s="259"/>
      <c r="T146" s="260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61" t="s">
        <v>372</v>
      </c>
      <c r="AU146" s="261" t="s">
        <v>81</v>
      </c>
      <c r="AV146" s="14" t="s">
        <v>81</v>
      </c>
      <c r="AW146" s="14" t="s">
        <v>34</v>
      </c>
      <c r="AX146" s="14" t="s">
        <v>72</v>
      </c>
      <c r="AY146" s="261" t="s">
        <v>178</v>
      </c>
    </row>
    <row r="147" s="14" customFormat="1">
      <c r="A147" s="14"/>
      <c r="B147" s="251"/>
      <c r="C147" s="252"/>
      <c r="D147" s="242" t="s">
        <v>372</v>
      </c>
      <c r="E147" s="253" t="s">
        <v>21</v>
      </c>
      <c r="F147" s="254" t="s">
        <v>5557</v>
      </c>
      <c r="G147" s="252"/>
      <c r="H147" s="255">
        <v>2.9220000000000002</v>
      </c>
      <c r="I147" s="256"/>
      <c r="J147" s="252"/>
      <c r="K147" s="252"/>
      <c r="L147" s="257"/>
      <c r="M147" s="258"/>
      <c r="N147" s="259"/>
      <c r="O147" s="259"/>
      <c r="P147" s="259"/>
      <c r="Q147" s="259"/>
      <c r="R147" s="259"/>
      <c r="S147" s="259"/>
      <c r="T147" s="260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1" t="s">
        <v>372</v>
      </c>
      <c r="AU147" s="261" t="s">
        <v>81</v>
      </c>
      <c r="AV147" s="14" t="s">
        <v>81</v>
      </c>
      <c r="AW147" s="14" t="s">
        <v>34</v>
      </c>
      <c r="AX147" s="14" t="s">
        <v>72</v>
      </c>
      <c r="AY147" s="261" t="s">
        <v>178</v>
      </c>
    </row>
    <row r="148" s="13" customFormat="1">
      <c r="A148" s="13"/>
      <c r="B148" s="240"/>
      <c r="C148" s="241"/>
      <c r="D148" s="242" t="s">
        <v>372</v>
      </c>
      <c r="E148" s="243" t="s">
        <v>21</v>
      </c>
      <c r="F148" s="244" t="s">
        <v>5558</v>
      </c>
      <c r="G148" s="241"/>
      <c r="H148" s="243" t="s">
        <v>21</v>
      </c>
      <c r="I148" s="245"/>
      <c r="J148" s="241"/>
      <c r="K148" s="241"/>
      <c r="L148" s="246"/>
      <c r="M148" s="247"/>
      <c r="N148" s="248"/>
      <c r="O148" s="248"/>
      <c r="P148" s="248"/>
      <c r="Q148" s="248"/>
      <c r="R148" s="248"/>
      <c r="S148" s="248"/>
      <c r="T148" s="249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50" t="s">
        <v>372</v>
      </c>
      <c r="AU148" s="250" t="s">
        <v>81</v>
      </c>
      <c r="AV148" s="13" t="s">
        <v>79</v>
      </c>
      <c r="AW148" s="13" t="s">
        <v>34</v>
      </c>
      <c r="AX148" s="13" t="s">
        <v>72</v>
      </c>
      <c r="AY148" s="250" t="s">
        <v>178</v>
      </c>
    </row>
    <row r="149" s="14" customFormat="1">
      <c r="A149" s="14"/>
      <c r="B149" s="251"/>
      <c r="C149" s="252"/>
      <c r="D149" s="242" t="s">
        <v>372</v>
      </c>
      <c r="E149" s="253" t="s">
        <v>21</v>
      </c>
      <c r="F149" s="254" t="s">
        <v>5559</v>
      </c>
      <c r="G149" s="252"/>
      <c r="H149" s="255">
        <v>1.1399999999999999</v>
      </c>
      <c r="I149" s="256"/>
      <c r="J149" s="252"/>
      <c r="K149" s="252"/>
      <c r="L149" s="257"/>
      <c r="M149" s="258"/>
      <c r="N149" s="259"/>
      <c r="O149" s="259"/>
      <c r="P149" s="259"/>
      <c r="Q149" s="259"/>
      <c r="R149" s="259"/>
      <c r="S149" s="259"/>
      <c r="T149" s="260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61" t="s">
        <v>372</v>
      </c>
      <c r="AU149" s="261" t="s">
        <v>81</v>
      </c>
      <c r="AV149" s="14" t="s">
        <v>81</v>
      </c>
      <c r="AW149" s="14" t="s">
        <v>34</v>
      </c>
      <c r="AX149" s="14" t="s">
        <v>72</v>
      </c>
      <c r="AY149" s="261" t="s">
        <v>178</v>
      </c>
    </row>
    <row r="150" s="14" customFormat="1">
      <c r="A150" s="14"/>
      <c r="B150" s="251"/>
      <c r="C150" s="252"/>
      <c r="D150" s="242" t="s">
        <v>372</v>
      </c>
      <c r="E150" s="253" t="s">
        <v>21</v>
      </c>
      <c r="F150" s="254" t="s">
        <v>5560</v>
      </c>
      <c r="G150" s="252"/>
      <c r="H150" s="255">
        <v>0.74099999999999999</v>
      </c>
      <c r="I150" s="256"/>
      <c r="J150" s="252"/>
      <c r="K150" s="252"/>
      <c r="L150" s="257"/>
      <c r="M150" s="258"/>
      <c r="N150" s="259"/>
      <c r="O150" s="259"/>
      <c r="P150" s="259"/>
      <c r="Q150" s="259"/>
      <c r="R150" s="259"/>
      <c r="S150" s="259"/>
      <c r="T150" s="260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61" t="s">
        <v>372</v>
      </c>
      <c r="AU150" s="261" t="s">
        <v>81</v>
      </c>
      <c r="AV150" s="14" t="s">
        <v>81</v>
      </c>
      <c r="AW150" s="14" t="s">
        <v>34</v>
      </c>
      <c r="AX150" s="14" t="s">
        <v>72</v>
      </c>
      <c r="AY150" s="261" t="s">
        <v>178</v>
      </c>
    </row>
    <row r="151" s="14" customFormat="1">
      <c r="A151" s="14"/>
      <c r="B151" s="251"/>
      <c r="C151" s="252"/>
      <c r="D151" s="242" t="s">
        <v>372</v>
      </c>
      <c r="E151" s="253" t="s">
        <v>21</v>
      </c>
      <c r="F151" s="254" t="s">
        <v>5561</v>
      </c>
      <c r="G151" s="252"/>
      <c r="H151" s="255">
        <v>0.503</v>
      </c>
      <c r="I151" s="256"/>
      <c r="J151" s="252"/>
      <c r="K151" s="252"/>
      <c r="L151" s="257"/>
      <c r="M151" s="258"/>
      <c r="N151" s="259"/>
      <c r="O151" s="259"/>
      <c r="P151" s="259"/>
      <c r="Q151" s="259"/>
      <c r="R151" s="259"/>
      <c r="S151" s="259"/>
      <c r="T151" s="260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61" t="s">
        <v>372</v>
      </c>
      <c r="AU151" s="261" t="s">
        <v>81</v>
      </c>
      <c r="AV151" s="14" t="s">
        <v>81</v>
      </c>
      <c r="AW151" s="14" t="s">
        <v>34</v>
      </c>
      <c r="AX151" s="14" t="s">
        <v>72</v>
      </c>
      <c r="AY151" s="261" t="s">
        <v>178</v>
      </c>
    </row>
    <row r="152" s="14" customFormat="1">
      <c r="A152" s="14"/>
      <c r="B152" s="251"/>
      <c r="C152" s="252"/>
      <c r="D152" s="242" t="s">
        <v>372</v>
      </c>
      <c r="E152" s="253" t="s">
        <v>21</v>
      </c>
      <c r="F152" s="254" t="s">
        <v>5562</v>
      </c>
      <c r="G152" s="252"/>
      <c r="H152" s="255">
        <v>3.718</v>
      </c>
      <c r="I152" s="256"/>
      <c r="J152" s="252"/>
      <c r="K152" s="252"/>
      <c r="L152" s="257"/>
      <c r="M152" s="258"/>
      <c r="N152" s="259"/>
      <c r="O152" s="259"/>
      <c r="P152" s="259"/>
      <c r="Q152" s="259"/>
      <c r="R152" s="259"/>
      <c r="S152" s="259"/>
      <c r="T152" s="260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1" t="s">
        <v>372</v>
      </c>
      <c r="AU152" s="261" t="s">
        <v>81</v>
      </c>
      <c r="AV152" s="14" t="s">
        <v>81</v>
      </c>
      <c r="AW152" s="14" t="s">
        <v>34</v>
      </c>
      <c r="AX152" s="14" t="s">
        <v>72</v>
      </c>
      <c r="AY152" s="261" t="s">
        <v>178</v>
      </c>
    </row>
    <row r="153" s="15" customFormat="1">
      <c r="A153" s="15"/>
      <c r="B153" s="262"/>
      <c r="C153" s="263"/>
      <c r="D153" s="242" t="s">
        <v>372</v>
      </c>
      <c r="E153" s="264" t="s">
        <v>21</v>
      </c>
      <c r="F153" s="265" t="s">
        <v>399</v>
      </c>
      <c r="G153" s="263"/>
      <c r="H153" s="266">
        <v>10.212</v>
      </c>
      <c r="I153" s="267"/>
      <c r="J153" s="263"/>
      <c r="K153" s="263"/>
      <c r="L153" s="268"/>
      <c r="M153" s="269"/>
      <c r="N153" s="270"/>
      <c r="O153" s="270"/>
      <c r="P153" s="270"/>
      <c r="Q153" s="270"/>
      <c r="R153" s="270"/>
      <c r="S153" s="270"/>
      <c r="T153" s="271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T153" s="272" t="s">
        <v>372</v>
      </c>
      <c r="AU153" s="272" t="s">
        <v>81</v>
      </c>
      <c r="AV153" s="15" t="s">
        <v>97</v>
      </c>
      <c r="AW153" s="15" t="s">
        <v>34</v>
      </c>
      <c r="AX153" s="15" t="s">
        <v>79</v>
      </c>
      <c r="AY153" s="272" t="s">
        <v>178</v>
      </c>
    </row>
    <row r="154" s="2" customFormat="1" ht="37.8" customHeight="1">
      <c r="A154" s="41"/>
      <c r="B154" s="42"/>
      <c r="C154" s="214" t="s">
        <v>223</v>
      </c>
      <c r="D154" s="214" t="s">
        <v>179</v>
      </c>
      <c r="E154" s="215" t="s">
        <v>5563</v>
      </c>
      <c r="F154" s="216" t="s">
        <v>5564</v>
      </c>
      <c r="G154" s="217" t="s">
        <v>392</v>
      </c>
      <c r="H154" s="218">
        <v>12.016</v>
      </c>
      <c r="I154" s="219"/>
      <c r="J154" s="220">
        <f>ROUND(I154*H154,2)</f>
        <v>0</v>
      </c>
      <c r="K154" s="216" t="s">
        <v>393</v>
      </c>
      <c r="L154" s="47"/>
      <c r="M154" s="221" t="s">
        <v>21</v>
      </c>
      <c r="N154" s="222" t="s">
        <v>43</v>
      </c>
      <c r="O154" s="87"/>
      <c r="P154" s="223">
        <f>O154*H154</f>
        <v>0</v>
      </c>
      <c r="Q154" s="223">
        <v>2.4746100000000002</v>
      </c>
      <c r="R154" s="223">
        <f>Q154*H154</f>
        <v>29.734913760000001</v>
      </c>
      <c r="S154" s="223">
        <v>0</v>
      </c>
      <c r="T154" s="224">
        <f>S154*H154</f>
        <v>0</v>
      </c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R154" s="225" t="s">
        <v>97</v>
      </c>
      <c r="AT154" s="225" t="s">
        <v>179</v>
      </c>
      <c r="AU154" s="225" t="s">
        <v>81</v>
      </c>
      <c r="AY154" s="20" t="s">
        <v>178</v>
      </c>
      <c r="BE154" s="226">
        <f>IF(N154="základní",J154,0)</f>
        <v>0</v>
      </c>
      <c r="BF154" s="226">
        <f>IF(N154="snížená",J154,0)</f>
        <v>0</v>
      </c>
      <c r="BG154" s="226">
        <f>IF(N154="zákl. přenesená",J154,0)</f>
        <v>0</v>
      </c>
      <c r="BH154" s="226">
        <f>IF(N154="sníž. přenesená",J154,0)</f>
        <v>0</v>
      </c>
      <c r="BI154" s="226">
        <f>IF(N154="nulová",J154,0)</f>
        <v>0</v>
      </c>
      <c r="BJ154" s="20" t="s">
        <v>79</v>
      </c>
      <c r="BK154" s="226">
        <f>ROUND(I154*H154,2)</f>
        <v>0</v>
      </c>
      <c r="BL154" s="20" t="s">
        <v>97</v>
      </c>
      <c r="BM154" s="225" t="s">
        <v>5565</v>
      </c>
    </row>
    <row r="155" s="13" customFormat="1">
      <c r="A155" s="13"/>
      <c r="B155" s="240"/>
      <c r="C155" s="241"/>
      <c r="D155" s="242" t="s">
        <v>372</v>
      </c>
      <c r="E155" s="243" t="s">
        <v>21</v>
      </c>
      <c r="F155" s="244" t="s">
        <v>558</v>
      </c>
      <c r="G155" s="241"/>
      <c r="H155" s="243" t="s">
        <v>21</v>
      </c>
      <c r="I155" s="245"/>
      <c r="J155" s="241"/>
      <c r="K155" s="241"/>
      <c r="L155" s="246"/>
      <c r="M155" s="247"/>
      <c r="N155" s="248"/>
      <c r="O155" s="248"/>
      <c r="P155" s="248"/>
      <c r="Q155" s="248"/>
      <c r="R155" s="248"/>
      <c r="S155" s="248"/>
      <c r="T155" s="249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50" t="s">
        <v>372</v>
      </c>
      <c r="AU155" s="250" t="s">
        <v>81</v>
      </c>
      <c r="AV155" s="13" t="s">
        <v>79</v>
      </c>
      <c r="AW155" s="13" t="s">
        <v>34</v>
      </c>
      <c r="AX155" s="13" t="s">
        <v>72</v>
      </c>
      <c r="AY155" s="250" t="s">
        <v>178</v>
      </c>
    </row>
    <row r="156" s="14" customFormat="1">
      <c r="A156" s="14"/>
      <c r="B156" s="251"/>
      <c r="C156" s="252"/>
      <c r="D156" s="242" t="s">
        <v>372</v>
      </c>
      <c r="E156" s="253" t="s">
        <v>21</v>
      </c>
      <c r="F156" s="254" t="s">
        <v>5566</v>
      </c>
      <c r="G156" s="252"/>
      <c r="H156" s="255">
        <v>3.5640000000000001</v>
      </c>
      <c r="I156" s="256"/>
      <c r="J156" s="252"/>
      <c r="K156" s="252"/>
      <c r="L156" s="257"/>
      <c r="M156" s="258"/>
      <c r="N156" s="259"/>
      <c r="O156" s="259"/>
      <c r="P156" s="259"/>
      <c r="Q156" s="259"/>
      <c r="R156" s="259"/>
      <c r="S156" s="259"/>
      <c r="T156" s="260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61" t="s">
        <v>372</v>
      </c>
      <c r="AU156" s="261" t="s">
        <v>81</v>
      </c>
      <c r="AV156" s="14" t="s">
        <v>81</v>
      </c>
      <c r="AW156" s="14" t="s">
        <v>34</v>
      </c>
      <c r="AX156" s="14" t="s">
        <v>72</v>
      </c>
      <c r="AY156" s="261" t="s">
        <v>178</v>
      </c>
    </row>
    <row r="157" s="14" customFormat="1">
      <c r="A157" s="14"/>
      <c r="B157" s="251"/>
      <c r="C157" s="252"/>
      <c r="D157" s="242" t="s">
        <v>372</v>
      </c>
      <c r="E157" s="253" t="s">
        <v>21</v>
      </c>
      <c r="F157" s="254" t="s">
        <v>5567</v>
      </c>
      <c r="G157" s="252"/>
      <c r="H157" s="255">
        <v>1.728</v>
      </c>
      <c r="I157" s="256"/>
      <c r="J157" s="252"/>
      <c r="K157" s="252"/>
      <c r="L157" s="257"/>
      <c r="M157" s="258"/>
      <c r="N157" s="259"/>
      <c r="O157" s="259"/>
      <c r="P157" s="259"/>
      <c r="Q157" s="259"/>
      <c r="R157" s="259"/>
      <c r="S157" s="259"/>
      <c r="T157" s="260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61" t="s">
        <v>372</v>
      </c>
      <c r="AU157" s="261" t="s">
        <v>81</v>
      </c>
      <c r="AV157" s="14" t="s">
        <v>81</v>
      </c>
      <c r="AW157" s="14" t="s">
        <v>34</v>
      </c>
      <c r="AX157" s="14" t="s">
        <v>72</v>
      </c>
      <c r="AY157" s="261" t="s">
        <v>178</v>
      </c>
    </row>
    <row r="158" s="14" customFormat="1">
      <c r="A158" s="14"/>
      <c r="B158" s="251"/>
      <c r="C158" s="252"/>
      <c r="D158" s="242" t="s">
        <v>372</v>
      </c>
      <c r="E158" s="253" t="s">
        <v>21</v>
      </c>
      <c r="F158" s="254" t="s">
        <v>5568</v>
      </c>
      <c r="G158" s="252"/>
      <c r="H158" s="255">
        <v>6.7240000000000002</v>
      </c>
      <c r="I158" s="256"/>
      <c r="J158" s="252"/>
      <c r="K158" s="252"/>
      <c r="L158" s="257"/>
      <c r="M158" s="258"/>
      <c r="N158" s="259"/>
      <c r="O158" s="259"/>
      <c r="P158" s="259"/>
      <c r="Q158" s="259"/>
      <c r="R158" s="259"/>
      <c r="S158" s="259"/>
      <c r="T158" s="260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1" t="s">
        <v>372</v>
      </c>
      <c r="AU158" s="261" t="s">
        <v>81</v>
      </c>
      <c r="AV158" s="14" t="s">
        <v>81</v>
      </c>
      <c r="AW158" s="14" t="s">
        <v>34</v>
      </c>
      <c r="AX158" s="14" t="s">
        <v>72</v>
      </c>
      <c r="AY158" s="261" t="s">
        <v>178</v>
      </c>
    </row>
    <row r="159" s="15" customFormat="1">
      <c r="A159" s="15"/>
      <c r="B159" s="262"/>
      <c r="C159" s="263"/>
      <c r="D159" s="242" t="s">
        <v>372</v>
      </c>
      <c r="E159" s="264" t="s">
        <v>21</v>
      </c>
      <c r="F159" s="265" t="s">
        <v>399</v>
      </c>
      <c r="G159" s="263"/>
      <c r="H159" s="266">
        <v>12.016</v>
      </c>
      <c r="I159" s="267"/>
      <c r="J159" s="263"/>
      <c r="K159" s="263"/>
      <c r="L159" s="268"/>
      <c r="M159" s="269"/>
      <c r="N159" s="270"/>
      <c r="O159" s="270"/>
      <c r="P159" s="270"/>
      <c r="Q159" s="270"/>
      <c r="R159" s="270"/>
      <c r="S159" s="270"/>
      <c r="T159" s="271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T159" s="272" t="s">
        <v>372</v>
      </c>
      <c r="AU159" s="272" t="s">
        <v>81</v>
      </c>
      <c r="AV159" s="15" t="s">
        <v>97</v>
      </c>
      <c r="AW159" s="15" t="s">
        <v>34</v>
      </c>
      <c r="AX159" s="15" t="s">
        <v>79</v>
      </c>
      <c r="AY159" s="272" t="s">
        <v>178</v>
      </c>
    </row>
    <row r="160" s="2" customFormat="1" ht="16.5" customHeight="1">
      <c r="A160" s="41"/>
      <c r="B160" s="42"/>
      <c r="C160" s="214" t="s">
        <v>185</v>
      </c>
      <c r="D160" s="214" t="s">
        <v>179</v>
      </c>
      <c r="E160" s="215" t="s">
        <v>4712</v>
      </c>
      <c r="F160" s="216" t="s">
        <v>4713</v>
      </c>
      <c r="G160" s="217" t="s">
        <v>384</v>
      </c>
      <c r="H160" s="218">
        <v>72.843000000000004</v>
      </c>
      <c r="I160" s="219"/>
      <c r="J160" s="220">
        <f>ROUND(I160*H160,2)</f>
        <v>0</v>
      </c>
      <c r="K160" s="216" t="s">
        <v>368</v>
      </c>
      <c r="L160" s="47"/>
      <c r="M160" s="221" t="s">
        <v>21</v>
      </c>
      <c r="N160" s="222" t="s">
        <v>43</v>
      </c>
      <c r="O160" s="87"/>
      <c r="P160" s="223">
        <f>O160*H160</f>
        <v>0</v>
      </c>
      <c r="Q160" s="223">
        <v>0.0029399999999999999</v>
      </c>
      <c r="R160" s="223">
        <f>Q160*H160</f>
        <v>0.21415842000000002</v>
      </c>
      <c r="S160" s="223">
        <v>0</v>
      </c>
      <c r="T160" s="224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25" t="s">
        <v>97</v>
      </c>
      <c r="AT160" s="225" t="s">
        <v>179</v>
      </c>
      <c r="AU160" s="225" t="s">
        <v>81</v>
      </c>
      <c r="AY160" s="20" t="s">
        <v>178</v>
      </c>
      <c r="BE160" s="226">
        <f>IF(N160="základní",J160,0)</f>
        <v>0</v>
      </c>
      <c r="BF160" s="226">
        <f>IF(N160="snížená",J160,0)</f>
        <v>0</v>
      </c>
      <c r="BG160" s="226">
        <f>IF(N160="zákl. přenesená",J160,0)</f>
        <v>0</v>
      </c>
      <c r="BH160" s="226">
        <f>IF(N160="sníž. přenesená",J160,0)</f>
        <v>0</v>
      </c>
      <c r="BI160" s="226">
        <f>IF(N160="nulová",J160,0)</f>
        <v>0</v>
      </c>
      <c r="BJ160" s="20" t="s">
        <v>79</v>
      </c>
      <c r="BK160" s="226">
        <f>ROUND(I160*H160,2)</f>
        <v>0</v>
      </c>
      <c r="BL160" s="20" t="s">
        <v>97</v>
      </c>
      <c r="BM160" s="225" t="s">
        <v>5569</v>
      </c>
    </row>
    <row r="161" s="2" customFormat="1">
      <c r="A161" s="41"/>
      <c r="B161" s="42"/>
      <c r="C161" s="43"/>
      <c r="D161" s="235" t="s">
        <v>370</v>
      </c>
      <c r="E161" s="43"/>
      <c r="F161" s="236" t="s">
        <v>4715</v>
      </c>
      <c r="G161" s="43"/>
      <c r="H161" s="43"/>
      <c r="I161" s="237"/>
      <c r="J161" s="43"/>
      <c r="K161" s="43"/>
      <c r="L161" s="47"/>
      <c r="M161" s="238"/>
      <c r="N161" s="239"/>
      <c r="O161" s="87"/>
      <c r="P161" s="87"/>
      <c r="Q161" s="87"/>
      <c r="R161" s="87"/>
      <c r="S161" s="87"/>
      <c r="T161" s="88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T161" s="20" t="s">
        <v>370</v>
      </c>
      <c r="AU161" s="20" t="s">
        <v>81</v>
      </c>
    </row>
    <row r="162" s="13" customFormat="1">
      <c r="A162" s="13"/>
      <c r="B162" s="240"/>
      <c r="C162" s="241"/>
      <c r="D162" s="242" t="s">
        <v>372</v>
      </c>
      <c r="E162" s="243" t="s">
        <v>21</v>
      </c>
      <c r="F162" s="244" t="s">
        <v>558</v>
      </c>
      <c r="G162" s="241"/>
      <c r="H162" s="243" t="s">
        <v>21</v>
      </c>
      <c r="I162" s="245"/>
      <c r="J162" s="241"/>
      <c r="K162" s="241"/>
      <c r="L162" s="246"/>
      <c r="M162" s="247"/>
      <c r="N162" s="248"/>
      <c r="O162" s="248"/>
      <c r="P162" s="248"/>
      <c r="Q162" s="248"/>
      <c r="R162" s="248"/>
      <c r="S162" s="248"/>
      <c r="T162" s="249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50" t="s">
        <v>372</v>
      </c>
      <c r="AU162" s="250" t="s">
        <v>81</v>
      </c>
      <c r="AV162" s="13" t="s">
        <v>79</v>
      </c>
      <c r="AW162" s="13" t="s">
        <v>34</v>
      </c>
      <c r="AX162" s="13" t="s">
        <v>72</v>
      </c>
      <c r="AY162" s="250" t="s">
        <v>178</v>
      </c>
    </row>
    <row r="163" s="14" customFormat="1">
      <c r="A163" s="14"/>
      <c r="B163" s="251"/>
      <c r="C163" s="252"/>
      <c r="D163" s="242" t="s">
        <v>372</v>
      </c>
      <c r="E163" s="253" t="s">
        <v>21</v>
      </c>
      <c r="F163" s="254" t="s">
        <v>5570</v>
      </c>
      <c r="G163" s="252"/>
      <c r="H163" s="255">
        <v>8.2799999999999994</v>
      </c>
      <c r="I163" s="256"/>
      <c r="J163" s="252"/>
      <c r="K163" s="252"/>
      <c r="L163" s="257"/>
      <c r="M163" s="258"/>
      <c r="N163" s="259"/>
      <c r="O163" s="259"/>
      <c r="P163" s="259"/>
      <c r="Q163" s="259"/>
      <c r="R163" s="259"/>
      <c r="S163" s="259"/>
      <c r="T163" s="260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61" t="s">
        <v>372</v>
      </c>
      <c r="AU163" s="261" t="s">
        <v>81</v>
      </c>
      <c r="AV163" s="14" t="s">
        <v>81</v>
      </c>
      <c r="AW163" s="14" t="s">
        <v>34</v>
      </c>
      <c r="AX163" s="14" t="s">
        <v>72</v>
      </c>
      <c r="AY163" s="261" t="s">
        <v>178</v>
      </c>
    </row>
    <row r="164" s="14" customFormat="1">
      <c r="A164" s="14"/>
      <c r="B164" s="251"/>
      <c r="C164" s="252"/>
      <c r="D164" s="242" t="s">
        <v>372</v>
      </c>
      <c r="E164" s="253" t="s">
        <v>21</v>
      </c>
      <c r="F164" s="254" t="s">
        <v>5571</v>
      </c>
      <c r="G164" s="252"/>
      <c r="H164" s="255">
        <v>4.1399999999999997</v>
      </c>
      <c r="I164" s="256"/>
      <c r="J164" s="252"/>
      <c r="K164" s="252"/>
      <c r="L164" s="257"/>
      <c r="M164" s="258"/>
      <c r="N164" s="259"/>
      <c r="O164" s="259"/>
      <c r="P164" s="259"/>
      <c r="Q164" s="259"/>
      <c r="R164" s="259"/>
      <c r="S164" s="259"/>
      <c r="T164" s="260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61" t="s">
        <v>372</v>
      </c>
      <c r="AU164" s="261" t="s">
        <v>81</v>
      </c>
      <c r="AV164" s="14" t="s">
        <v>81</v>
      </c>
      <c r="AW164" s="14" t="s">
        <v>34</v>
      </c>
      <c r="AX164" s="14" t="s">
        <v>72</v>
      </c>
      <c r="AY164" s="261" t="s">
        <v>178</v>
      </c>
    </row>
    <row r="165" s="14" customFormat="1">
      <c r="A165" s="14"/>
      <c r="B165" s="251"/>
      <c r="C165" s="252"/>
      <c r="D165" s="242" t="s">
        <v>372</v>
      </c>
      <c r="E165" s="253" t="s">
        <v>21</v>
      </c>
      <c r="F165" s="254" t="s">
        <v>5572</v>
      </c>
      <c r="G165" s="252"/>
      <c r="H165" s="255">
        <v>0.47999999999999998</v>
      </c>
      <c r="I165" s="256"/>
      <c r="J165" s="252"/>
      <c r="K165" s="252"/>
      <c r="L165" s="257"/>
      <c r="M165" s="258"/>
      <c r="N165" s="259"/>
      <c r="O165" s="259"/>
      <c r="P165" s="259"/>
      <c r="Q165" s="259"/>
      <c r="R165" s="259"/>
      <c r="S165" s="259"/>
      <c r="T165" s="260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61" t="s">
        <v>372</v>
      </c>
      <c r="AU165" s="261" t="s">
        <v>81</v>
      </c>
      <c r="AV165" s="14" t="s">
        <v>81</v>
      </c>
      <c r="AW165" s="14" t="s">
        <v>34</v>
      </c>
      <c r="AX165" s="14" t="s">
        <v>72</v>
      </c>
      <c r="AY165" s="261" t="s">
        <v>178</v>
      </c>
    </row>
    <row r="166" s="14" customFormat="1">
      <c r="A166" s="14"/>
      <c r="B166" s="251"/>
      <c r="C166" s="252"/>
      <c r="D166" s="242" t="s">
        <v>372</v>
      </c>
      <c r="E166" s="253" t="s">
        <v>21</v>
      </c>
      <c r="F166" s="254" t="s">
        <v>5573</v>
      </c>
      <c r="G166" s="252"/>
      <c r="H166" s="255">
        <v>18.93</v>
      </c>
      <c r="I166" s="256"/>
      <c r="J166" s="252"/>
      <c r="K166" s="252"/>
      <c r="L166" s="257"/>
      <c r="M166" s="258"/>
      <c r="N166" s="259"/>
      <c r="O166" s="259"/>
      <c r="P166" s="259"/>
      <c r="Q166" s="259"/>
      <c r="R166" s="259"/>
      <c r="S166" s="259"/>
      <c r="T166" s="260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61" t="s">
        <v>372</v>
      </c>
      <c r="AU166" s="261" t="s">
        <v>81</v>
      </c>
      <c r="AV166" s="14" t="s">
        <v>81</v>
      </c>
      <c r="AW166" s="14" t="s">
        <v>34</v>
      </c>
      <c r="AX166" s="14" t="s">
        <v>72</v>
      </c>
      <c r="AY166" s="261" t="s">
        <v>178</v>
      </c>
    </row>
    <row r="167" s="14" customFormat="1">
      <c r="A167" s="14"/>
      <c r="B167" s="251"/>
      <c r="C167" s="252"/>
      <c r="D167" s="242" t="s">
        <v>372</v>
      </c>
      <c r="E167" s="253" t="s">
        <v>21</v>
      </c>
      <c r="F167" s="254" t="s">
        <v>5574</v>
      </c>
      <c r="G167" s="252"/>
      <c r="H167" s="255">
        <v>24.704999999999998</v>
      </c>
      <c r="I167" s="256"/>
      <c r="J167" s="252"/>
      <c r="K167" s="252"/>
      <c r="L167" s="257"/>
      <c r="M167" s="258"/>
      <c r="N167" s="259"/>
      <c r="O167" s="259"/>
      <c r="P167" s="259"/>
      <c r="Q167" s="259"/>
      <c r="R167" s="259"/>
      <c r="S167" s="259"/>
      <c r="T167" s="260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61" t="s">
        <v>372</v>
      </c>
      <c r="AU167" s="261" t="s">
        <v>81</v>
      </c>
      <c r="AV167" s="14" t="s">
        <v>81</v>
      </c>
      <c r="AW167" s="14" t="s">
        <v>34</v>
      </c>
      <c r="AX167" s="14" t="s">
        <v>72</v>
      </c>
      <c r="AY167" s="261" t="s">
        <v>178</v>
      </c>
    </row>
    <row r="168" s="14" customFormat="1">
      <c r="A168" s="14"/>
      <c r="B168" s="251"/>
      <c r="C168" s="252"/>
      <c r="D168" s="242" t="s">
        <v>372</v>
      </c>
      <c r="E168" s="253" t="s">
        <v>21</v>
      </c>
      <c r="F168" s="254" t="s">
        <v>5575</v>
      </c>
      <c r="G168" s="252"/>
      <c r="H168" s="255">
        <v>5.7960000000000003</v>
      </c>
      <c r="I168" s="256"/>
      <c r="J168" s="252"/>
      <c r="K168" s="252"/>
      <c r="L168" s="257"/>
      <c r="M168" s="258"/>
      <c r="N168" s="259"/>
      <c r="O168" s="259"/>
      <c r="P168" s="259"/>
      <c r="Q168" s="259"/>
      <c r="R168" s="259"/>
      <c r="S168" s="259"/>
      <c r="T168" s="260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61" t="s">
        <v>372</v>
      </c>
      <c r="AU168" s="261" t="s">
        <v>81</v>
      </c>
      <c r="AV168" s="14" t="s">
        <v>81</v>
      </c>
      <c r="AW168" s="14" t="s">
        <v>34</v>
      </c>
      <c r="AX168" s="14" t="s">
        <v>72</v>
      </c>
      <c r="AY168" s="261" t="s">
        <v>178</v>
      </c>
    </row>
    <row r="169" s="14" customFormat="1">
      <c r="A169" s="14"/>
      <c r="B169" s="251"/>
      <c r="C169" s="252"/>
      <c r="D169" s="242" t="s">
        <v>372</v>
      </c>
      <c r="E169" s="253" t="s">
        <v>21</v>
      </c>
      <c r="F169" s="254" t="s">
        <v>5576</v>
      </c>
      <c r="G169" s="252"/>
      <c r="H169" s="255">
        <v>10.512000000000001</v>
      </c>
      <c r="I169" s="256"/>
      <c r="J169" s="252"/>
      <c r="K169" s="252"/>
      <c r="L169" s="257"/>
      <c r="M169" s="258"/>
      <c r="N169" s="259"/>
      <c r="O169" s="259"/>
      <c r="P169" s="259"/>
      <c r="Q169" s="259"/>
      <c r="R169" s="259"/>
      <c r="S169" s="259"/>
      <c r="T169" s="260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61" t="s">
        <v>372</v>
      </c>
      <c r="AU169" s="261" t="s">
        <v>81</v>
      </c>
      <c r="AV169" s="14" t="s">
        <v>81</v>
      </c>
      <c r="AW169" s="14" t="s">
        <v>34</v>
      </c>
      <c r="AX169" s="14" t="s">
        <v>72</v>
      </c>
      <c r="AY169" s="261" t="s">
        <v>178</v>
      </c>
    </row>
    <row r="170" s="15" customFormat="1">
      <c r="A170" s="15"/>
      <c r="B170" s="262"/>
      <c r="C170" s="263"/>
      <c r="D170" s="242" t="s">
        <v>372</v>
      </c>
      <c r="E170" s="264" t="s">
        <v>21</v>
      </c>
      <c r="F170" s="265" t="s">
        <v>399</v>
      </c>
      <c r="G170" s="263"/>
      <c r="H170" s="266">
        <v>72.843000000000004</v>
      </c>
      <c r="I170" s="267"/>
      <c r="J170" s="263"/>
      <c r="K170" s="263"/>
      <c r="L170" s="268"/>
      <c r="M170" s="269"/>
      <c r="N170" s="270"/>
      <c r="O170" s="270"/>
      <c r="P170" s="270"/>
      <c r="Q170" s="270"/>
      <c r="R170" s="270"/>
      <c r="S170" s="270"/>
      <c r="T170" s="271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T170" s="272" t="s">
        <v>372</v>
      </c>
      <c r="AU170" s="272" t="s">
        <v>81</v>
      </c>
      <c r="AV170" s="15" t="s">
        <v>97</v>
      </c>
      <c r="AW170" s="15" t="s">
        <v>34</v>
      </c>
      <c r="AX170" s="15" t="s">
        <v>79</v>
      </c>
      <c r="AY170" s="272" t="s">
        <v>178</v>
      </c>
    </row>
    <row r="171" s="2" customFormat="1" ht="16.5" customHeight="1">
      <c r="A171" s="41"/>
      <c r="B171" s="42"/>
      <c r="C171" s="214" t="s">
        <v>189</v>
      </c>
      <c r="D171" s="214" t="s">
        <v>179</v>
      </c>
      <c r="E171" s="215" t="s">
        <v>4720</v>
      </c>
      <c r="F171" s="216" t="s">
        <v>4721</v>
      </c>
      <c r="G171" s="217" t="s">
        <v>384</v>
      </c>
      <c r="H171" s="218">
        <v>72.843000000000004</v>
      </c>
      <c r="I171" s="219"/>
      <c r="J171" s="220">
        <f>ROUND(I171*H171,2)</f>
        <v>0</v>
      </c>
      <c r="K171" s="216" t="s">
        <v>368</v>
      </c>
      <c r="L171" s="47"/>
      <c r="M171" s="221" t="s">
        <v>21</v>
      </c>
      <c r="N171" s="222" t="s">
        <v>43</v>
      </c>
      <c r="O171" s="87"/>
      <c r="P171" s="223">
        <f>O171*H171</f>
        <v>0</v>
      </c>
      <c r="Q171" s="223">
        <v>0</v>
      </c>
      <c r="R171" s="223">
        <f>Q171*H171</f>
        <v>0</v>
      </c>
      <c r="S171" s="223">
        <v>0</v>
      </c>
      <c r="T171" s="224">
        <f>S171*H171</f>
        <v>0</v>
      </c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R171" s="225" t="s">
        <v>97</v>
      </c>
      <c r="AT171" s="225" t="s">
        <v>179</v>
      </c>
      <c r="AU171" s="225" t="s">
        <v>81</v>
      </c>
      <c r="AY171" s="20" t="s">
        <v>178</v>
      </c>
      <c r="BE171" s="226">
        <f>IF(N171="základní",J171,0)</f>
        <v>0</v>
      </c>
      <c r="BF171" s="226">
        <f>IF(N171="snížená",J171,0)</f>
        <v>0</v>
      </c>
      <c r="BG171" s="226">
        <f>IF(N171="zákl. přenesená",J171,0)</f>
        <v>0</v>
      </c>
      <c r="BH171" s="226">
        <f>IF(N171="sníž. přenesená",J171,0)</f>
        <v>0</v>
      </c>
      <c r="BI171" s="226">
        <f>IF(N171="nulová",J171,0)</f>
        <v>0</v>
      </c>
      <c r="BJ171" s="20" t="s">
        <v>79</v>
      </c>
      <c r="BK171" s="226">
        <f>ROUND(I171*H171,2)</f>
        <v>0</v>
      </c>
      <c r="BL171" s="20" t="s">
        <v>97</v>
      </c>
      <c r="BM171" s="225" t="s">
        <v>5577</v>
      </c>
    </row>
    <row r="172" s="2" customFormat="1">
      <c r="A172" s="41"/>
      <c r="B172" s="42"/>
      <c r="C172" s="43"/>
      <c r="D172" s="235" t="s">
        <v>370</v>
      </c>
      <c r="E172" s="43"/>
      <c r="F172" s="236" t="s">
        <v>4723</v>
      </c>
      <c r="G172" s="43"/>
      <c r="H172" s="43"/>
      <c r="I172" s="237"/>
      <c r="J172" s="43"/>
      <c r="K172" s="43"/>
      <c r="L172" s="47"/>
      <c r="M172" s="238"/>
      <c r="N172" s="239"/>
      <c r="O172" s="87"/>
      <c r="P172" s="87"/>
      <c r="Q172" s="87"/>
      <c r="R172" s="87"/>
      <c r="S172" s="87"/>
      <c r="T172" s="88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T172" s="20" t="s">
        <v>370</v>
      </c>
      <c r="AU172" s="20" t="s">
        <v>81</v>
      </c>
    </row>
    <row r="173" s="13" customFormat="1">
      <c r="A173" s="13"/>
      <c r="B173" s="240"/>
      <c r="C173" s="241"/>
      <c r="D173" s="242" t="s">
        <v>372</v>
      </c>
      <c r="E173" s="243" t="s">
        <v>21</v>
      </c>
      <c r="F173" s="244" t="s">
        <v>558</v>
      </c>
      <c r="G173" s="241"/>
      <c r="H173" s="243" t="s">
        <v>21</v>
      </c>
      <c r="I173" s="245"/>
      <c r="J173" s="241"/>
      <c r="K173" s="241"/>
      <c r="L173" s="246"/>
      <c r="M173" s="247"/>
      <c r="N173" s="248"/>
      <c r="O173" s="248"/>
      <c r="P173" s="248"/>
      <c r="Q173" s="248"/>
      <c r="R173" s="248"/>
      <c r="S173" s="248"/>
      <c r="T173" s="249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50" t="s">
        <v>372</v>
      </c>
      <c r="AU173" s="250" t="s">
        <v>81</v>
      </c>
      <c r="AV173" s="13" t="s">
        <v>79</v>
      </c>
      <c r="AW173" s="13" t="s">
        <v>34</v>
      </c>
      <c r="AX173" s="13" t="s">
        <v>72</v>
      </c>
      <c r="AY173" s="250" t="s">
        <v>178</v>
      </c>
    </row>
    <row r="174" s="14" customFormat="1">
      <c r="A174" s="14"/>
      <c r="B174" s="251"/>
      <c r="C174" s="252"/>
      <c r="D174" s="242" t="s">
        <v>372</v>
      </c>
      <c r="E174" s="253" t="s">
        <v>21</v>
      </c>
      <c r="F174" s="254" t="s">
        <v>5570</v>
      </c>
      <c r="G174" s="252"/>
      <c r="H174" s="255">
        <v>8.2799999999999994</v>
      </c>
      <c r="I174" s="256"/>
      <c r="J174" s="252"/>
      <c r="K174" s="252"/>
      <c r="L174" s="257"/>
      <c r="M174" s="258"/>
      <c r="N174" s="259"/>
      <c r="O174" s="259"/>
      <c r="P174" s="259"/>
      <c r="Q174" s="259"/>
      <c r="R174" s="259"/>
      <c r="S174" s="259"/>
      <c r="T174" s="260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61" t="s">
        <v>372</v>
      </c>
      <c r="AU174" s="261" t="s">
        <v>81</v>
      </c>
      <c r="AV174" s="14" t="s">
        <v>81</v>
      </c>
      <c r="AW174" s="14" t="s">
        <v>34</v>
      </c>
      <c r="AX174" s="14" t="s">
        <v>72</v>
      </c>
      <c r="AY174" s="261" t="s">
        <v>178</v>
      </c>
    </row>
    <row r="175" s="14" customFormat="1">
      <c r="A175" s="14"/>
      <c r="B175" s="251"/>
      <c r="C175" s="252"/>
      <c r="D175" s="242" t="s">
        <v>372</v>
      </c>
      <c r="E175" s="253" t="s">
        <v>21</v>
      </c>
      <c r="F175" s="254" t="s">
        <v>5571</v>
      </c>
      <c r="G175" s="252"/>
      <c r="H175" s="255">
        <v>4.1399999999999997</v>
      </c>
      <c r="I175" s="256"/>
      <c r="J175" s="252"/>
      <c r="K175" s="252"/>
      <c r="L175" s="257"/>
      <c r="M175" s="258"/>
      <c r="N175" s="259"/>
      <c r="O175" s="259"/>
      <c r="P175" s="259"/>
      <c r="Q175" s="259"/>
      <c r="R175" s="259"/>
      <c r="S175" s="259"/>
      <c r="T175" s="260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61" t="s">
        <v>372</v>
      </c>
      <c r="AU175" s="261" t="s">
        <v>81</v>
      </c>
      <c r="AV175" s="14" t="s">
        <v>81</v>
      </c>
      <c r="AW175" s="14" t="s">
        <v>34</v>
      </c>
      <c r="AX175" s="14" t="s">
        <v>72</v>
      </c>
      <c r="AY175" s="261" t="s">
        <v>178</v>
      </c>
    </row>
    <row r="176" s="14" customFormat="1">
      <c r="A176" s="14"/>
      <c r="B176" s="251"/>
      <c r="C176" s="252"/>
      <c r="D176" s="242" t="s">
        <v>372</v>
      </c>
      <c r="E176" s="253" t="s">
        <v>21</v>
      </c>
      <c r="F176" s="254" t="s">
        <v>5572</v>
      </c>
      <c r="G176" s="252"/>
      <c r="H176" s="255">
        <v>0.47999999999999998</v>
      </c>
      <c r="I176" s="256"/>
      <c r="J176" s="252"/>
      <c r="K176" s="252"/>
      <c r="L176" s="257"/>
      <c r="M176" s="258"/>
      <c r="N176" s="259"/>
      <c r="O176" s="259"/>
      <c r="P176" s="259"/>
      <c r="Q176" s="259"/>
      <c r="R176" s="259"/>
      <c r="S176" s="259"/>
      <c r="T176" s="260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61" t="s">
        <v>372</v>
      </c>
      <c r="AU176" s="261" t="s">
        <v>81</v>
      </c>
      <c r="AV176" s="14" t="s">
        <v>81</v>
      </c>
      <c r="AW176" s="14" t="s">
        <v>34</v>
      </c>
      <c r="AX176" s="14" t="s">
        <v>72</v>
      </c>
      <c r="AY176" s="261" t="s">
        <v>178</v>
      </c>
    </row>
    <row r="177" s="14" customFormat="1">
      <c r="A177" s="14"/>
      <c r="B177" s="251"/>
      <c r="C177" s="252"/>
      <c r="D177" s="242" t="s">
        <v>372</v>
      </c>
      <c r="E177" s="253" t="s">
        <v>21</v>
      </c>
      <c r="F177" s="254" t="s">
        <v>5573</v>
      </c>
      <c r="G177" s="252"/>
      <c r="H177" s="255">
        <v>18.93</v>
      </c>
      <c r="I177" s="256"/>
      <c r="J177" s="252"/>
      <c r="K177" s="252"/>
      <c r="L177" s="257"/>
      <c r="M177" s="258"/>
      <c r="N177" s="259"/>
      <c r="O177" s="259"/>
      <c r="P177" s="259"/>
      <c r="Q177" s="259"/>
      <c r="R177" s="259"/>
      <c r="S177" s="259"/>
      <c r="T177" s="260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61" t="s">
        <v>372</v>
      </c>
      <c r="AU177" s="261" t="s">
        <v>81</v>
      </c>
      <c r="AV177" s="14" t="s">
        <v>81</v>
      </c>
      <c r="AW177" s="14" t="s">
        <v>34</v>
      </c>
      <c r="AX177" s="14" t="s">
        <v>72</v>
      </c>
      <c r="AY177" s="261" t="s">
        <v>178</v>
      </c>
    </row>
    <row r="178" s="14" customFormat="1">
      <c r="A178" s="14"/>
      <c r="B178" s="251"/>
      <c r="C178" s="252"/>
      <c r="D178" s="242" t="s">
        <v>372</v>
      </c>
      <c r="E178" s="253" t="s">
        <v>21</v>
      </c>
      <c r="F178" s="254" t="s">
        <v>5574</v>
      </c>
      <c r="G178" s="252"/>
      <c r="H178" s="255">
        <v>24.704999999999998</v>
      </c>
      <c r="I178" s="256"/>
      <c r="J178" s="252"/>
      <c r="K178" s="252"/>
      <c r="L178" s="257"/>
      <c r="M178" s="258"/>
      <c r="N178" s="259"/>
      <c r="O178" s="259"/>
      <c r="P178" s="259"/>
      <c r="Q178" s="259"/>
      <c r="R178" s="259"/>
      <c r="S178" s="259"/>
      <c r="T178" s="260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61" t="s">
        <v>372</v>
      </c>
      <c r="AU178" s="261" t="s">
        <v>81</v>
      </c>
      <c r="AV178" s="14" t="s">
        <v>81</v>
      </c>
      <c r="AW178" s="14" t="s">
        <v>34</v>
      </c>
      <c r="AX178" s="14" t="s">
        <v>72</v>
      </c>
      <c r="AY178" s="261" t="s">
        <v>178</v>
      </c>
    </row>
    <row r="179" s="14" customFormat="1">
      <c r="A179" s="14"/>
      <c r="B179" s="251"/>
      <c r="C179" s="252"/>
      <c r="D179" s="242" t="s">
        <v>372</v>
      </c>
      <c r="E179" s="253" t="s">
        <v>21</v>
      </c>
      <c r="F179" s="254" t="s">
        <v>5575</v>
      </c>
      <c r="G179" s="252"/>
      <c r="H179" s="255">
        <v>5.7960000000000003</v>
      </c>
      <c r="I179" s="256"/>
      <c r="J179" s="252"/>
      <c r="K179" s="252"/>
      <c r="L179" s="257"/>
      <c r="M179" s="258"/>
      <c r="N179" s="259"/>
      <c r="O179" s="259"/>
      <c r="P179" s="259"/>
      <c r="Q179" s="259"/>
      <c r="R179" s="259"/>
      <c r="S179" s="259"/>
      <c r="T179" s="260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61" t="s">
        <v>372</v>
      </c>
      <c r="AU179" s="261" t="s">
        <v>81</v>
      </c>
      <c r="AV179" s="14" t="s">
        <v>81</v>
      </c>
      <c r="AW179" s="14" t="s">
        <v>34</v>
      </c>
      <c r="AX179" s="14" t="s">
        <v>72</v>
      </c>
      <c r="AY179" s="261" t="s">
        <v>178</v>
      </c>
    </row>
    <row r="180" s="14" customFormat="1">
      <c r="A180" s="14"/>
      <c r="B180" s="251"/>
      <c r="C180" s="252"/>
      <c r="D180" s="242" t="s">
        <v>372</v>
      </c>
      <c r="E180" s="253" t="s">
        <v>21</v>
      </c>
      <c r="F180" s="254" t="s">
        <v>5576</v>
      </c>
      <c r="G180" s="252"/>
      <c r="H180" s="255">
        <v>10.512000000000001</v>
      </c>
      <c r="I180" s="256"/>
      <c r="J180" s="252"/>
      <c r="K180" s="252"/>
      <c r="L180" s="257"/>
      <c r="M180" s="258"/>
      <c r="N180" s="259"/>
      <c r="O180" s="259"/>
      <c r="P180" s="259"/>
      <c r="Q180" s="259"/>
      <c r="R180" s="259"/>
      <c r="S180" s="259"/>
      <c r="T180" s="260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61" t="s">
        <v>372</v>
      </c>
      <c r="AU180" s="261" t="s">
        <v>81</v>
      </c>
      <c r="AV180" s="14" t="s">
        <v>81</v>
      </c>
      <c r="AW180" s="14" t="s">
        <v>34</v>
      </c>
      <c r="AX180" s="14" t="s">
        <v>72</v>
      </c>
      <c r="AY180" s="261" t="s">
        <v>178</v>
      </c>
    </row>
    <row r="181" s="15" customFormat="1">
      <c r="A181" s="15"/>
      <c r="B181" s="262"/>
      <c r="C181" s="263"/>
      <c r="D181" s="242" t="s">
        <v>372</v>
      </c>
      <c r="E181" s="264" t="s">
        <v>21</v>
      </c>
      <c r="F181" s="265" t="s">
        <v>399</v>
      </c>
      <c r="G181" s="263"/>
      <c r="H181" s="266">
        <v>72.843000000000004</v>
      </c>
      <c r="I181" s="267"/>
      <c r="J181" s="263"/>
      <c r="K181" s="263"/>
      <c r="L181" s="268"/>
      <c r="M181" s="269"/>
      <c r="N181" s="270"/>
      <c r="O181" s="270"/>
      <c r="P181" s="270"/>
      <c r="Q181" s="270"/>
      <c r="R181" s="270"/>
      <c r="S181" s="270"/>
      <c r="T181" s="271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T181" s="272" t="s">
        <v>372</v>
      </c>
      <c r="AU181" s="272" t="s">
        <v>81</v>
      </c>
      <c r="AV181" s="15" t="s">
        <v>97</v>
      </c>
      <c r="AW181" s="15" t="s">
        <v>34</v>
      </c>
      <c r="AX181" s="15" t="s">
        <v>79</v>
      </c>
      <c r="AY181" s="272" t="s">
        <v>178</v>
      </c>
    </row>
    <row r="182" s="2" customFormat="1" ht="24.15" customHeight="1">
      <c r="A182" s="41"/>
      <c r="B182" s="42"/>
      <c r="C182" s="214" t="s">
        <v>193</v>
      </c>
      <c r="D182" s="214" t="s">
        <v>179</v>
      </c>
      <c r="E182" s="215" t="s">
        <v>4725</v>
      </c>
      <c r="F182" s="216" t="s">
        <v>4726</v>
      </c>
      <c r="G182" s="217" t="s">
        <v>692</v>
      </c>
      <c r="H182" s="218">
        <v>0.98699999999999999</v>
      </c>
      <c r="I182" s="219"/>
      <c r="J182" s="220">
        <f>ROUND(I182*H182,2)</f>
        <v>0</v>
      </c>
      <c r="K182" s="216" t="s">
        <v>368</v>
      </c>
      <c r="L182" s="47"/>
      <c r="M182" s="221" t="s">
        <v>21</v>
      </c>
      <c r="N182" s="222" t="s">
        <v>43</v>
      </c>
      <c r="O182" s="87"/>
      <c r="P182" s="223">
        <f>O182*H182</f>
        <v>0</v>
      </c>
      <c r="Q182" s="223">
        <v>1.0606199999999999</v>
      </c>
      <c r="R182" s="223">
        <f>Q182*H182</f>
        <v>1.0468319399999999</v>
      </c>
      <c r="S182" s="223">
        <v>0</v>
      </c>
      <c r="T182" s="224">
        <f>S182*H182</f>
        <v>0</v>
      </c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R182" s="225" t="s">
        <v>97</v>
      </c>
      <c r="AT182" s="225" t="s">
        <v>179</v>
      </c>
      <c r="AU182" s="225" t="s">
        <v>81</v>
      </c>
      <c r="AY182" s="20" t="s">
        <v>178</v>
      </c>
      <c r="BE182" s="226">
        <f>IF(N182="základní",J182,0)</f>
        <v>0</v>
      </c>
      <c r="BF182" s="226">
        <f>IF(N182="snížená",J182,0)</f>
        <v>0</v>
      </c>
      <c r="BG182" s="226">
        <f>IF(N182="zákl. přenesená",J182,0)</f>
        <v>0</v>
      </c>
      <c r="BH182" s="226">
        <f>IF(N182="sníž. přenesená",J182,0)</f>
        <v>0</v>
      </c>
      <c r="BI182" s="226">
        <f>IF(N182="nulová",J182,0)</f>
        <v>0</v>
      </c>
      <c r="BJ182" s="20" t="s">
        <v>79</v>
      </c>
      <c r="BK182" s="226">
        <f>ROUND(I182*H182,2)</f>
        <v>0</v>
      </c>
      <c r="BL182" s="20" t="s">
        <v>97</v>
      </c>
      <c r="BM182" s="225" t="s">
        <v>5578</v>
      </c>
    </row>
    <row r="183" s="2" customFormat="1">
      <c r="A183" s="41"/>
      <c r="B183" s="42"/>
      <c r="C183" s="43"/>
      <c r="D183" s="235" t="s">
        <v>370</v>
      </c>
      <c r="E183" s="43"/>
      <c r="F183" s="236" t="s">
        <v>4728</v>
      </c>
      <c r="G183" s="43"/>
      <c r="H183" s="43"/>
      <c r="I183" s="237"/>
      <c r="J183" s="43"/>
      <c r="K183" s="43"/>
      <c r="L183" s="47"/>
      <c r="M183" s="238"/>
      <c r="N183" s="239"/>
      <c r="O183" s="87"/>
      <c r="P183" s="87"/>
      <c r="Q183" s="87"/>
      <c r="R183" s="87"/>
      <c r="S183" s="87"/>
      <c r="T183" s="88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T183" s="20" t="s">
        <v>370</v>
      </c>
      <c r="AU183" s="20" t="s">
        <v>81</v>
      </c>
    </row>
    <row r="184" s="13" customFormat="1">
      <c r="A184" s="13"/>
      <c r="B184" s="240"/>
      <c r="C184" s="241"/>
      <c r="D184" s="242" t="s">
        <v>372</v>
      </c>
      <c r="E184" s="243" t="s">
        <v>21</v>
      </c>
      <c r="F184" s="244" t="s">
        <v>558</v>
      </c>
      <c r="G184" s="241"/>
      <c r="H184" s="243" t="s">
        <v>21</v>
      </c>
      <c r="I184" s="245"/>
      <c r="J184" s="241"/>
      <c r="K184" s="241"/>
      <c r="L184" s="246"/>
      <c r="M184" s="247"/>
      <c r="N184" s="248"/>
      <c r="O184" s="248"/>
      <c r="P184" s="248"/>
      <c r="Q184" s="248"/>
      <c r="R184" s="248"/>
      <c r="S184" s="248"/>
      <c r="T184" s="249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50" t="s">
        <v>372</v>
      </c>
      <c r="AU184" s="250" t="s">
        <v>81</v>
      </c>
      <c r="AV184" s="13" t="s">
        <v>79</v>
      </c>
      <c r="AW184" s="13" t="s">
        <v>34</v>
      </c>
      <c r="AX184" s="13" t="s">
        <v>72</v>
      </c>
      <c r="AY184" s="250" t="s">
        <v>178</v>
      </c>
    </row>
    <row r="185" s="14" customFormat="1">
      <c r="A185" s="14"/>
      <c r="B185" s="251"/>
      <c r="C185" s="252"/>
      <c r="D185" s="242" t="s">
        <v>372</v>
      </c>
      <c r="E185" s="253" t="s">
        <v>21</v>
      </c>
      <c r="F185" s="254" t="s">
        <v>5579</v>
      </c>
      <c r="G185" s="252"/>
      <c r="H185" s="255">
        <v>0.499</v>
      </c>
      <c r="I185" s="256"/>
      <c r="J185" s="252"/>
      <c r="K185" s="252"/>
      <c r="L185" s="257"/>
      <c r="M185" s="258"/>
      <c r="N185" s="259"/>
      <c r="O185" s="259"/>
      <c r="P185" s="259"/>
      <c r="Q185" s="259"/>
      <c r="R185" s="259"/>
      <c r="S185" s="259"/>
      <c r="T185" s="260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61" t="s">
        <v>372</v>
      </c>
      <c r="AU185" s="261" t="s">
        <v>81</v>
      </c>
      <c r="AV185" s="14" t="s">
        <v>81</v>
      </c>
      <c r="AW185" s="14" t="s">
        <v>34</v>
      </c>
      <c r="AX185" s="14" t="s">
        <v>72</v>
      </c>
      <c r="AY185" s="261" t="s">
        <v>178</v>
      </c>
    </row>
    <row r="186" s="13" customFormat="1">
      <c r="A186" s="13"/>
      <c r="B186" s="240"/>
      <c r="C186" s="241"/>
      <c r="D186" s="242" t="s">
        <v>372</v>
      </c>
      <c r="E186" s="243" t="s">
        <v>21</v>
      </c>
      <c r="F186" s="244" t="s">
        <v>5580</v>
      </c>
      <c r="G186" s="241"/>
      <c r="H186" s="243" t="s">
        <v>21</v>
      </c>
      <c r="I186" s="245"/>
      <c r="J186" s="241"/>
      <c r="K186" s="241"/>
      <c r="L186" s="246"/>
      <c r="M186" s="247"/>
      <c r="N186" s="248"/>
      <c r="O186" s="248"/>
      <c r="P186" s="248"/>
      <c r="Q186" s="248"/>
      <c r="R186" s="248"/>
      <c r="S186" s="248"/>
      <c r="T186" s="249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50" t="s">
        <v>372</v>
      </c>
      <c r="AU186" s="250" t="s">
        <v>81</v>
      </c>
      <c r="AV186" s="13" t="s">
        <v>79</v>
      </c>
      <c r="AW186" s="13" t="s">
        <v>34</v>
      </c>
      <c r="AX186" s="13" t="s">
        <v>72</v>
      </c>
      <c r="AY186" s="250" t="s">
        <v>178</v>
      </c>
    </row>
    <row r="187" s="14" customFormat="1">
      <c r="A187" s="14"/>
      <c r="B187" s="251"/>
      <c r="C187" s="252"/>
      <c r="D187" s="242" t="s">
        <v>372</v>
      </c>
      <c r="E187" s="253" t="s">
        <v>21</v>
      </c>
      <c r="F187" s="254" t="s">
        <v>5581</v>
      </c>
      <c r="G187" s="252"/>
      <c r="H187" s="255">
        <v>0.039</v>
      </c>
      <c r="I187" s="256"/>
      <c r="J187" s="252"/>
      <c r="K187" s="252"/>
      <c r="L187" s="257"/>
      <c r="M187" s="258"/>
      <c r="N187" s="259"/>
      <c r="O187" s="259"/>
      <c r="P187" s="259"/>
      <c r="Q187" s="259"/>
      <c r="R187" s="259"/>
      <c r="S187" s="259"/>
      <c r="T187" s="260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61" t="s">
        <v>372</v>
      </c>
      <c r="AU187" s="261" t="s">
        <v>81</v>
      </c>
      <c r="AV187" s="14" t="s">
        <v>81</v>
      </c>
      <c r="AW187" s="14" t="s">
        <v>34</v>
      </c>
      <c r="AX187" s="14" t="s">
        <v>72</v>
      </c>
      <c r="AY187" s="261" t="s">
        <v>178</v>
      </c>
    </row>
    <row r="188" s="13" customFormat="1">
      <c r="A188" s="13"/>
      <c r="B188" s="240"/>
      <c r="C188" s="241"/>
      <c r="D188" s="242" t="s">
        <v>372</v>
      </c>
      <c r="E188" s="243" t="s">
        <v>21</v>
      </c>
      <c r="F188" s="244" t="s">
        <v>5582</v>
      </c>
      <c r="G188" s="241"/>
      <c r="H188" s="243" t="s">
        <v>21</v>
      </c>
      <c r="I188" s="245"/>
      <c r="J188" s="241"/>
      <c r="K188" s="241"/>
      <c r="L188" s="246"/>
      <c r="M188" s="247"/>
      <c r="N188" s="248"/>
      <c r="O188" s="248"/>
      <c r="P188" s="248"/>
      <c r="Q188" s="248"/>
      <c r="R188" s="248"/>
      <c r="S188" s="248"/>
      <c r="T188" s="249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50" t="s">
        <v>372</v>
      </c>
      <c r="AU188" s="250" t="s">
        <v>81</v>
      </c>
      <c r="AV188" s="13" t="s">
        <v>79</v>
      </c>
      <c r="AW188" s="13" t="s">
        <v>34</v>
      </c>
      <c r="AX188" s="13" t="s">
        <v>72</v>
      </c>
      <c r="AY188" s="250" t="s">
        <v>178</v>
      </c>
    </row>
    <row r="189" s="14" customFormat="1">
      <c r="A189" s="14"/>
      <c r="B189" s="251"/>
      <c r="C189" s="252"/>
      <c r="D189" s="242" t="s">
        <v>372</v>
      </c>
      <c r="E189" s="253" t="s">
        <v>21</v>
      </c>
      <c r="F189" s="254" t="s">
        <v>5583</v>
      </c>
      <c r="G189" s="252"/>
      <c r="H189" s="255">
        <v>0.44900000000000001</v>
      </c>
      <c r="I189" s="256"/>
      <c r="J189" s="252"/>
      <c r="K189" s="252"/>
      <c r="L189" s="257"/>
      <c r="M189" s="258"/>
      <c r="N189" s="259"/>
      <c r="O189" s="259"/>
      <c r="P189" s="259"/>
      <c r="Q189" s="259"/>
      <c r="R189" s="259"/>
      <c r="S189" s="259"/>
      <c r="T189" s="260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61" t="s">
        <v>372</v>
      </c>
      <c r="AU189" s="261" t="s">
        <v>81</v>
      </c>
      <c r="AV189" s="14" t="s">
        <v>81</v>
      </c>
      <c r="AW189" s="14" t="s">
        <v>34</v>
      </c>
      <c r="AX189" s="14" t="s">
        <v>72</v>
      </c>
      <c r="AY189" s="261" t="s">
        <v>178</v>
      </c>
    </row>
    <row r="190" s="15" customFormat="1">
      <c r="A190" s="15"/>
      <c r="B190" s="262"/>
      <c r="C190" s="263"/>
      <c r="D190" s="242" t="s">
        <v>372</v>
      </c>
      <c r="E190" s="264" t="s">
        <v>21</v>
      </c>
      <c r="F190" s="265" t="s">
        <v>399</v>
      </c>
      <c r="G190" s="263"/>
      <c r="H190" s="266">
        <v>0.98699999999999999</v>
      </c>
      <c r="I190" s="267"/>
      <c r="J190" s="263"/>
      <c r="K190" s="263"/>
      <c r="L190" s="268"/>
      <c r="M190" s="269"/>
      <c r="N190" s="270"/>
      <c r="O190" s="270"/>
      <c r="P190" s="270"/>
      <c r="Q190" s="270"/>
      <c r="R190" s="270"/>
      <c r="S190" s="270"/>
      <c r="T190" s="271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T190" s="272" t="s">
        <v>372</v>
      </c>
      <c r="AU190" s="272" t="s">
        <v>81</v>
      </c>
      <c r="AV190" s="15" t="s">
        <v>97</v>
      </c>
      <c r="AW190" s="15" t="s">
        <v>34</v>
      </c>
      <c r="AX190" s="15" t="s">
        <v>79</v>
      </c>
      <c r="AY190" s="272" t="s">
        <v>178</v>
      </c>
    </row>
    <row r="191" s="2" customFormat="1" ht="37.8" customHeight="1">
      <c r="A191" s="41"/>
      <c r="B191" s="42"/>
      <c r="C191" s="214" t="s">
        <v>230</v>
      </c>
      <c r="D191" s="214" t="s">
        <v>179</v>
      </c>
      <c r="E191" s="215" t="s">
        <v>5584</v>
      </c>
      <c r="F191" s="216" t="s">
        <v>5585</v>
      </c>
      <c r="G191" s="217" t="s">
        <v>392</v>
      </c>
      <c r="H191" s="218">
        <v>15.896000000000001</v>
      </c>
      <c r="I191" s="219"/>
      <c r="J191" s="220">
        <f>ROUND(I191*H191,2)</f>
        <v>0</v>
      </c>
      <c r="K191" s="216" t="s">
        <v>393</v>
      </c>
      <c r="L191" s="47"/>
      <c r="M191" s="221" t="s">
        <v>21</v>
      </c>
      <c r="N191" s="222" t="s">
        <v>43</v>
      </c>
      <c r="O191" s="87"/>
      <c r="P191" s="223">
        <f>O191*H191</f>
        <v>0</v>
      </c>
      <c r="Q191" s="223">
        <v>2.4744999999999999</v>
      </c>
      <c r="R191" s="223">
        <f>Q191*H191</f>
        <v>39.334651999999998</v>
      </c>
      <c r="S191" s="223">
        <v>0</v>
      </c>
      <c r="T191" s="224">
        <f>S191*H191</f>
        <v>0</v>
      </c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R191" s="225" t="s">
        <v>97</v>
      </c>
      <c r="AT191" s="225" t="s">
        <v>179</v>
      </c>
      <c r="AU191" s="225" t="s">
        <v>81</v>
      </c>
      <c r="AY191" s="20" t="s">
        <v>178</v>
      </c>
      <c r="BE191" s="226">
        <f>IF(N191="základní",J191,0)</f>
        <v>0</v>
      </c>
      <c r="BF191" s="226">
        <f>IF(N191="snížená",J191,0)</f>
        <v>0</v>
      </c>
      <c r="BG191" s="226">
        <f>IF(N191="zákl. přenesená",J191,0)</f>
        <v>0</v>
      </c>
      <c r="BH191" s="226">
        <f>IF(N191="sníž. přenesená",J191,0)</f>
        <v>0</v>
      </c>
      <c r="BI191" s="226">
        <f>IF(N191="nulová",J191,0)</f>
        <v>0</v>
      </c>
      <c r="BJ191" s="20" t="s">
        <v>79</v>
      </c>
      <c r="BK191" s="226">
        <f>ROUND(I191*H191,2)</f>
        <v>0</v>
      </c>
      <c r="BL191" s="20" t="s">
        <v>97</v>
      </c>
      <c r="BM191" s="225" t="s">
        <v>5586</v>
      </c>
    </row>
    <row r="192" s="13" customFormat="1">
      <c r="A192" s="13"/>
      <c r="B192" s="240"/>
      <c r="C192" s="241"/>
      <c r="D192" s="242" t="s">
        <v>372</v>
      </c>
      <c r="E192" s="243" t="s">
        <v>21</v>
      </c>
      <c r="F192" s="244" t="s">
        <v>558</v>
      </c>
      <c r="G192" s="241"/>
      <c r="H192" s="243" t="s">
        <v>21</v>
      </c>
      <c r="I192" s="245"/>
      <c r="J192" s="241"/>
      <c r="K192" s="241"/>
      <c r="L192" s="246"/>
      <c r="M192" s="247"/>
      <c r="N192" s="248"/>
      <c r="O192" s="248"/>
      <c r="P192" s="248"/>
      <c r="Q192" s="248"/>
      <c r="R192" s="248"/>
      <c r="S192" s="248"/>
      <c r="T192" s="249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50" t="s">
        <v>372</v>
      </c>
      <c r="AU192" s="250" t="s">
        <v>81</v>
      </c>
      <c r="AV192" s="13" t="s">
        <v>79</v>
      </c>
      <c r="AW192" s="13" t="s">
        <v>34</v>
      </c>
      <c r="AX192" s="13" t="s">
        <v>72</v>
      </c>
      <c r="AY192" s="250" t="s">
        <v>178</v>
      </c>
    </row>
    <row r="193" s="14" customFormat="1">
      <c r="A193" s="14"/>
      <c r="B193" s="251"/>
      <c r="C193" s="252"/>
      <c r="D193" s="242" t="s">
        <v>372</v>
      </c>
      <c r="E193" s="253" t="s">
        <v>21</v>
      </c>
      <c r="F193" s="254" t="s">
        <v>5587</v>
      </c>
      <c r="G193" s="252"/>
      <c r="H193" s="255">
        <v>7.1500000000000004</v>
      </c>
      <c r="I193" s="256"/>
      <c r="J193" s="252"/>
      <c r="K193" s="252"/>
      <c r="L193" s="257"/>
      <c r="M193" s="258"/>
      <c r="N193" s="259"/>
      <c r="O193" s="259"/>
      <c r="P193" s="259"/>
      <c r="Q193" s="259"/>
      <c r="R193" s="259"/>
      <c r="S193" s="259"/>
      <c r="T193" s="260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61" t="s">
        <v>372</v>
      </c>
      <c r="AU193" s="261" t="s">
        <v>81</v>
      </c>
      <c r="AV193" s="14" t="s">
        <v>81</v>
      </c>
      <c r="AW193" s="14" t="s">
        <v>34</v>
      </c>
      <c r="AX193" s="14" t="s">
        <v>72</v>
      </c>
      <c r="AY193" s="261" t="s">
        <v>178</v>
      </c>
    </row>
    <row r="194" s="13" customFormat="1">
      <c r="A194" s="13"/>
      <c r="B194" s="240"/>
      <c r="C194" s="241"/>
      <c r="D194" s="242" t="s">
        <v>372</v>
      </c>
      <c r="E194" s="243" t="s">
        <v>21</v>
      </c>
      <c r="F194" s="244" t="s">
        <v>5588</v>
      </c>
      <c r="G194" s="241"/>
      <c r="H194" s="243" t="s">
        <v>21</v>
      </c>
      <c r="I194" s="245"/>
      <c r="J194" s="241"/>
      <c r="K194" s="241"/>
      <c r="L194" s="246"/>
      <c r="M194" s="247"/>
      <c r="N194" s="248"/>
      <c r="O194" s="248"/>
      <c r="P194" s="248"/>
      <c r="Q194" s="248"/>
      <c r="R194" s="248"/>
      <c r="S194" s="248"/>
      <c r="T194" s="249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50" t="s">
        <v>372</v>
      </c>
      <c r="AU194" s="250" t="s">
        <v>81</v>
      </c>
      <c r="AV194" s="13" t="s">
        <v>79</v>
      </c>
      <c r="AW194" s="13" t="s">
        <v>34</v>
      </c>
      <c r="AX194" s="13" t="s">
        <v>72</v>
      </c>
      <c r="AY194" s="250" t="s">
        <v>178</v>
      </c>
    </row>
    <row r="195" s="14" customFormat="1">
      <c r="A195" s="14"/>
      <c r="B195" s="251"/>
      <c r="C195" s="252"/>
      <c r="D195" s="242" t="s">
        <v>372</v>
      </c>
      <c r="E195" s="253" t="s">
        <v>21</v>
      </c>
      <c r="F195" s="254" t="s">
        <v>5589</v>
      </c>
      <c r="G195" s="252"/>
      <c r="H195" s="255">
        <v>8.7460000000000004</v>
      </c>
      <c r="I195" s="256"/>
      <c r="J195" s="252"/>
      <c r="K195" s="252"/>
      <c r="L195" s="257"/>
      <c r="M195" s="258"/>
      <c r="N195" s="259"/>
      <c r="O195" s="259"/>
      <c r="P195" s="259"/>
      <c r="Q195" s="259"/>
      <c r="R195" s="259"/>
      <c r="S195" s="259"/>
      <c r="T195" s="260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61" t="s">
        <v>372</v>
      </c>
      <c r="AU195" s="261" t="s">
        <v>81</v>
      </c>
      <c r="AV195" s="14" t="s">
        <v>81</v>
      </c>
      <c r="AW195" s="14" t="s">
        <v>34</v>
      </c>
      <c r="AX195" s="14" t="s">
        <v>72</v>
      </c>
      <c r="AY195" s="261" t="s">
        <v>178</v>
      </c>
    </row>
    <row r="196" s="15" customFormat="1">
      <c r="A196" s="15"/>
      <c r="B196" s="262"/>
      <c r="C196" s="263"/>
      <c r="D196" s="242" t="s">
        <v>372</v>
      </c>
      <c r="E196" s="264" t="s">
        <v>21</v>
      </c>
      <c r="F196" s="265" t="s">
        <v>399</v>
      </c>
      <c r="G196" s="263"/>
      <c r="H196" s="266">
        <v>15.896000000000001</v>
      </c>
      <c r="I196" s="267"/>
      <c r="J196" s="263"/>
      <c r="K196" s="263"/>
      <c r="L196" s="268"/>
      <c r="M196" s="269"/>
      <c r="N196" s="270"/>
      <c r="O196" s="270"/>
      <c r="P196" s="270"/>
      <c r="Q196" s="270"/>
      <c r="R196" s="270"/>
      <c r="S196" s="270"/>
      <c r="T196" s="271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T196" s="272" t="s">
        <v>372</v>
      </c>
      <c r="AU196" s="272" t="s">
        <v>81</v>
      </c>
      <c r="AV196" s="15" t="s">
        <v>97</v>
      </c>
      <c r="AW196" s="15" t="s">
        <v>34</v>
      </c>
      <c r="AX196" s="15" t="s">
        <v>79</v>
      </c>
      <c r="AY196" s="272" t="s">
        <v>178</v>
      </c>
    </row>
    <row r="197" s="2" customFormat="1" ht="24.15" customHeight="1">
      <c r="A197" s="41"/>
      <c r="B197" s="42"/>
      <c r="C197" s="214" t="s">
        <v>235</v>
      </c>
      <c r="D197" s="214" t="s">
        <v>179</v>
      </c>
      <c r="E197" s="215" t="s">
        <v>4832</v>
      </c>
      <c r="F197" s="216" t="s">
        <v>4833</v>
      </c>
      <c r="G197" s="217" t="s">
        <v>384</v>
      </c>
      <c r="H197" s="218">
        <v>153.18600000000001</v>
      </c>
      <c r="I197" s="219"/>
      <c r="J197" s="220">
        <f>ROUND(I197*H197,2)</f>
        <v>0</v>
      </c>
      <c r="K197" s="216" t="s">
        <v>368</v>
      </c>
      <c r="L197" s="47"/>
      <c r="M197" s="221" t="s">
        <v>21</v>
      </c>
      <c r="N197" s="222" t="s">
        <v>43</v>
      </c>
      <c r="O197" s="87"/>
      <c r="P197" s="223">
        <f>O197*H197</f>
        <v>0</v>
      </c>
      <c r="Q197" s="223">
        <v>0.0027499999999999998</v>
      </c>
      <c r="R197" s="223">
        <f>Q197*H197</f>
        <v>0.42126150000000001</v>
      </c>
      <c r="S197" s="223">
        <v>0</v>
      </c>
      <c r="T197" s="224">
        <f>S197*H197</f>
        <v>0</v>
      </c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R197" s="225" t="s">
        <v>97</v>
      </c>
      <c r="AT197" s="225" t="s">
        <v>179</v>
      </c>
      <c r="AU197" s="225" t="s">
        <v>81</v>
      </c>
      <c r="AY197" s="20" t="s">
        <v>178</v>
      </c>
      <c r="BE197" s="226">
        <f>IF(N197="základní",J197,0)</f>
        <v>0</v>
      </c>
      <c r="BF197" s="226">
        <f>IF(N197="snížená",J197,0)</f>
        <v>0</v>
      </c>
      <c r="BG197" s="226">
        <f>IF(N197="zákl. přenesená",J197,0)</f>
        <v>0</v>
      </c>
      <c r="BH197" s="226">
        <f>IF(N197="sníž. přenesená",J197,0)</f>
        <v>0</v>
      </c>
      <c r="BI197" s="226">
        <f>IF(N197="nulová",J197,0)</f>
        <v>0</v>
      </c>
      <c r="BJ197" s="20" t="s">
        <v>79</v>
      </c>
      <c r="BK197" s="226">
        <f>ROUND(I197*H197,2)</f>
        <v>0</v>
      </c>
      <c r="BL197" s="20" t="s">
        <v>97</v>
      </c>
      <c r="BM197" s="225" t="s">
        <v>5590</v>
      </c>
    </row>
    <row r="198" s="2" customFormat="1">
      <c r="A198" s="41"/>
      <c r="B198" s="42"/>
      <c r="C198" s="43"/>
      <c r="D198" s="235" t="s">
        <v>370</v>
      </c>
      <c r="E198" s="43"/>
      <c r="F198" s="236" t="s">
        <v>4835</v>
      </c>
      <c r="G198" s="43"/>
      <c r="H198" s="43"/>
      <c r="I198" s="237"/>
      <c r="J198" s="43"/>
      <c r="K198" s="43"/>
      <c r="L198" s="47"/>
      <c r="M198" s="238"/>
      <c r="N198" s="239"/>
      <c r="O198" s="87"/>
      <c r="P198" s="87"/>
      <c r="Q198" s="87"/>
      <c r="R198" s="87"/>
      <c r="S198" s="87"/>
      <c r="T198" s="88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T198" s="20" t="s">
        <v>370</v>
      </c>
      <c r="AU198" s="20" t="s">
        <v>81</v>
      </c>
    </row>
    <row r="199" s="13" customFormat="1">
      <c r="A199" s="13"/>
      <c r="B199" s="240"/>
      <c r="C199" s="241"/>
      <c r="D199" s="242" t="s">
        <v>372</v>
      </c>
      <c r="E199" s="243" t="s">
        <v>21</v>
      </c>
      <c r="F199" s="244" t="s">
        <v>558</v>
      </c>
      <c r="G199" s="241"/>
      <c r="H199" s="243" t="s">
        <v>21</v>
      </c>
      <c r="I199" s="245"/>
      <c r="J199" s="241"/>
      <c r="K199" s="241"/>
      <c r="L199" s="246"/>
      <c r="M199" s="247"/>
      <c r="N199" s="248"/>
      <c r="O199" s="248"/>
      <c r="P199" s="248"/>
      <c r="Q199" s="248"/>
      <c r="R199" s="248"/>
      <c r="S199" s="248"/>
      <c r="T199" s="249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50" t="s">
        <v>372</v>
      </c>
      <c r="AU199" s="250" t="s">
        <v>81</v>
      </c>
      <c r="AV199" s="13" t="s">
        <v>79</v>
      </c>
      <c r="AW199" s="13" t="s">
        <v>34</v>
      </c>
      <c r="AX199" s="13" t="s">
        <v>72</v>
      </c>
      <c r="AY199" s="250" t="s">
        <v>178</v>
      </c>
    </row>
    <row r="200" s="14" customFormat="1">
      <c r="A200" s="14"/>
      <c r="B200" s="251"/>
      <c r="C200" s="252"/>
      <c r="D200" s="242" t="s">
        <v>372</v>
      </c>
      <c r="E200" s="253" t="s">
        <v>21</v>
      </c>
      <c r="F200" s="254" t="s">
        <v>5591</v>
      </c>
      <c r="G200" s="252"/>
      <c r="H200" s="255">
        <v>68.200000000000003</v>
      </c>
      <c r="I200" s="256"/>
      <c r="J200" s="252"/>
      <c r="K200" s="252"/>
      <c r="L200" s="257"/>
      <c r="M200" s="258"/>
      <c r="N200" s="259"/>
      <c r="O200" s="259"/>
      <c r="P200" s="259"/>
      <c r="Q200" s="259"/>
      <c r="R200" s="259"/>
      <c r="S200" s="259"/>
      <c r="T200" s="260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61" t="s">
        <v>372</v>
      </c>
      <c r="AU200" s="261" t="s">
        <v>81</v>
      </c>
      <c r="AV200" s="14" t="s">
        <v>81</v>
      </c>
      <c r="AW200" s="14" t="s">
        <v>34</v>
      </c>
      <c r="AX200" s="14" t="s">
        <v>72</v>
      </c>
      <c r="AY200" s="261" t="s">
        <v>178</v>
      </c>
    </row>
    <row r="201" s="13" customFormat="1">
      <c r="A201" s="13"/>
      <c r="B201" s="240"/>
      <c r="C201" s="241"/>
      <c r="D201" s="242" t="s">
        <v>372</v>
      </c>
      <c r="E201" s="243" t="s">
        <v>21</v>
      </c>
      <c r="F201" s="244" t="s">
        <v>5588</v>
      </c>
      <c r="G201" s="241"/>
      <c r="H201" s="243" t="s">
        <v>21</v>
      </c>
      <c r="I201" s="245"/>
      <c r="J201" s="241"/>
      <c r="K201" s="241"/>
      <c r="L201" s="246"/>
      <c r="M201" s="247"/>
      <c r="N201" s="248"/>
      <c r="O201" s="248"/>
      <c r="P201" s="248"/>
      <c r="Q201" s="248"/>
      <c r="R201" s="248"/>
      <c r="S201" s="248"/>
      <c r="T201" s="249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50" t="s">
        <v>372</v>
      </c>
      <c r="AU201" s="250" t="s">
        <v>81</v>
      </c>
      <c r="AV201" s="13" t="s">
        <v>79</v>
      </c>
      <c r="AW201" s="13" t="s">
        <v>34</v>
      </c>
      <c r="AX201" s="13" t="s">
        <v>72</v>
      </c>
      <c r="AY201" s="250" t="s">
        <v>178</v>
      </c>
    </row>
    <row r="202" s="14" customFormat="1">
      <c r="A202" s="14"/>
      <c r="B202" s="251"/>
      <c r="C202" s="252"/>
      <c r="D202" s="242" t="s">
        <v>372</v>
      </c>
      <c r="E202" s="253" t="s">
        <v>21</v>
      </c>
      <c r="F202" s="254" t="s">
        <v>5592</v>
      </c>
      <c r="G202" s="252"/>
      <c r="H202" s="255">
        <v>84.986000000000004</v>
      </c>
      <c r="I202" s="256"/>
      <c r="J202" s="252"/>
      <c r="K202" s="252"/>
      <c r="L202" s="257"/>
      <c r="M202" s="258"/>
      <c r="N202" s="259"/>
      <c r="O202" s="259"/>
      <c r="P202" s="259"/>
      <c r="Q202" s="259"/>
      <c r="R202" s="259"/>
      <c r="S202" s="259"/>
      <c r="T202" s="260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61" t="s">
        <v>372</v>
      </c>
      <c r="AU202" s="261" t="s">
        <v>81</v>
      </c>
      <c r="AV202" s="14" t="s">
        <v>81</v>
      </c>
      <c r="AW202" s="14" t="s">
        <v>34</v>
      </c>
      <c r="AX202" s="14" t="s">
        <v>72</v>
      </c>
      <c r="AY202" s="261" t="s">
        <v>178</v>
      </c>
    </row>
    <row r="203" s="15" customFormat="1">
      <c r="A203" s="15"/>
      <c r="B203" s="262"/>
      <c r="C203" s="263"/>
      <c r="D203" s="242" t="s">
        <v>372</v>
      </c>
      <c r="E203" s="264" t="s">
        <v>21</v>
      </c>
      <c r="F203" s="265" t="s">
        <v>399</v>
      </c>
      <c r="G203" s="263"/>
      <c r="H203" s="266">
        <v>153.18600000000001</v>
      </c>
      <c r="I203" s="267"/>
      <c r="J203" s="263"/>
      <c r="K203" s="263"/>
      <c r="L203" s="268"/>
      <c r="M203" s="269"/>
      <c r="N203" s="270"/>
      <c r="O203" s="270"/>
      <c r="P203" s="270"/>
      <c r="Q203" s="270"/>
      <c r="R203" s="270"/>
      <c r="S203" s="270"/>
      <c r="T203" s="271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T203" s="272" t="s">
        <v>372</v>
      </c>
      <c r="AU203" s="272" t="s">
        <v>81</v>
      </c>
      <c r="AV203" s="15" t="s">
        <v>97</v>
      </c>
      <c r="AW203" s="15" t="s">
        <v>34</v>
      </c>
      <c r="AX203" s="15" t="s">
        <v>79</v>
      </c>
      <c r="AY203" s="272" t="s">
        <v>178</v>
      </c>
    </row>
    <row r="204" s="2" customFormat="1" ht="24.15" customHeight="1">
      <c r="A204" s="41"/>
      <c r="B204" s="42"/>
      <c r="C204" s="214" t="s">
        <v>8</v>
      </c>
      <c r="D204" s="214" t="s">
        <v>179</v>
      </c>
      <c r="E204" s="215" t="s">
        <v>4837</v>
      </c>
      <c r="F204" s="216" t="s">
        <v>4838</v>
      </c>
      <c r="G204" s="217" t="s">
        <v>384</v>
      </c>
      <c r="H204" s="218">
        <v>153.18600000000001</v>
      </c>
      <c r="I204" s="219"/>
      <c r="J204" s="220">
        <f>ROUND(I204*H204,2)</f>
        <v>0</v>
      </c>
      <c r="K204" s="216" t="s">
        <v>368</v>
      </c>
      <c r="L204" s="47"/>
      <c r="M204" s="221" t="s">
        <v>21</v>
      </c>
      <c r="N204" s="222" t="s">
        <v>43</v>
      </c>
      <c r="O204" s="87"/>
      <c r="P204" s="223">
        <f>O204*H204</f>
        <v>0</v>
      </c>
      <c r="Q204" s="223">
        <v>0</v>
      </c>
      <c r="R204" s="223">
        <f>Q204*H204</f>
        <v>0</v>
      </c>
      <c r="S204" s="223">
        <v>0</v>
      </c>
      <c r="T204" s="224">
        <f>S204*H204</f>
        <v>0</v>
      </c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R204" s="225" t="s">
        <v>97</v>
      </c>
      <c r="AT204" s="225" t="s">
        <v>179</v>
      </c>
      <c r="AU204" s="225" t="s">
        <v>81</v>
      </c>
      <c r="AY204" s="20" t="s">
        <v>178</v>
      </c>
      <c r="BE204" s="226">
        <f>IF(N204="základní",J204,0)</f>
        <v>0</v>
      </c>
      <c r="BF204" s="226">
        <f>IF(N204="snížená",J204,0)</f>
        <v>0</v>
      </c>
      <c r="BG204" s="226">
        <f>IF(N204="zákl. přenesená",J204,0)</f>
        <v>0</v>
      </c>
      <c r="BH204" s="226">
        <f>IF(N204="sníž. přenesená",J204,0)</f>
        <v>0</v>
      </c>
      <c r="BI204" s="226">
        <f>IF(N204="nulová",J204,0)</f>
        <v>0</v>
      </c>
      <c r="BJ204" s="20" t="s">
        <v>79</v>
      </c>
      <c r="BK204" s="226">
        <f>ROUND(I204*H204,2)</f>
        <v>0</v>
      </c>
      <c r="BL204" s="20" t="s">
        <v>97</v>
      </c>
      <c r="BM204" s="225" t="s">
        <v>5593</v>
      </c>
    </row>
    <row r="205" s="2" customFormat="1">
      <c r="A205" s="41"/>
      <c r="B205" s="42"/>
      <c r="C205" s="43"/>
      <c r="D205" s="235" t="s">
        <v>370</v>
      </c>
      <c r="E205" s="43"/>
      <c r="F205" s="236" t="s">
        <v>4840</v>
      </c>
      <c r="G205" s="43"/>
      <c r="H205" s="43"/>
      <c r="I205" s="237"/>
      <c r="J205" s="43"/>
      <c r="K205" s="43"/>
      <c r="L205" s="47"/>
      <c r="M205" s="238"/>
      <c r="N205" s="239"/>
      <c r="O205" s="87"/>
      <c r="P205" s="87"/>
      <c r="Q205" s="87"/>
      <c r="R205" s="87"/>
      <c r="S205" s="87"/>
      <c r="T205" s="88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T205" s="20" t="s">
        <v>370</v>
      </c>
      <c r="AU205" s="20" t="s">
        <v>81</v>
      </c>
    </row>
    <row r="206" s="13" customFormat="1">
      <c r="A206" s="13"/>
      <c r="B206" s="240"/>
      <c r="C206" s="241"/>
      <c r="D206" s="242" t="s">
        <v>372</v>
      </c>
      <c r="E206" s="243" t="s">
        <v>21</v>
      </c>
      <c r="F206" s="244" t="s">
        <v>558</v>
      </c>
      <c r="G206" s="241"/>
      <c r="H206" s="243" t="s">
        <v>21</v>
      </c>
      <c r="I206" s="245"/>
      <c r="J206" s="241"/>
      <c r="K206" s="241"/>
      <c r="L206" s="246"/>
      <c r="M206" s="247"/>
      <c r="N206" s="248"/>
      <c r="O206" s="248"/>
      <c r="P206" s="248"/>
      <c r="Q206" s="248"/>
      <c r="R206" s="248"/>
      <c r="S206" s="248"/>
      <c r="T206" s="249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50" t="s">
        <v>372</v>
      </c>
      <c r="AU206" s="250" t="s">
        <v>81</v>
      </c>
      <c r="AV206" s="13" t="s">
        <v>79</v>
      </c>
      <c r="AW206" s="13" t="s">
        <v>34</v>
      </c>
      <c r="AX206" s="13" t="s">
        <v>72</v>
      </c>
      <c r="AY206" s="250" t="s">
        <v>178</v>
      </c>
    </row>
    <row r="207" s="14" customFormat="1">
      <c r="A207" s="14"/>
      <c r="B207" s="251"/>
      <c r="C207" s="252"/>
      <c r="D207" s="242" t="s">
        <v>372</v>
      </c>
      <c r="E207" s="253" t="s">
        <v>21</v>
      </c>
      <c r="F207" s="254" t="s">
        <v>5591</v>
      </c>
      <c r="G207" s="252"/>
      <c r="H207" s="255">
        <v>68.200000000000003</v>
      </c>
      <c r="I207" s="256"/>
      <c r="J207" s="252"/>
      <c r="K207" s="252"/>
      <c r="L207" s="257"/>
      <c r="M207" s="258"/>
      <c r="N207" s="259"/>
      <c r="O207" s="259"/>
      <c r="P207" s="259"/>
      <c r="Q207" s="259"/>
      <c r="R207" s="259"/>
      <c r="S207" s="259"/>
      <c r="T207" s="260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61" t="s">
        <v>372</v>
      </c>
      <c r="AU207" s="261" t="s">
        <v>81</v>
      </c>
      <c r="AV207" s="14" t="s">
        <v>81</v>
      </c>
      <c r="AW207" s="14" t="s">
        <v>34</v>
      </c>
      <c r="AX207" s="14" t="s">
        <v>72</v>
      </c>
      <c r="AY207" s="261" t="s">
        <v>178</v>
      </c>
    </row>
    <row r="208" s="13" customFormat="1">
      <c r="A208" s="13"/>
      <c r="B208" s="240"/>
      <c r="C208" s="241"/>
      <c r="D208" s="242" t="s">
        <v>372</v>
      </c>
      <c r="E208" s="243" t="s">
        <v>21</v>
      </c>
      <c r="F208" s="244" t="s">
        <v>5588</v>
      </c>
      <c r="G208" s="241"/>
      <c r="H208" s="243" t="s">
        <v>21</v>
      </c>
      <c r="I208" s="245"/>
      <c r="J208" s="241"/>
      <c r="K208" s="241"/>
      <c r="L208" s="246"/>
      <c r="M208" s="247"/>
      <c r="N208" s="248"/>
      <c r="O208" s="248"/>
      <c r="P208" s="248"/>
      <c r="Q208" s="248"/>
      <c r="R208" s="248"/>
      <c r="S208" s="248"/>
      <c r="T208" s="249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50" t="s">
        <v>372</v>
      </c>
      <c r="AU208" s="250" t="s">
        <v>81</v>
      </c>
      <c r="AV208" s="13" t="s">
        <v>79</v>
      </c>
      <c r="AW208" s="13" t="s">
        <v>34</v>
      </c>
      <c r="AX208" s="13" t="s">
        <v>72</v>
      </c>
      <c r="AY208" s="250" t="s">
        <v>178</v>
      </c>
    </row>
    <row r="209" s="14" customFormat="1">
      <c r="A209" s="14"/>
      <c r="B209" s="251"/>
      <c r="C209" s="252"/>
      <c r="D209" s="242" t="s">
        <v>372</v>
      </c>
      <c r="E209" s="253" t="s">
        <v>21</v>
      </c>
      <c r="F209" s="254" t="s">
        <v>5592</v>
      </c>
      <c r="G209" s="252"/>
      <c r="H209" s="255">
        <v>84.986000000000004</v>
      </c>
      <c r="I209" s="256"/>
      <c r="J209" s="252"/>
      <c r="K209" s="252"/>
      <c r="L209" s="257"/>
      <c r="M209" s="258"/>
      <c r="N209" s="259"/>
      <c r="O209" s="259"/>
      <c r="P209" s="259"/>
      <c r="Q209" s="259"/>
      <c r="R209" s="259"/>
      <c r="S209" s="259"/>
      <c r="T209" s="260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61" t="s">
        <v>372</v>
      </c>
      <c r="AU209" s="261" t="s">
        <v>81</v>
      </c>
      <c r="AV209" s="14" t="s">
        <v>81</v>
      </c>
      <c r="AW209" s="14" t="s">
        <v>34</v>
      </c>
      <c r="AX209" s="14" t="s">
        <v>72</v>
      </c>
      <c r="AY209" s="261" t="s">
        <v>178</v>
      </c>
    </row>
    <row r="210" s="15" customFormat="1">
      <c r="A210" s="15"/>
      <c r="B210" s="262"/>
      <c r="C210" s="263"/>
      <c r="D210" s="242" t="s">
        <v>372</v>
      </c>
      <c r="E210" s="264" t="s">
        <v>21</v>
      </c>
      <c r="F210" s="265" t="s">
        <v>399</v>
      </c>
      <c r="G210" s="263"/>
      <c r="H210" s="266">
        <v>153.18600000000001</v>
      </c>
      <c r="I210" s="267"/>
      <c r="J210" s="263"/>
      <c r="K210" s="263"/>
      <c r="L210" s="268"/>
      <c r="M210" s="269"/>
      <c r="N210" s="270"/>
      <c r="O210" s="270"/>
      <c r="P210" s="270"/>
      <c r="Q210" s="270"/>
      <c r="R210" s="270"/>
      <c r="S210" s="270"/>
      <c r="T210" s="271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T210" s="272" t="s">
        <v>372</v>
      </c>
      <c r="AU210" s="272" t="s">
        <v>81</v>
      </c>
      <c r="AV210" s="15" t="s">
        <v>97</v>
      </c>
      <c r="AW210" s="15" t="s">
        <v>34</v>
      </c>
      <c r="AX210" s="15" t="s">
        <v>79</v>
      </c>
      <c r="AY210" s="272" t="s">
        <v>178</v>
      </c>
    </row>
    <row r="211" s="2" customFormat="1" ht="55.5" customHeight="1">
      <c r="A211" s="41"/>
      <c r="B211" s="42"/>
      <c r="C211" s="214" t="s">
        <v>242</v>
      </c>
      <c r="D211" s="214" t="s">
        <v>179</v>
      </c>
      <c r="E211" s="215" t="s">
        <v>4841</v>
      </c>
      <c r="F211" s="216" t="s">
        <v>4842</v>
      </c>
      <c r="G211" s="217" t="s">
        <v>692</v>
      </c>
      <c r="H211" s="218">
        <v>0.28499999999999998</v>
      </c>
      <c r="I211" s="219"/>
      <c r="J211" s="220">
        <f>ROUND(I211*H211,2)</f>
        <v>0</v>
      </c>
      <c r="K211" s="216" t="s">
        <v>368</v>
      </c>
      <c r="L211" s="47"/>
      <c r="M211" s="221" t="s">
        <v>21</v>
      </c>
      <c r="N211" s="222" t="s">
        <v>43</v>
      </c>
      <c r="O211" s="87"/>
      <c r="P211" s="223">
        <f>O211*H211</f>
        <v>0</v>
      </c>
      <c r="Q211" s="223">
        <v>1.0593999999999999</v>
      </c>
      <c r="R211" s="223">
        <f>Q211*H211</f>
        <v>0.30192899999999995</v>
      </c>
      <c r="S211" s="223">
        <v>0</v>
      </c>
      <c r="T211" s="224">
        <f>S211*H211</f>
        <v>0</v>
      </c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R211" s="225" t="s">
        <v>97</v>
      </c>
      <c r="AT211" s="225" t="s">
        <v>179</v>
      </c>
      <c r="AU211" s="225" t="s">
        <v>81</v>
      </c>
      <c r="AY211" s="20" t="s">
        <v>178</v>
      </c>
      <c r="BE211" s="226">
        <f>IF(N211="základní",J211,0)</f>
        <v>0</v>
      </c>
      <c r="BF211" s="226">
        <f>IF(N211="snížená",J211,0)</f>
        <v>0</v>
      </c>
      <c r="BG211" s="226">
        <f>IF(N211="zákl. přenesená",J211,0)</f>
        <v>0</v>
      </c>
      <c r="BH211" s="226">
        <f>IF(N211="sníž. přenesená",J211,0)</f>
        <v>0</v>
      </c>
      <c r="BI211" s="226">
        <f>IF(N211="nulová",J211,0)</f>
        <v>0</v>
      </c>
      <c r="BJ211" s="20" t="s">
        <v>79</v>
      </c>
      <c r="BK211" s="226">
        <f>ROUND(I211*H211,2)</f>
        <v>0</v>
      </c>
      <c r="BL211" s="20" t="s">
        <v>97</v>
      </c>
      <c r="BM211" s="225" t="s">
        <v>5594</v>
      </c>
    </row>
    <row r="212" s="2" customFormat="1">
      <c r="A212" s="41"/>
      <c r="B212" s="42"/>
      <c r="C212" s="43"/>
      <c r="D212" s="235" t="s">
        <v>370</v>
      </c>
      <c r="E212" s="43"/>
      <c r="F212" s="236" t="s">
        <v>4844</v>
      </c>
      <c r="G212" s="43"/>
      <c r="H212" s="43"/>
      <c r="I212" s="237"/>
      <c r="J212" s="43"/>
      <c r="K212" s="43"/>
      <c r="L212" s="47"/>
      <c r="M212" s="238"/>
      <c r="N212" s="239"/>
      <c r="O212" s="87"/>
      <c r="P212" s="87"/>
      <c r="Q212" s="87"/>
      <c r="R212" s="87"/>
      <c r="S212" s="87"/>
      <c r="T212" s="88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T212" s="20" t="s">
        <v>370</v>
      </c>
      <c r="AU212" s="20" t="s">
        <v>81</v>
      </c>
    </row>
    <row r="213" s="13" customFormat="1">
      <c r="A213" s="13"/>
      <c r="B213" s="240"/>
      <c r="C213" s="241"/>
      <c r="D213" s="242" t="s">
        <v>372</v>
      </c>
      <c r="E213" s="243" t="s">
        <v>21</v>
      </c>
      <c r="F213" s="244" t="s">
        <v>558</v>
      </c>
      <c r="G213" s="241"/>
      <c r="H213" s="243" t="s">
        <v>21</v>
      </c>
      <c r="I213" s="245"/>
      <c r="J213" s="241"/>
      <c r="K213" s="241"/>
      <c r="L213" s="246"/>
      <c r="M213" s="247"/>
      <c r="N213" s="248"/>
      <c r="O213" s="248"/>
      <c r="P213" s="248"/>
      <c r="Q213" s="248"/>
      <c r="R213" s="248"/>
      <c r="S213" s="248"/>
      <c r="T213" s="249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50" t="s">
        <v>372</v>
      </c>
      <c r="AU213" s="250" t="s">
        <v>81</v>
      </c>
      <c r="AV213" s="13" t="s">
        <v>79</v>
      </c>
      <c r="AW213" s="13" t="s">
        <v>34</v>
      </c>
      <c r="AX213" s="13" t="s">
        <v>72</v>
      </c>
      <c r="AY213" s="250" t="s">
        <v>178</v>
      </c>
    </row>
    <row r="214" s="13" customFormat="1">
      <c r="A214" s="13"/>
      <c r="B214" s="240"/>
      <c r="C214" s="241"/>
      <c r="D214" s="242" t="s">
        <v>372</v>
      </c>
      <c r="E214" s="243" t="s">
        <v>21</v>
      </c>
      <c r="F214" s="244" t="s">
        <v>5588</v>
      </c>
      <c r="G214" s="241"/>
      <c r="H214" s="243" t="s">
        <v>21</v>
      </c>
      <c r="I214" s="245"/>
      <c r="J214" s="241"/>
      <c r="K214" s="241"/>
      <c r="L214" s="246"/>
      <c r="M214" s="247"/>
      <c r="N214" s="248"/>
      <c r="O214" s="248"/>
      <c r="P214" s="248"/>
      <c r="Q214" s="248"/>
      <c r="R214" s="248"/>
      <c r="S214" s="248"/>
      <c r="T214" s="249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50" t="s">
        <v>372</v>
      </c>
      <c r="AU214" s="250" t="s">
        <v>81</v>
      </c>
      <c r="AV214" s="13" t="s">
        <v>79</v>
      </c>
      <c r="AW214" s="13" t="s">
        <v>34</v>
      </c>
      <c r="AX214" s="13" t="s">
        <v>72</v>
      </c>
      <c r="AY214" s="250" t="s">
        <v>178</v>
      </c>
    </row>
    <row r="215" s="14" customFormat="1">
      <c r="A215" s="14"/>
      <c r="B215" s="251"/>
      <c r="C215" s="252"/>
      <c r="D215" s="242" t="s">
        <v>372</v>
      </c>
      <c r="E215" s="253" t="s">
        <v>21</v>
      </c>
      <c r="F215" s="254" t="s">
        <v>5595</v>
      </c>
      <c r="G215" s="252"/>
      <c r="H215" s="255">
        <v>0.121</v>
      </c>
      <c r="I215" s="256"/>
      <c r="J215" s="252"/>
      <c r="K215" s="252"/>
      <c r="L215" s="257"/>
      <c r="M215" s="258"/>
      <c r="N215" s="259"/>
      <c r="O215" s="259"/>
      <c r="P215" s="259"/>
      <c r="Q215" s="259"/>
      <c r="R215" s="259"/>
      <c r="S215" s="259"/>
      <c r="T215" s="260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61" t="s">
        <v>372</v>
      </c>
      <c r="AU215" s="261" t="s">
        <v>81</v>
      </c>
      <c r="AV215" s="14" t="s">
        <v>81</v>
      </c>
      <c r="AW215" s="14" t="s">
        <v>34</v>
      </c>
      <c r="AX215" s="14" t="s">
        <v>72</v>
      </c>
      <c r="AY215" s="261" t="s">
        <v>178</v>
      </c>
    </row>
    <row r="216" s="14" customFormat="1">
      <c r="A216" s="14"/>
      <c r="B216" s="251"/>
      <c r="C216" s="252"/>
      <c r="D216" s="242" t="s">
        <v>372</v>
      </c>
      <c r="E216" s="253" t="s">
        <v>21</v>
      </c>
      <c r="F216" s="254" t="s">
        <v>5596</v>
      </c>
      <c r="G216" s="252"/>
      <c r="H216" s="255">
        <v>0.16400000000000001</v>
      </c>
      <c r="I216" s="256"/>
      <c r="J216" s="252"/>
      <c r="K216" s="252"/>
      <c r="L216" s="257"/>
      <c r="M216" s="258"/>
      <c r="N216" s="259"/>
      <c r="O216" s="259"/>
      <c r="P216" s="259"/>
      <c r="Q216" s="259"/>
      <c r="R216" s="259"/>
      <c r="S216" s="259"/>
      <c r="T216" s="260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61" t="s">
        <v>372</v>
      </c>
      <c r="AU216" s="261" t="s">
        <v>81</v>
      </c>
      <c r="AV216" s="14" t="s">
        <v>81</v>
      </c>
      <c r="AW216" s="14" t="s">
        <v>34</v>
      </c>
      <c r="AX216" s="14" t="s">
        <v>72</v>
      </c>
      <c r="AY216" s="261" t="s">
        <v>178</v>
      </c>
    </row>
    <row r="217" s="15" customFormat="1">
      <c r="A217" s="15"/>
      <c r="B217" s="262"/>
      <c r="C217" s="263"/>
      <c r="D217" s="242" t="s">
        <v>372</v>
      </c>
      <c r="E217" s="264" t="s">
        <v>21</v>
      </c>
      <c r="F217" s="265" t="s">
        <v>399</v>
      </c>
      <c r="G217" s="263"/>
      <c r="H217" s="266">
        <v>0.28499999999999998</v>
      </c>
      <c r="I217" s="267"/>
      <c r="J217" s="263"/>
      <c r="K217" s="263"/>
      <c r="L217" s="268"/>
      <c r="M217" s="269"/>
      <c r="N217" s="270"/>
      <c r="O217" s="270"/>
      <c r="P217" s="270"/>
      <c r="Q217" s="270"/>
      <c r="R217" s="270"/>
      <c r="S217" s="270"/>
      <c r="T217" s="271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T217" s="272" t="s">
        <v>372</v>
      </c>
      <c r="AU217" s="272" t="s">
        <v>81</v>
      </c>
      <c r="AV217" s="15" t="s">
        <v>97</v>
      </c>
      <c r="AW217" s="15" t="s">
        <v>34</v>
      </c>
      <c r="AX217" s="15" t="s">
        <v>79</v>
      </c>
      <c r="AY217" s="272" t="s">
        <v>178</v>
      </c>
    </row>
    <row r="218" s="2" customFormat="1" ht="49.05" customHeight="1">
      <c r="A218" s="41"/>
      <c r="B218" s="42"/>
      <c r="C218" s="214" t="s">
        <v>246</v>
      </c>
      <c r="D218" s="214" t="s">
        <v>179</v>
      </c>
      <c r="E218" s="215" t="s">
        <v>4850</v>
      </c>
      <c r="F218" s="216" t="s">
        <v>4851</v>
      </c>
      <c r="G218" s="217" t="s">
        <v>692</v>
      </c>
      <c r="H218" s="218">
        <v>0.73299999999999998</v>
      </c>
      <c r="I218" s="219"/>
      <c r="J218" s="220">
        <f>ROUND(I218*H218,2)</f>
        <v>0</v>
      </c>
      <c r="K218" s="216" t="s">
        <v>368</v>
      </c>
      <c r="L218" s="47"/>
      <c r="M218" s="221" t="s">
        <v>21</v>
      </c>
      <c r="N218" s="222" t="s">
        <v>43</v>
      </c>
      <c r="O218" s="87"/>
      <c r="P218" s="223">
        <f>O218*H218</f>
        <v>0</v>
      </c>
      <c r="Q218" s="223">
        <v>1.06277</v>
      </c>
      <c r="R218" s="223">
        <f>Q218*H218</f>
        <v>0.77901040999999993</v>
      </c>
      <c r="S218" s="223">
        <v>0</v>
      </c>
      <c r="T218" s="224">
        <f>S218*H218</f>
        <v>0</v>
      </c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R218" s="225" t="s">
        <v>97</v>
      </c>
      <c r="AT218" s="225" t="s">
        <v>179</v>
      </c>
      <c r="AU218" s="225" t="s">
        <v>81</v>
      </c>
      <c r="AY218" s="20" t="s">
        <v>178</v>
      </c>
      <c r="BE218" s="226">
        <f>IF(N218="základní",J218,0)</f>
        <v>0</v>
      </c>
      <c r="BF218" s="226">
        <f>IF(N218="snížená",J218,0)</f>
        <v>0</v>
      </c>
      <c r="BG218" s="226">
        <f>IF(N218="zákl. přenesená",J218,0)</f>
        <v>0</v>
      </c>
      <c r="BH218" s="226">
        <f>IF(N218="sníž. přenesená",J218,0)</f>
        <v>0</v>
      </c>
      <c r="BI218" s="226">
        <f>IF(N218="nulová",J218,0)</f>
        <v>0</v>
      </c>
      <c r="BJ218" s="20" t="s">
        <v>79</v>
      </c>
      <c r="BK218" s="226">
        <f>ROUND(I218*H218,2)</f>
        <v>0</v>
      </c>
      <c r="BL218" s="20" t="s">
        <v>97</v>
      </c>
      <c r="BM218" s="225" t="s">
        <v>5597</v>
      </c>
    </row>
    <row r="219" s="2" customFormat="1">
      <c r="A219" s="41"/>
      <c r="B219" s="42"/>
      <c r="C219" s="43"/>
      <c r="D219" s="235" t="s">
        <v>370</v>
      </c>
      <c r="E219" s="43"/>
      <c r="F219" s="236" t="s">
        <v>4853</v>
      </c>
      <c r="G219" s="43"/>
      <c r="H219" s="43"/>
      <c r="I219" s="237"/>
      <c r="J219" s="43"/>
      <c r="K219" s="43"/>
      <c r="L219" s="47"/>
      <c r="M219" s="238"/>
      <c r="N219" s="239"/>
      <c r="O219" s="87"/>
      <c r="P219" s="87"/>
      <c r="Q219" s="87"/>
      <c r="R219" s="87"/>
      <c r="S219" s="87"/>
      <c r="T219" s="88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T219" s="20" t="s">
        <v>370</v>
      </c>
      <c r="AU219" s="20" t="s">
        <v>81</v>
      </c>
    </row>
    <row r="220" s="13" customFormat="1">
      <c r="A220" s="13"/>
      <c r="B220" s="240"/>
      <c r="C220" s="241"/>
      <c r="D220" s="242" t="s">
        <v>372</v>
      </c>
      <c r="E220" s="243" t="s">
        <v>21</v>
      </c>
      <c r="F220" s="244" t="s">
        <v>5598</v>
      </c>
      <c r="G220" s="241"/>
      <c r="H220" s="243" t="s">
        <v>21</v>
      </c>
      <c r="I220" s="245"/>
      <c r="J220" s="241"/>
      <c r="K220" s="241"/>
      <c r="L220" s="246"/>
      <c r="M220" s="247"/>
      <c r="N220" s="248"/>
      <c r="O220" s="248"/>
      <c r="P220" s="248"/>
      <c r="Q220" s="248"/>
      <c r="R220" s="248"/>
      <c r="S220" s="248"/>
      <c r="T220" s="249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50" t="s">
        <v>372</v>
      </c>
      <c r="AU220" s="250" t="s">
        <v>81</v>
      </c>
      <c r="AV220" s="13" t="s">
        <v>79</v>
      </c>
      <c r="AW220" s="13" t="s">
        <v>34</v>
      </c>
      <c r="AX220" s="13" t="s">
        <v>72</v>
      </c>
      <c r="AY220" s="250" t="s">
        <v>178</v>
      </c>
    </row>
    <row r="221" s="14" customFormat="1">
      <c r="A221" s="14"/>
      <c r="B221" s="251"/>
      <c r="C221" s="252"/>
      <c r="D221" s="242" t="s">
        <v>372</v>
      </c>
      <c r="E221" s="253" t="s">
        <v>21</v>
      </c>
      <c r="F221" s="254" t="s">
        <v>5599</v>
      </c>
      <c r="G221" s="252"/>
      <c r="H221" s="255">
        <v>0.188</v>
      </c>
      <c r="I221" s="256"/>
      <c r="J221" s="252"/>
      <c r="K221" s="252"/>
      <c r="L221" s="257"/>
      <c r="M221" s="258"/>
      <c r="N221" s="259"/>
      <c r="O221" s="259"/>
      <c r="P221" s="259"/>
      <c r="Q221" s="259"/>
      <c r="R221" s="259"/>
      <c r="S221" s="259"/>
      <c r="T221" s="260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61" t="s">
        <v>372</v>
      </c>
      <c r="AU221" s="261" t="s">
        <v>81</v>
      </c>
      <c r="AV221" s="14" t="s">
        <v>81</v>
      </c>
      <c r="AW221" s="14" t="s">
        <v>34</v>
      </c>
      <c r="AX221" s="14" t="s">
        <v>72</v>
      </c>
      <c r="AY221" s="261" t="s">
        <v>178</v>
      </c>
    </row>
    <row r="222" s="13" customFormat="1">
      <c r="A222" s="13"/>
      <c r="B222" s="240"/>
      <c r="C222" s="241"/>
      <c r="D222" s="242" t="s">
        <v>372</v>
      </c>
      <c r="E222" s="243" t="s">
        <v>21</v>
      </c>
      <c r="F222" s="244" t="s">
        <v>5588</v>
      </c>
      <c r="G222" s="241"/>
      <c r="H222" s="243" t="s">
        <v>21</v>
      </c>
      <c r="I222" s="245"/>
      <c r="J222" s="241"/>
      <c r="K222" s="241"/>
      <c r="L222" s="246"/>
      <c r="M222" s="247"/>
      <c r="N222" s="248"/>
      <c r="O222" s="248"/>
      <c r="P222" s="248"/>
      <c r="Q222" s="248"/>
      <c r="R222" s="248"/>
      <c r="S222" s="248"/>
      <c r="T222" s="249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50" t="s">
        <v>372</v>
      </c>
      <c r="AU222" s="250" t="s">
        <v>81</v>
      </c>
      <c r="AV222" s="13" t="s">
        <v>79</v>
      </c>
      <c r="AW222" s="13" t="s">
        <v>34</v>
      </c>
      <c r="AX222" s="13" t="s">
        <v>72</v>
      </c>
      <c r="AY222" s="250" t="s">
        <v>178</v>
      </c>
    </row>
    <row r="223" s="14" customFormat="1">
      <c r="A223" s="14"/>
      <c r="B223" s="251"/>
      <c r="C223" s="252"/>
      <c r="D223" s="242" t="s">
        <v>372</v>
      </c>
      <c r="E223" s="253" t="s">
        <v>21</v>
      </c>
      <c r="F223" s="254" t="s">
        <v>5600</v>
      </c>
      <c r="G223" s="252"/>
      <c r="H223" s="255">
        <v>0.54500000000000004</v>
      </c>
      <c r="I223" s="256"/>
      <c r="J223" s="252"/>
      <c r="K223" s="252"/>
      <c r="L223" s="257"/>
      <c r="M223" s="258"/>
      <c r="N223" s="259"/>
      <c r="O223" s="259"/>
      <c r="P223" s="259"/>
      <c r="Q223" s="259"/>
      <c r="R223" s="259"/>
      <c r="S223" s="259"/>
      <c r="T223" s="260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61" t="s">
        <v>372</v>
      </c>
      <c r="AU223" s="261" t="s">
        <v>81</v>
      </c>
      <c r="AV223" s="14" t="s">
        <v>81</v>
      </c>
      <c r="AW223" s="14" t="s">
        <v>34</v>
      </c>
      <c r="AX223" s="14" t="s">
        <v>72</v>
      </c>
      <c r="AY223" s="261" t="s">
        <v>178</v>
      </c>
    </row>
    <row r="224" s="15" customFormat="1">
      <c r="A224" s="15"/>
      <c r="B224" s="262"/>
      <c r="C224" s="263"/>
      <c r="D224" s="242" t="s">
        <v>372</v>
      </c>
      <c r="E224" s="264" t="s">
        <v>21</v>
      </c>
      <c r="F224" s="265" t="s">
        <v>399</v>
      </c>
      <c r="G224" s="263"/>
      <c r="H224" s="266">
        <v>0.73299999999999998</v>
      </c>
      <c r="I224" s="267"/>
      <c r="J224" s="263"/>
      <c r="K224" s="263"/>
      <c r="L224" s="268"/>
      <c r="M224" s="269"/>
      <c r="N224" s="270"/>
      <c r="O224" s="270"/>
      <c r="P224" s="270"/>
      <c r="Q224" s="270"/>
      <c r="R224" s="270"/>
      <c r="S224" s="270"/>
      <c r="T224" s="271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T224" s="272" t="s">
        <v>372</v>
      </c>
      <c r="AU224" s="272" t="s">
        <v>81</v>
      </c>
      <c r="AV224" s="15" t="s">
        <v>97</v>
      </c>
      <c r="AW224" s="15" t="s">
        <v>34</v>
      </c>
      <c r="AX224" s="15" t="s">
        <v>79</v>
      </c>
      <c r="AY224" s="272" t="s">
        <v>178</v>
      </c>
    </row>
    <row r="225" s="2" customFormat="1" ht="49.05" customHeight="1">
      <c r="A225" s="41"/>
      <c r="B225" s="42"/>
      <c r="C225" s="214" t="s">
        <v>250</v>
      </c>
      <c r="D225" s="214" t="s">
        <v>179</v>
      </c>
      <c r="E225" s="215" t="s">
        <v>575</v>
      </c>
      <c r="F225" s="216" t="s">
        <v>576</v>
      </c>
      <c r="G225" s="217" t="s">
        <v>392</v>
      </c>
      <c r="H225" s="218">
        <v>46.393000000000001</v>
      </c>
      <c r="I225" s="219"/>
      <c r="J225" s="220">
        <f>ROUND(I225*H225,2)</f>
        <v>0</v>
      </c>
      <c r="K225" s="216" t="s">
        <v>393</v>
      </c>
      <c r="L225" s="47"/>
      <c r="M225" s="221" t="s">
        <v>21</v>
      </c>
      <c r="N225" s="222" t="s">
        <v>43</v>
      </c>
      <c r="O225" s="87"/>
      <c r="P225" s="223">
        <f>O225*H225</f>
        <v>0</v>
      </c>
      <c r="Q225" s="223">
        <v>1.9312499999999999</v>
      </c>
      <c r="R225" s="223">
        <f>Q225*H225</f>
        <v>89.596481249999997</v>
      </c>
      <c r="S225" s="223">
        <v>0</v>
      </c>
      <c r="T225" s="224">
        <f>S225*H225</f>
        <v>0</v>
      </c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R225" s="225" t="s">
        <v>97</v>
      </c>
      <c r="AT225" s="225" t="s">
        <v>179</v>
      </c>
      <c r="AU225" s="225" t="s">
        <v>81</v>
      </c>
      <c r="AY225" s="20" t="s">
        <v>178</v>
      </c>
      <c r="BE225" s="226">
        <f>IF(N225="základní",J225,0)</f>
        <v>0</v>
      </c>
      <c r="BF225" s="226">
        <f>IF(N225="snížená",J225,0)</f>
        <v>0</v>
      </c>
      <c r="BG225" s="226">
        <f>IF(N225="zákl. přenesená",J225,0)</f>
        <v>0</v>
      </c>
      <c r="BH225" s="226">
        <f>IF(N225="sníž. přenesená",J225,0)</f>
        <v>0</v>
      </c>
      <c r="BI225" s="226">
        <f>IF(N225="nulová",J225,0)</f>
        <v>0</v>
      </c>
      <c r="BJ225" s="20" t="s">
        <v>79</v>
      </c>
      <c r="BK225" s="226">
        <f>ROUND(I225*H225,2)</f>
        <v>0</v>
      </c>
      <c r="BL225" s="20" t="s">
        <v>97</v>
      </c>
      <c r="BM225" s="225" t="s">
        <v>5601</v>
      </c>
    </row>
    <row r="226" s="13" customFormat="1">
      <c r="A226" s="13"/>
      <c r="B226" s="240"/>
      <c r="C226" s="241"/>
      <c r="D226" s="242" t="s">
        <v>372</v>
      </c>
      <c r="E226" s="243" t="s">
        <v>21</v>
      </c>
      <c r="F226" s="244" t="s">
        <v>578</v>
      </c>
      <c r="G226" s="241"/>
      <c r="H226" s="243" t="s">
        <v>21</v>
      </c>
      <c r="I226" s="245"/>
      <c r="J226" s="241"/>
      <c r="K226" s="241"/>
      <c r="L226" s="246"/>
      <c r="M226" s="247"/>
      <c r="N226" s="248"/>
      <c r="O226" s="248"/>
      <c r="P226" s="248"/>
      <c r="Q226" s="248"/>
      <c r="R226" s="248"/>
      <c r="S226" s="248"/>
      <c r="T226" s="249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50" t="s">
        <v>372</v>
      </c>
      <c r="AU226" s="250" t="s">
        <v>81</v>
      </c>
      <c r="AV226" s="13" t="s">
        <v>79</v>
      </c>
      <c r="AW226" s="13" t="s">
        <v>34</v>
      </c>
      <c r="AX226" s="13" t="s">
        <v>72</v>
      </c>
      <c r="AY226" s="250" t="s">
        <v>178</v>
      </c>
    </row>
    <row r="227" s="13" customFormat="1">
      <c r="A227" s="13"/>
      <c r="B227" s="240"/>
      <c r="C227" s="241"/>
      <c r="D227" s="242" t="s">
        <v>372</v>
      </c>
      <c r="E227" s="243" t="s">
        <v>21</v>
      </c>
      <c r="F227" s="244" t="s">
        <v>579</v>
      </c>
      <c r="G227" s="241"/>
      <c r="H227" s="243" t="s">
        <v>21</v>
      </c>
      <c r="I227" s="245"/>
      <c r="J227" s="241"/>
      <c r="K227" s="241"/>
      <c r="L227" s="246"/>
      <c r="M227" s="247"/>
      <c r="N227" s="248"/>
      <c r="O227" s="248"/>
      <c r="P227" s="248"/>
      <c r="Q227" s="248"/>
      <c r="R227" s="248"/>
      <c r="S227" s="248"/>
      <c r="T227" s="249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50" t="s">
        <v>372</v>
      </c>
      <c r="AU227" s="250" t="s">
        <v>81</v>
      </c>
      <c r="AV227" s="13" t="s">
        <v>79</v>
      </c>
      <c r="AW227" s="13" t="s">
        <v>34</v>
      </c>
      <c r="AX227" s="13" t="s">
        <v>72</v>
      </c>
      <c r="AY227" s="250" t="s">
        <v>178</v>
      </c>
    </row>
    <row r="228" s="13" customFormat="1">
      <c r="A228" s="13"/>
      <c r="B228" s="240"/>
      <c r="C228" s="241"/>
      <c r="D228" s="242" t="s">
        <v>372</v>
      </c>
      <c r="E228" s="243" t="s">
        <v>21</v>
      </c>
      <c r="F228" s="244" t="s">
        <v>580</v>
      </c>
      <c r="G228" s="241"/>
      <c r="H228" s="243" t="s">
        <v>21</v>
      </c>
      <c r="I228" s="245"/>
      <c r="J228" s="241"/>
      <c r="K228" s="241"/>
      <c r="L228" s="246"/>
      <c r="M228" s="247"/>
      <c r="N228" s="248"/>
      <c r="O228" s="248"/>
      <c r="P228" s="248"/>
      <c r="Q228" s="248"/>
      <c r="R228" s="248"/>
      <c r="S228" s="248"/>
      <c r="T228" s="249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50" t="s">
        <v>372</v>
      </c>
      <c r="AU228" s="250" t="s">
        <v>81</v>
      </c>
      <c r="AV228" s="13" t="s">
        <v>79</v>
      </c>
      <c r="AW228" s="13" t="s">
        <v>34</v>
      </c>
      <c r="AX228" s="13" t="s">
        <v>72</v>
      </c>
      <c r="AY228" s="250" t="s">
        <v>178</v>
      </c>
    </row>
    <row r="229" s="14" customFormat="1">
      <c r="A229" s="14"/>
      <c r="B229" s="251"/>
      <c r="C229" s="252"/>
      <c r="D229" s="242" t="s">
        <v>372</v>
      </c>
      <c r="E229" s="253" t="s">
        <v>21</v>
      </c>
      <c r="F229" s="254" t="s">
        <v>5602</v>
      </c>
      <c r="G229" s="252"/>
      <c r="H229" s="255">
        <v>46.393000000000001</v>
      </c>
      <c r="I229" s="256"/>
      <c r="J229" s="252"/>
      <c r="K229" s="252"/>
      <c r="L229" s="257"/>
      <c r="M229" s="258"/>
      <c r="N229" s="259"/>
      <c r="O229" s="259"/>
      <c r="P229" s="259"/>
      <c r="Q229" s="259"/>
      <c r="R229" s="259"/>
      <c r="S229" s="259"/>
      <c r="T229" s="260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61" t="s">
        <v>372</v>
      </c>
      <c r="AU229" s="261" t="s">
        <v>81</v>
      </c>
      <c r="AV229" s="14" t="s">
        <v>81</v>
      </c>
      <c r="AW229" s="14" t="s">
        <v>34</v>
      </c>
      <c r="AX229" s="14" t="s">
        <v>79</v>
      </c>
      <c r="AY229" s="261" t="s">
        <v>178</v>
      </c>
    </row>
    <row r="230" s="12" customFormat="1" ht="22.8" customHeight="1">
      <c r="A230" s="12"/>
      <c r="B230" s="200"/>
      <c r="C230" s="201"/>
      <c r="D230" s="202" t="s">
        <v>71</v>
      </c>
      <c r="E230" s="227" t="s">
        <v>95</v>
      </c>
      <c r="F230" s="227" t="s">
        <v>583</v>
      </c>
      <c r="G230" s="201"/>
      <c r="H230" s="201"/>
      <c r="I230" s="204"/>
      <c r="J230" s="228">
        <f>BK230</f>
        <v>0</v>
      </c>
      <c r="K230" s="201"/>
      <c r="L230" s="206"/>
      <c r="M230" s="207"/>
      <c r="N230" s="208"/>
      <c r="O230" s="208"/>
      <c r="P230" s="209">
        <f>SUM(P231:P254)</f>
        <v>0</v>
      </c>
      <c r="Q230" s="208"/>
      <c r="R230" s="209">
        <f>SUM(R231:R254)</f>
        <v>74.611289999999997</v>
      </c>
      <c r="S230" s="208"/>
      <c r="T230" s="210">
        <f>SUM(T231:T254)</f>
        <v>0</v>
      </c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R230" s="211" t="s">
        <v>79</v>
      </c>
      <c r="AT230" s="212" t="s">
        <v>71</v>
      </c>
      <c r="AU230" s="212" t="s">
        <v>79</v>
      </c>
      <c r="AY230" s="211" t="s">
        <v>178</v>
      </c>
      <c r="BK230" s="213">
        <f>SUM(BK231:BK254)</f>
        <v>0</v>
      </c>
    </row>
    <row r="231" s="2" customFormat="1" ht="37.8" customHeight="1">
      <c r="A231" s="41"/>
      <c r="B231" s="42"/>
      <c r="C231" s="214" t="s">
        <v>254</v>
      </c>
      <c r="D231" s="214" t="s">
        <v>179</v>
      </c>
      <c r="E231" s="215" t="s">
        <v>5603</v>
      </c>
      <c r="F231" s="216" t="s">
        <v>5604</v>
      </c>
      <c r="G231" s="217" t="s">
        <v>546</v>
      </c>
      <c r="H231" s="218">
        <v>5</v>
      </c>
      <c r="I231" s="219"/>
      <c r="J231" s="220">
        <f>ROUND(I231*H231,2)</f>
        <v>0</v>
      </c>
      <c r="K231" s="216" t="s">
        <v>368</v>
      </c>
      <c r="L231" s="47"/>
      <c r="M231" s="221" t="s">
        <v>21</v>
      </c>
      <c r="N231" s="222" t="s">
        <v>43</v>
      </c>
      <c r="O231" s="87"/>
      <c r="P231" s="223">
        <f>O231*H231</f>
        <v>0</v>
      </c>
      <c r="Q231" s="223">
        <v>0.26789000000000002</v>
      </c>
      <c r="R231" s="223">
        <f>Q231*H231</f>
        <v>1.33945</v>
      </c>
      <c r="S231" s="223">
        <v>0</v>
      </c>
      <c r="T231" s="224">
        <f>S231*H231</f>
        <v>0</v>
      </c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R231" s="225" t="s">
        <v>97</v>
      </c>
      <c r="AT231" s="225" t="s">
        <v>179</v>
      </c>
      <c r="AU231" s="225" t="s">
        <v>81</v>
      </c>
      <c r="AY231" s="20" t="s">
        <v>178</v>
      </c>
      <c r="BE231" s="226">
        <f>IF(N231="základní",J231,0)</f>
        <v>0</v>
      </c>
      <c r="BF231" s="226">
        <f>IF(N231="snížená",J231,0)</f>
        <v>0</v>
      </c>
      <c r="BG231" s="226">
        <f>IF(N231="zákl. přenesená",J231,0)</f>
        <v>0</v>
      </c>
      <c r="BH231" s="226">
        <f>IF(N231="sníž. přenesená",J231,0)</f>
        <v>0</v>
      </c>
      <c r="BI231" s="226">
        <f>IF(N231="nulová",J231,0)</f>
        <v>0</v>
      </c>
      <c r="BJ231" s="20" t="s">
        <v>79</v>
      </c>
      <c r="BK231" s="226">
        <f>ROUND(I231*H231,2)</f>
        <v>0</v>
      </c>
      <c r="BL231" s="20" t="s">
        <v>97</v>
      </c>
      <c r="BM231" s="225" t="s">
        <v>5605</v>
      </c>
    </row>
    <row r="232" s="2" customFormat="1">
      <c r="A232" s="41"/>
      <c r="B232" s="42"/>
      <c r="C232" s="43"/>
      <c r="D232" s="235" t="s">
        <v>370</v>
      </c>
      <c r="E232" s="43"/>
      <c r="F232" s="236" t="s">
        <v>5606</v>
      </c>
      <c r="G232" s="43"/>
      <c r="H232" s="43"/>
      <c r="I232" s="237"/>
      <c r="J232" s="43"/>
      <c r="K232" s="43"/>
      <c r="L232" s="47"/>
      <c r="M232" s="238"/>
      <c r="N232" s="239"/>
      <c r="O232" s="87"/>
      <c r="P232" s="87"/>
      <c r="Q232" s="87"/>
      <c r="R232" s="87"/>
      <c r="S232" s="87"/>
      <c r="T232" s="88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T232" s="20" t="s">
        <v>370</v>
      </c>
      <c r="AU232" s="20" t="s">
        <v>81</v>
      </c>
    </row>
    <row r="233" s="13" customFormat="1">
      <c r="A233" s="13"/>
      <c r="B233" s="240"/>
      <c r="C233" s="241"/>
      <c r="D233" s="242" t="s">
        <v>372</v>
      </c>
      <c r="E233" s="243" t="s">
        <v>21</v>
      </c>
      <c r="F233" s="244" t="s">
        <v>558</v>
      </c>
      <c r="G233" s="241"/>
      <c r="H233" s="243" t="s">
        <v>21</v>
      </c>
      <c r="I233" s="245"/>
      <c r="J233" s="241"/>
      <c r="K233" s="241"/>
      <c r="L233" s="246"/>
      <c r="M233" s="247"/>
      <c r="N233" s="248"/>
      <c r="O233" s="248"/>
      <c r="P233" s="248"/>
      <c r="Q233" s="248"/>
      <c r="R233" s="248"/>
      <c r="S233" s="248"/>
      <c r="T233" s="249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50" t="s">
        <v>372</v>
      </c>
      <c r="AU233" s="250" t="s">
        <v>81</v>
      </c>
      <c r="AV233" s="13" t="s">
        <v>79</v>
      </c>
      <c r="AW233" s="13" t="s">
        <v>34</v>
      </c>
      <c r="AX233" s="13" t="s">
        <v>72</v>
      </c>
      <c r="AY233" s="250" t="s">
        <v>178</v>
      </c>
    </row>
    <row r="234" s="14" customFormat="1">
      <c r="A234" s="14"/>
      <c r="B234" s="251"/>
      <c r="C234" s="252"/>
      <c r="D234" s="242" t="s">
        <v>372</v>
      </c>
      <c r="E234" s="253" t="s">
        <v>21</v>
      </c>
      <c r="F234" s="254" t="s">
        <v>5607</v>
      </c>
      <c r="G234" s="252"/>
      <c r="H234" s="255">
        <v>5</v>
      </c>
      <c r="I234" s="256"/>
      <c r="J234" s="252"/>
      <c r="K234" s="252"/>
      <c r="L234" s="257"/>
      <c r="M234" s="258"/>
      <c r="N234" s="259"/>
      <c r="O234" s="259"/>
      <c r="P234" s="259"/>
      <c r="Q234" s="259"/>
      <c r="R234" s="259"/>
      <c r="S234" s="259"/>
      <c r="T234" s="260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61" t="s">
        <v>372</v>
      </c>
      <c r="AU234" s="261" t="s">
        <v>81</v>
      </c>
      <c r="AV234" s="14" t="s">
        <v>81</v>
      </c>
      <c r="AW234" s="14" t="s">
        <v>34</v>
      </c>
      <c r="AX234" s="14" t="s">
        <v>79</v>
      </c>
      <c r="AY234" s="261" t="s">
        <v>178</v>
      </c>
    </row>
    <row r="235" s="2" customFormat="1" ht="24.15" customHeight="1">
      <c r="A235" s="41"/>
      <c r="B235" s="42"/>
      <c r="C235" s="284" t="s">
        <v>258</v>
      </c>
      <c r="D235" s="284" t="s">
        <v>543</v>
      </c>
      <c r="E235" s="285" t="s">
        <v>5608</v>
      </c>
      <c r="F235" s="286" t="s">
        <v>5609</v>
      </c>
      <c r="G235" s="287" t="s">
        <v>546</v>
      </c>
      <c r="H235" s="288">
        <v>5</v>
      </c>
      <c r="I235" s="289"/>
      <c r="J235" s="290">
        <f>ROUND(I235*H235,2)</f>
        <v>0</v>
      </c>
      <c r="K235" s="286" t="s">
        <v>393</v>
      </c>
      <c r="L235" s="291"/>
      <c r="M235" s="292" t="s">
        <v>21</v>
      </c>
      <c r="N235" s="293" t="s">
        <v>43</v>
      </c>
      <c r="O235" s="87"/>
      <c r="P235" s="223">
        <f>O235*H235</f>
        <v>0</v>
      </c>
      <c r="Q235" s="223">
        <v>1.329</v>
      </c>
      <c r="R235" s="223">
        <f>Q235*H235</f>
        <v>6.6449999999999996</v>
      </c>
      <c r="S235" s="223">
        <v>0</v>
      </c>
      <c r="T235" s="224">
        <f>S235*H235</f>
        <v>0</v>
      </c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R235" s="225" t="s">
        <v>219</v>
      </c>
      <c r="AT235" s="225" t="s">
        <v>543</v>
      </c>
      <c r="AU235" s="225" t="s">
        <v>81</v>
      </c>
      <c r="AY235" s="20" t="s">
        <v>178</v>
      </c>
      <c r="BE235" s="226">
        <f>IF(N235="základní",J235,0)</f>
        <v>0</v>
      </c>
      <c r="BF235" s="226">
        <f>IF(N235="snížená",J235,0)</f>
        <v>0</v>
      </c>
      <c r="BG235" s="226">
        <f>IF(N235="zákl. přenesená",J235,0)</f>
        <v>0</v>
      </c>
      <c r="BH235" s="226">
        <f>IF(N235="sníž. přenesená",J235,0)</f>
        <v>0</v>
      </c>
      <c r="BI235" s="226">
        <f>IF(N235="nulová",J235,0)</f>
        <v>0</v>
      </c>
      <c r="BJ235" s="20" t="s">
        <v>79</v>
      </c>
      <c r="BK235" s="226">
        <f>ROUND(I235*H235,2)</f>
        <v>0</v>
      </c>
      <c r="BL235" s="20" t="s">
        <v>97</v>
      </c>
      <c r="BM235" s="225" t="s">
        <v>5610</v>
      </c>
    </row>
    <row r="236" s="13" customFormat="1">
      <c r="A236" s="13"/>
      <c r="B236" s="240"/>
      <c r="C236" s="241"/>
      <c r="D236" s="242" t="s">
        <v>372</v>
      </c>
      <c r="E236" s="243" t="s">
        <v>21</v>
      </c>
      <c r="F236" s="244" t="s">
        <v>5611</v>
      </c>
      <c r="G236" s="241"/>
      <c r="H236" s="243" t="s">
        <v>21</v>
      </c>
      <c r="I236" s="245"/>
      <c r="J236" s="241"/>
      <c r="K236" s="241"/>
      <c r="L236" s="246"/>
      <c r="M236" s="247"/>
      <c r="N236" s="248"/>
      <c r="O236" s="248"/>
      <c r="P236" s="248"/>
      <c r="Q236" s="248"/>
      <c r="R236" s="248"/>
      <c r="S236" s="248"/>
      <c r="T236" s="249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50" t="s">
        <v>372</v>
      </c>
      <c r="AU236" s="250" t="s">
        <v>81</v>
      </c>
      <c r="AV236" s="13" t="s">
        <v>79</v>
      </c>
      <c r="AW236" s="13" t="s">
        <v>34</v>
      </c>
      <c r="AX236" s="13" t="s">
        <v>72</v>
      </c>
      <c r="AY236" s="250" t="s">
        <v>178</v>
      </c>
    </row>
    <row r="237" s="14" customFormat="1">
      <c r="A237" s="14"/>
      <c r="B237" s="251"/>
      <c r="C237" s="252"/>
      <c r="D237" s="242" t="s">
        <v>372</v>
      </c>
      <c r="E237" s="253" t="s">
        <v>21</v>
      </c>
      <c r="F237" s="254" t="s">
        <v>1400</v>
      </c>
      <c r="G237" s="252"/>
      <c r="H237" s="255">
        <v>5</v>
      </c>
      <c r="I237" s="256"/>
      <c r="J237" s="252"/>
      <c r="K237" s="252"/>
      <c r="L237" s="257"/>
      <c r="M237" s="258"/>
      <c r="N237" s="259"/>
      <c r="O237" s="259"/>
      <c r="P237" s="259"/>
      <c r="Q237" s="259"/>
      <c r="R237" s="259"/>
      <c r="S237" s="259"/>
      <c r="T237" s="260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61" t="s">
        <v>372</v>
      </c>
      <c r="AU237" s="261" t="s">
        <v>81</v>
      </c>
      <c r="AV237" s="14" t="s">
        <v>81</v>
      </c>
      <c r="AW237" s="14" t="s">
        <v>34</v>
      </c>
      <c r="AX237" s="14" t="s">
        <v>79</v>
      </c>
      <c r="AY237" s="261" t="s">
        <v>178</v>
      </c>
    </row>
    <row r="238" s="2" customFormat="1" ht="37.8" customHeight="1">
      <c r="A238" s="41"/>
      <c r="B238" s="42"/>
      <c r="C238" s="214" t="s">
        <v>7</v>
      </c>
      <c r="D238" s="214" t="s">
        <v>179</v>
      </c>
      <c r="E238" s="215" t="s">
        <v>5612</v>
      </c>
      <c r="F238" s="216" t="s">
        <v>5613</v>
      </c>
      <c r="G238" s="217" t="s">
        <v>546</v>
      </c>
      <c r="H238" s="218">
        <v>9</v>
      </c>
      <c r="I238" s="219"/>
      <c r="J238" s="220">
        <f>ROUND(I238*H238,2)</f>
        <v>0</v>
      </c>
      <c r="K238" s="216" t="s">
        <v>368</v>
      </c>
      <c r="L238" s="47"/>
      <c r="M238" s="221" t="s">
        <v>21</v>
      </c>
      <c r="N238" s="222" t="s">
        <v>43</v>
      </c>
      <c r="O238" s="87"/>
      <c r="P238" s="223">
        <f>O238*H238</f>
        <v>0</v>
      </c>
      <c r="Q238" s="223">
        <v>0.33317999999999998</v>
      </c>
      <c r="R238" s="223">
        <f>Q238*H238</f>
        <v>2.9986199999999998</v>
      </c>
      <c r="S238" s="223">
        <v>0</v>
      </c>
      <c r="T238" s="224">
        <f>S238*H238</f>
        <v>0</v>
      </c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R238" s="225" t="s">
        <v>97</v>
      </c>
      <c r="AT238" s="225" t="s">
        <v>179</v>
      </c>
      <c r="AU238" s="225" t="s">
        <v>81</v>
      </c>
      <c r="AY238" s="20" t="s">
        <v>178</v>
      </c>
      <c r="BE238" s="226">
        <f>IF(N238="základní",J238,0)</f>
        <v>0</v>
      </c>
      <c r="BF238" s="226">
        <f>IF(N238="snížená",J238,0)</f>
        <v>0</v>
      </c>
      <c r="BG238" s="226">
        <f>IF(N238="zákl. přenesená",J238,0)</f>
        <v>0</v>
      </c>
      <c r="BH238" s="226">
        <f>IF(N238="sníž. přenesená",J238,0)</f>
        <v>0</v>
      </c>
      <c r="BI238" s="226">
        <f>IF(N238="nulová",J238,0)</f>
        <v>0</v>
      </c>
      <c r="BJ238" s="20" t="s">
        <v>79</v>
      </c>
      <c r="BK238" s="226">
        <f>ROUND(I238*H238,2)</f>
        <v>0</v>
      </c>
      <c r="BL238" s="20" t="s">
        <v>97</v>
      </c>
      <c r="BM238" s="225" t="s">
        <v>5614</v>
      </c>
    </row>
    <row r="239" s="2" customFormat="1">
      <c r="A239" s="41"/>
      <c r="B239" s="42"/>
      <c r="C239" s="43"/>
      <c r="D239" s="235" t="s">
        <v>370</v>
      </c>
      <c r="E239" s="43"/>
      <c r="F239" s="236" t="s">
        <v>5615</v>
      </c>
      <c r="G239" s="43"/>
      <c r="H239" s="43"/>
      <c r="I239" s="237"/>
      <c r="J239" s="43"/>
      <c r="K239" s="43"/>
      <c r="L239" s="47"/>
      <c r="M239" s="238"/>
      <c r="N239" s="239"/>
      <c r="O239" s="87"/>
      <c r="P239" s="87"/>
      <c r="Q239" s="87"/>
      <c r="R239" s="87"/>
      <c r="S239" s="87"/>
      <c r="T239" s="88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T239" s="20" t="s">
        <v>370</v>
      </c>
      <c r="AU239" s="20" t="s">
        <v>81</v>
      </c>
    </row>
    <row r="240" s="13" customFormat="1">
      <c r="A240" s="13"/>
      <c r="B240" s="240"/>
      <c r="C240" s="241"/>
      <c r="D240" s="242" t="s">
        <v>372</v>
      </c>
      <c r="E240" s="243" t="s">
        <v>21</v>
      </c>
      <c r="F240" s="244" t="s">
        <v>558</v>
      </c>
      <c r="G240" s="241"/>
      <c r="H240" s="243" t="s">
        <v>21</v>
      </c>
      <c r="I240" s="245"/>
      <c r="J240" s="241"/>
      <c r="K240" s="241"/>
      <c r="L240" s="246"/>
      <c r="M240" s="247"/>
      <c r="N240" s="248"/>
      <c r="O240" s="248"/>
      <c r="P240" s="248"/>
      <c r="Q240" s="248"/>
      <c r="R240" s="248"/>
      <c r="S240" s="248"/>
      <c r="T240" s="249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50" t="s">
        <v>372</v>
      </c>
      <c r="AU240" s="250" t="s">
        <v>81</v>
      </c>
      <c r="AV240" s="13" t="s">
        <v>79</v>
      </c>
      <c r="AW240" s="13" t="s">
        <v>34</v>
      </c>
      <c r="AX240" s="13" t="s">
        <v>72</v>
      </c>
      <c r="AY240" s="250" t="s">
        <v>178</v>
      </c>
    </row>
    <row r="241" s="14" customFormat="1">
      <c r="A241" s="14"/>
      <c r="B241" s="251"/>
      <c r="C241" s="252"/>
      <c r="D241" s="242" t="s">
        <v>372</v>
      </c>
      <c r="E241" s="253" t="s">
        <v>21</v>
      </c>
      <c r="F241" s="254" t="s">
        <v>5616</v>
      </c>
      <c r="G241" s="252"/>
      <c r="H241" s="255">
        <v>9</v>
      </c>
      <c r="I241" s="256"/>
      <c r="J241" s="252"/>
      <c r="K241" s="252"/>
      <c r="L241" s="257"/>
      <c r="M241" s="258"/>
      <c r="N241" s="259"/>
      <c r="O241" s="259"/>
      <c r="P241" s="259"/>
      <c r="Q241" s="259"/>
      <c r="R241" s="259"/>
      <c r="S241" s="259"/>
      <c r="T241" s="260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61" t="s">
        <v>372</v>
      </c>
      <c r="AU241" s="261" t="s">
        <v>81</v>
      </c>
      <c r="AV241" s="14" t="s">
        <v>81</v>
      </c>
      <c r="AW241" s="14" t="s">
        <v>34</v>
      </c>
      <c r="AX241" s="14" t="s">
        <v>79</v>
      </c>
      <c r="AY241" s="261" t="s">
        <v>178</v>
      </c>
    </row>
    <row r="242" s="2" customFormat="1" ht="24.15" customHeight="1">
      <c r="A242" s="41"/>
      <c r="B242" s="42"/>
      <c r="C242" s="284" t="s">
        <v>266</v>
      </c>
      <c r="D242" s="284" t="s">
        <v>543</v>
      </c>
      <c r="E242" s="285" t="s">
        <v>5617</v>
      </c>
      <c r="F242" s="286" t="s">
        <v>5618</v>
      </c>
      <c r="G242" s="287" t="s">
        <v>546</v>
      </c>
      <c r="H242" s="288">
        <v>9</v>
      </c>
      <c r="I242" s="289"/>
      <c r="J242" s="290">
        <f>ROUND(I242*H242,2)</f>
        <v>0</v>
      </c>
      <c r="K242" s="286" t="s">
        <v>393</v>
      </c>
      <c r="L242" s="291"/>
      <c r="M242" s="292" t="s">
        <v>21</v>
      </c>
      <c r="N242" s="293" t="s">
        <v>43</v>
      </c>
      <c r="O242" s="87"/>
      <c r="P242" s="223">
        <f>O242*H242</f>
        <v>0</v>
      </c>
      <c r="Q242" s="223">
        <v>4.3419999999999996</v>
      </c>
      <c r="R242" s="223">
        <f>Q242*H242</f>
        <v>39.077999999999996</v>
      </c>
      <c r="S242" s="223">
        <v>0</v>
      </c>
      <c r="T242" s="224">
        <f>S242*H242</f>
        <v>0</v>
      </c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R242" s="225" t="s">
        <v>219</v>
      </c>
      <c r="AT242" s="225" t="s">
        <v>543</v>
      </c>
      <c r="AU242" s="225" t="s">
        <v>81</v>
      </c>
      <c r="AY242" s="20" t="s">
        <v>178</v>
      </c>
      <c r="BE242" s="226">
        <f>IF(N242="základní",J242,0)</f>
        <v>0</v>
      </c>
      <c r="BF242" s="226">
        <f>IF(N242="snížená",J242,0)</f>
        <v>0</v>
      </c>
      <c r="BG242" s="226">
        <f>IF(N242="zákl. přenesená",J242,0)</f>
        <v>0</v>
      </c>
      <c r="BH242" s="226">
        <f>IF(N242="sníž. přenesená",J242,0)</f>
        <v>0</v>
      </c>
      <c r="BI242" s="226">
        <f>IF(N242="nulová",J242,0)</f>
        <v>0</v>
      </c>
      <c r="BJ242" s="20" t="s">
        <v>79</v>
      </c>
      <c r="BK242" s="226">
        <f>ROUND(I242*H242,2)</f>
        <v>0</v>
      </c>
      <c r="BL242" s="20" t="s">
        <v>97</v>
      </c>
      <c r="BM242" s="225" t="s">
        <v>5619</v>
      </c>
    </row>
    <row r="243" s="14" customFormat="1">
      <c r="A243" s="14"/>
      <c r="B243" s="251"/>
      <c r="C243" s="252"/>
      <c r="D243" s="242" t="s">
        <v>372</v>
      </c>
      <c r="E243" s="253" t="s">
        <v>21</v>
      </c>
      <c r="F243" s="254" t="s">
        <v>5620</v>
      </c>
      <c r="G243" s="252"/>
      <c r="H243" s="255">
        <v>9</v>
      </c>
      <c r="I243" s="256"/>
      <c r="J243" s="252"/>
      <c r="K243" s="252"/>
      <c r="L243" s="257"/>
      <c r="M243" s="258"/>
      <c r="N243" s="259"/>
      <c r="O243" s="259"/>
      <c r="P243" s="259"/>
      <c r="Q243" s="259"/>
      <c r="R243" s="259"/>
      <c r="S243" s="259"/>
      <c r="T243" s="260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61" t="s">
        <v>372</v>
      </c>
      <c r="AU243" s="261" t="s">
        <v>81</v>
      </c>
      <c r="AV243" s="14" t="s">
        <v>81</v>
      </c>
      <c r="AW243" s="14" t="s">
        <v>34</v>
      </c>
      <c r="AX243" s="14" t="s">
        <v>79</v>
      </c>
      <c r="AY243" s="261" t="s">
        <v>178</v>
      </c>
    </row>
    <row r="244" s="2" customFormat="1" ht="44.25" customHeight="1">
      <c r="A244" s="41"/>
      <c r="B244" s="42"/>
      <c r="C244" s="214" t="s">
        <v>270</v>
      </c>
      <c r="D244" s="214" t="s">
        <v>179</v>
      </c>
      <c r="E244" s="215" t="s">
        <v>5621</v>
      </c>
      <c r="F244" s="216" t="s">
        <v>5622</v>
      </c>
      <c r="G244" s="217" t="s">
        <v>546</v>
      </c>
      <c r="H244" s="218">
        <v>14</v>
      </c>
      <c r="I244" s="219"/>
      <c r="J244" s="220">
        <f>ROUND(I244*H244,2)</f>
        <v>0</v>
      </c>
      <c r="K244" s="216" t="s">
        <v>368</v>
      </c>
      <c r="L244" s="47"/>
      <c r="M244" s="221" t="s">
        <v>21</v>
      </c>
      <c r="N244" s="222" t="s">
        <v>43</v>
      </c>
      <c r="O244" s="87"/>
      <c r="P244" s="223">
        <f>O244*H244</f>
        <v>0</v>
      </c>
      <c r="Q244" s="223">
        <v>0.10073</v>
      </c>
      <c r="R244" s="223">
        <f>Q244*H244</f>
        <v>1.41022</v>
      </c>
      <c r="S244" s="223">
        <v>0</v>
      </c>
      <c r="T244" s="224">
        <f>S244*H244</f>
        <v>0</v>
      </c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R244" s="225" t="s">
        <v>97</v>
      </c>
      <c r="AT244" s="225" t="s">
        <v>179</v>
      </c>
      <c r="AU244" s="225" t="s">
        <v>81</v>
      </c>
      <c r="AY244" s="20" t="s">
        <v>178</v>
      </c>
      <c r="BE244" s="226">
        <f>IF(N244="základní",J244,0)</f>
        <v>0</v>
      </c>
      <c r="BF244" s="226">
        <f>IF(N244="snížená",J244,0)</f>
        <v>0</v>
      </c>
      <c r="BG244" s="226">
        <f>IF(N244="zákl. přenesená",J244,0)</f>
        <v>0</v>
      </c>
      <c r="BH244" s="226">
        <f>IF(N244="sníž. přenesená",J244,0)</f>
        <v>0</v>
      </c>
      <c r="BI244" s="226">
        <f>IF(N244="nulová",J244,0)</f>
        <v>0</v>
      </c>
      <c r="BJ244" s="20" t="s">
        <v>79</v>
      </c>
      <c r="BK244" s="226">
        <f>ROUND(I244*H244,2)</f>
        <v>0</v>
      </c>
      <c r="BL244" s="20" t="s">
        <v>97</v>
      </c>
      <c r="BM244" s="225" t="s">
        <v>5623</v>
      </c>
    </row>
    <row r="245" s="2" customFormat="1">
      <c r="A245" s="41"/>
      <c r="B245" s="42"/>
      <c r="C245" s="43"/>
      <c r="D245" s="235" t="s">
        <v>370</v>
      </c>
      <c r="E245" s="43"/>
      <c r="F245" s="236" t="s">
        <v>5624</v>
      </c>
      <c r="G245" s="43"/>
      <c r="H245" s="43"/>
      <c r="I245" s="237"/>
      <c r="J245" s="43"/>
      <c r="K245" s="43"/>
      <c r="L245" s="47"/>
      <c r="M245" s="238"/>
      <c r="N245" s="239"/>
      <c r="O245" s="87"/>
      <c r="P245" s="87"/>
      <c r="Q245" s="87"/>
      <c r="R245" s="87"/>
      <c r="S245" s="87"/>
      <c r="T245" s="88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T245" s="20" t="s">
        <v>370</v>
      </c>
      <c r="AU245" s="20" t="s">
        <v>81</v>
      </c>
    </row>
    <row r="246" s="13" customFormat="1">
      <c r="A246" s="13"/>
      <c r="B246" s="240"/>
      <c r="C246" s="241"/>
      <c r="D246" s="242" t="s">
        <v>372</v>
      </c>
      <c r="E246" s="243" t="s">
        <v>21</v>
      </c>
      <c r="F246" s="244" t="s">
        <v>558</v>
      </c>
      <c r="G246" s="241"/>
      <c r="H246" s="243" t="s">
        <v>21</v>
      </c>
      <c r="I246" s="245"/>
      <c r="J246" s="241"/>
      <c r="K246" s="241"/>
      <c r="L246" s="246"/>
      <c r="M246" s="247"/>
      <c r="N246" s="248"/>
      <c r="O246" s="248"/>
      <c r="P246" s="248"/>
      <c r="Q246" s="248"/>
      <c r="R246" s="248"/>
      <c r="S246" s="248"/>
      <c r="T246" s="249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50" t="s">
        <v>372</v>
      </c>
      <c r="AU246" s="250" t="s">
        <v>81</v>
      </c>
      <c r="AV246" s="13" t="s">
        <v>79</v>
      </c>
      <c r="AW246" s="13" t="s">
        <v>34</v>
      </c>
      <c r="AX246" s="13" t="s">
        <v>72</v>
      </c>
      <c r="AY246" s="250" t="s">
        <v>178</v>
      </c>
    </row>
    <row r="247" s="14" customFormat="1">
      <c r="A247" s="14"/>
      <c r="B247" s="251"/>
      <c r="C247" s="252"/>
      <c r="D247" s="242" t="s">
        <v>372</v>
      </c>
      <c r="E247" s="253" t="s">
        <v>21</v>
      </c>
      <c r="F247" s="254" t="s">
        <v>5625</v>
      </c>
      <c r="G247" s="252"/>
      <c r="H247" s="255">
        <v>5</v>
      </c>
      <c r="I247" s="256"/>
      <c r="J247" s="252"/>
      <c r="K247" s="252"/>
      <c r="L247" s="257"/>
      <c r="M247" s="258"/>
      <c r="N247" s="259"/>
      <c r="O247" s="259"/>
      <c r="P247" s="259"/>
      <c r="Q247" s="259"/>
      <c r="R247" s="259"/>
      <c r="S247" s="259"/>
      <c r="T247" s="260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61" t="s">
        <v>372</v>
      </c>
      <c r="AU247" s="261" t="s">
        <v>81</v>
      </c>
      <c r="AV247" s="14" t="s">
        <v>81</v>
      </c>
      <c r="AW247" s="14" t="s">
        <v>34</v>
      </c>
      <c r="AX247" s="14" t="s">
        <v>72</v>
      </c>
      <c r="AY247" s="261" t="s">
        <v>178</v>
      </c>
    </row>
    <row r="248" s="14" customFormat="1">
      <c r="A248" s="14"/>
      <c r="B248" s="251"/>
      <c r="C248" s="252"/>
      <c r="D248" s="242" t="s">
        <v>372</v>
      </c>
      <c r="E248" s="253" t="s">
        <v>21</v>
      </c>
      <c r="F248" s="254" t="s">
        <v>5616</v>
      </c>
      <c r="G248" s="252"/>
      <c r="H248" s="255">
        <v>9</v>
      </c>
      <c r="I248" s="256"/>
      <c r="J248" s="252"/>
      <c r="K248" s="252"/>
      <c r="L248" s="257"/>
      <c r="M248" s="258"/>
      <c r="N248" s="259"/>
      <c r="O248" s="259"/>
      <c r="P248" s="259"/>
      <c r="Q248" s="259"/>
      <c r="R248" s="259"/>
      <c r="S248" s="259"/>
      <c r="T248" s="260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61" t="s">
        <v>372</v>
      </c>
      <c r="AU248" s="261" t="s">
        <v>81</v>
      </c>
      <c r="AV248" s="14" t="s">
        <v>81</v>
      </c>
      <c r="AW248" s="14" t="s">
        <v>34</v>
      </c>
      <c r="AX248" s="14" t="s">
        <v>72</v>
      </c>
      <c r="AY248" s="261" t="s">
        <v>178</v>
      </c>
    </row>
    <row r="249" s="15" customFormat="1">
      <c r="A249" s="15"/>
      <c r="B249" s="262"/>
      <c r="C249" s="263"/>
      <c r="D249" s="242" t="s">
        <v>372</v>
      </c>
      <c r="E249" s="264" t="s">
        <v>21</v>
      </c>
      <c r="F249" s="265" t="s">
        <v>399</v>
      </c>
      <c r="G249" s="263"/>
      <c r="H249" s="266">
        <v>14</v>
      </c>
      <c r="I249" s="267"/>
      <c r="J249" s="263"/>
      <c r="K249" s="263"/>
      <c r="L249" s="268"/>
      <c r="M249" s="269"/>
      <c r="N249" s="270"/>
      <c r="O249" s="270"/>
      <c r="P249" s="270"/>
      <c r="Q249" s="270"/>
      <c r="R249" s="270"/>
      <c r="S249" s="270"/>
      <c r="T249" s="271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T249" s="272" t="s">
        <v>372</v>
      </c>
      <c r="AU249" s="272" t="s">
        <v>81</v>
      </c>
      <c r="AV249" s="15" t="s">
        <v>97</v>
      </c>
      <c r="AW249" s="15" t="s">
        <v>34</v>
      </c>
      <c r="AX249" s="15" t="s">
        <v>79</v>
      </c>
      <c r="AY249" s="272" t="s">
        <v>178</v>
      </c>
    </row>
    <row r="250" s="2" customFormat="1" ht="24.15" customHeight="1">
      <c r="A250" s="41"/>
      <c r="B250" s="42"/>
      <c r="C250" s="284" t="s">
        <v>274</v>
      </c>
      <c r="D250" s="284" t="s">
        <v>543</v>
      </c>
      <c r="E250" s="285" t="s">
        <v>5626</v>
      </c>
      <c r="F250" s="286" t="s">
        <v>5627</v>
      </c>
      <c r="G250" s="287" t="s">
        <v>546</v>
      </c>
      <c r="H250" s="288">
        <v>5</v>
      </c>
      <c r="I250" s="289"/>
      <c r="J250" s="290">
        <f>ROUND(I250*H250,2)</f>
        <v>0</v>
      </c>
      <c r="K250" s="286" t="s">
        <v>393</v>
      </c>
      <c r="L250" s="291"/>
      <c r="M250" s="292" t="s">
        <v>21</v>
      </c>
      <c r="N250" s="293" t="s">
        <v>43</v>
      </c>
      <c r="O250" s="87"/>
      <c r="P250" s="223">
        <f>O250*H250</f>
        <v>0</v>
      </c>
      <c r="Q250" s="223">
        <v>1.28</v>
      </c>
      <c r="R250" s="223">
        <f>Q250*H250</f>
        <v>6.4000000000000004</v>
      </c>
      <c r="S250" s="223">
        <v>0</v>
      </c>
      <c r="T250" s="224">
        <f>S250*H250</f>
        <v>0</v>
      </c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R250" s="225" t="s">
        <v>219</v>
      </c>
      <c r="AT250" s="225" t="s">
        <v>543</v>
      </c>
      <c r="AU250" s="225" t="s">
        <v>81</v>
      </c>
      <c r="AY250" s="20" t="s">
        <v>178</v>
      </c>
      <c r="BE250" s="226">
        <f>IF(N250="základní",J250,0)</f>
        <v>0</v>
      </c>
      <c r="BF250" s="226">
        <f>IF(N250="snížená",J250,0)</f>
        <v>0</v>
      </c>
      <c r="BG250" s="226">
        <f>IF(N250="zákl. přenesená",J250,0)</f>
        <v>0</v>
      </c>
      <c r="BH250" s="226">
        <f>IF(N250="sníž. přenesená",J250,0)</f>
        <v>0</v>
      </c>
      <c r="BI250" s="226">
        <f>IF(N250="nulová",J250,0)</f>
        <v>0</v>
      </c>
      <c r="BJ250" s="20" t="s">
        <v>79</v>
      </c>
      <c r="BK250" s="226">
        <f>ROUND(I250*H250,2)</f>
        <v>0</v>
      </c>
      <c r="BL250" s="20" t="s">
        <v>97</v>
      </c>
      <c r="BM250" s="225" t="s">
        <v>5628</v>
      </c>
    </row>
    <row r="251" s="13" customFormat="1">
      <c r="A251" s="13"/>
      <c r="B251" s="240"/>
      <c r="C251" s="241"/>
      <c r="D251" s="242" t="s">
        <v>372</v>
      </c>
      <c r="E251" s="243" t="s">
        <v>21</v>
      </c>
      <c r="F251" s="244" t="s">
        <v>5629</v>
      </c>
      <c r="G251" s="241"/>
      <c r="H251" s="243" t="s">
        <v>21</v>
      </c>
      <c r="I251" s="245"/>
      <c r="J251" s="241"/>
      <c r="K251" s="241"/>
      <c r="L251" s="246"/>
      <c r="M251" s="247"/>
      <c r="N251" s="248"/>
      <c r="O251" s="248"/>
      <c r="P251" s="248"/>
      <c r="Q251" s="248"/>
      <c r="R251" s="248"/>
      <c r="S251" s="248"/>
      <c r="T251" s="249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50" t="s">
        <v>372</v>
      </c>
      <c r="AU251" s="250" t="s">
        <v>81</v>
      </c>
      <c r="AV251" s="13" t="s">
        <v>79</v>
      </c>
      <c r="AW251" s="13" t="s">
        <v>34</v>
      </c>
      <c r="AX251" s="13" t="s">
        <v>72</v>
      </c>
      <c r="AY251" s="250" t="s">
        <v>178</v>
      </c>
    </row>
    <row r="252" s="14" customFormat="1">
      <c r="A252" s="14"/>
      <c r="B252" s="251"/>
      <c r="C252" s="252"/>
      <c r="D252" s="242" t="s">
        <v>372</v>
      </c>
      <c r="E252" s="253" t="s">
        <v>21</v>
      </c>
      <c r="F252" s="254" t="s">
        <v>1400</v>
      </c>
      <c r="G252" s="252"/>
      <c r="H252" s="255">
        <v>5</v>
      </c>
      <c r="I252" s="256"/>
      <c r="J252" s="252"/>
      <c r="K252" s="252"/>
      <c r="L252" s="257"/>
      <c r="M252" s="258"/>
      <c r="N252" s="259"/>
      <c r="O252" s="259"/>
      <c r="P252" s="259"/>
      <c r="Q252" s="259"/>
      <c r="R252" s="259"/>
      <c r="S252" s="259"/>
      <c r="T252" s="260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61" t="s">
        <v>372</v>
      </c>
      <c r="AU252" s="261" t="s">
        <v>81</v>
      </c>
      <c r="AV252" s="14" t="s">
        <v>81</v>
      </c>
      <c r="AW252" s="14" t="s">
        <v>34</v>
      </c>
      <c r="AX252" s="14" t="s">
        <v>79</v>
      </c>
      <c r="AY252" s="261" t="s">
        <v>178</v>
      </c>
    </row>
    <row r="253" s="2" customFormat="1" ht="24.15" customHeight="1">
      <c r="A253" s="41"/>
      <c r="B253" s="42"/>
      <c r="C253" s="284" t="s">
        <v>278</v>
      </c>
      <c r="D253" s="284" t="s">
        <v>543</v>
      </c>
      <c r="E253" s="285" t="s">
        <v>5630</v>
      </c>
      <c r="F253" s="286" t="s">
        <v>5631</v>
      </c>
      <c r="G253" s="287" t="s">
        <v>546</v>
      </c>
      <c r="H253" s="288">
        <v>9</v>
      </c>
      <c r="I253" s="289"/>
      <c r="J253" s="290">
        <f>ROUND(I253*H253,2)</f>
        <v>0</v>
      </c>
      <c r="K253" s="286" t="s">
        <v>393</v>
      </c>
      <c r="L253" s="291"/>
      <c r="M253" s="292" t="s">
        <v>21</v>
      </c>
      <c r="N253" s="293" t="s">
        <v>43</v>
      </c>
      <c r="O253" s="87"/>
      <c r="P253" s="223">
        <f>O253*H253</f>
        <v>0</v>
      </c>
      <c r="Q253" s="223">
        <v>1.8600000000000001</v>
      </c>
      <c r="R253" s="223">
        <f>Q253*H253</f>
        <v>16.740000000000002</v>
      </c>
      <c r="S253" s="223">
        <v>0</v>
      </c>
      <c r="T253" s="224">
        <f>S253*H253</f>
        <v>0</v>
      </c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R253" s="225" t="s">
        <v>219</v>
      </c>
      <c r="AT253" s="225" t="s">
        <v>543</v>
      </c>
      <c r="AU253" s="225" t="s">
        <v>81</v>
      </c>
      <c r="AY253" s="20" t="s">
        <v>178</v>
      </c>
      <c r="BE253" s="226">
        <f>IF(N253="základní",J253,0)</f>
        <v>0</v>
      </c>
      <c r="BF253" s="226">
        <f>IF(N253="snížená",J253,0)</f>
        <v>0</v>
      </c>
      <c r="BG253" s="226">
        <f>IF(N253="zákl. přenesená",J253,0)</f>
        <v>0</v>
      </c>
      <c r="BH253" s="226">
        <f>IF(N253="sníž. přenesená",J253,0)</f>
        <v>0</v>
      </c>
      <c r="BI253" s="226">
        <f>IF(N253="nulová",J253,0)</f>
        <v>0</v>
      </c>
      <c r="BJ253" s="20" t="s">
        <v>79</v>
      </c>
      <c r="BK253" s="226">
        <f>ROUND(I253*H253,2)</f>
        <v>0</v>
      </c>
      <c r="BL253" s="20" t="s">
        <v>97</v>
      </c>
      <c r="BM253" s="225" t="s">
        <v>5632</v>
      </c>
    </row>
    <row r="254" s="14" customFormat="1">
      <c r="A254" s="14"/>
      <c r="B254" s="251"/>
      <c r="C254" s="252"/>
      <c r="D254" s="242" t="s">
        <v>372</v>
      </c>
      <c r="E254" s="253" t="s">
        <v>21</v>
      </c>
      <c r="F254" s="254" t="s">
        <v>5620</v>
      </c>
      <c r="G254" s="252"/>
      <c r="H254" s="255">
        <v>9</v>
      </c>
      <c r="I254" s="256"/>
      <c r="J254" s="252"/>
      <c r="K254" s="252"/>
      <c r="L254" s="257"/>
      <c r="M254" s="258"/>
      <c r="N254" s="259"/>
      <c r="O254" s="259"/>
      <c r="P254" s="259"/>
      <c r="Q254" s="259"/>
      <c r="R254" s="259"/>
      <c r="S254" s="259"/>
      <c r="T254" s="260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61" t="s">
        <v>372</v>
      </c>
      <c r="AU254" s="261" t="s">
        <v>81</v>
      </c>
      <c r="AV254" s="14" t="s">
        <v>81</v>
      </c>
      <c r="AW254" s="14" t="s">
        <v>34</v>
      </c>
      <c r="AX254" s="14" t="s">
        <v>79</v>
      </c>
      <c r="AY254" s="261" t="s">
        <v>178</v>
      </c>
    </row>
    <row r="255" s="12" customFormat="1" ht="22.8" customHeight="1">
      <c r="A255" s="12"/>
      <c r="B255" s="200"/>
      <c r="C255" s="201"/>
      <c r="D255" s="202" t="s">
        <v>71</v>
      </c>
      <c r="E255" s="227" t="s">
        <v>97</v>
      </c>
      <c r="F255" s="227" t="s">
        <v>4879</v>
      </c>
      <c r="G255" s="201"/>
      <c r="H255" s="201"/>
      <c r="I255" s="204"/>
      <c r="J255" s="228">
        <f>BK255</f>
        <v>0</v>
      </c>
      <c r="K255" s="201"/>
      <c r="L255" s="206"/>
      <c r="M255" s="207"/>
      <c r="N255" s="208"/>
      <c r="O255" s="208"/>
      <c r="P255" s="209">
        <f>SUM(P256:P306)</f>
        <v>0</v>
      </c>
      <c r="Q255" s="208"/>
      <c r="R255" s="209">
        <f>SUM(R256:R306)</f>
        <v>11.309198659999998</v>
      </c>
      <c r="S255" s="208"/>
      <c r="T255" s="210">
        <f>SUM(T256:T306)</f>
        <v>0</v>
      </c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R255" s="211" t="s">
        <v>79</v>
      </c>
      <c r="AT255" s="212" t="s">
        <v>71</v>
      </c>
      <c r="AU255" s="212" t="s">
        <v>79</v>
      </c>
      <c r="AY255" s="211" t="s">
        <v>178</v>
      </c>
      <c r="BK255" s="213">
        <f>SUM(BK256:BK306)</f>
        <v>0</v>
      </c>
    </row>
    <row r="256" s="2" customFormat="1" ht="49.05" customHeight="1">
      <c r="A256" s="41"/>
      <c r="B256" s="42"/>
      <c r="C256" s="214" t="s">
        <v>282</v>
      </c>
      <c r="D256" s="214" t="s">
        <v>179</v>
      </c>
      <c r="E256" s="215" t="s">
        <v>5633</v>
      </c>
      <c r="F256" s="216" t="s">
        <v>5634</v>
      </c>
      <c r="G256" s="217" t="s">
        <v>392</v>
      </c>
      <c r="H256" s="218">
        <v>3.569</v>
      </c>
      <c r="I256" s="219"/>
      <c r="J256" s="220">
        <f>ROUND(I256*H256,2)</f>
        <v>0</v>
      </c>
      <c r="K256" s="216" t="s">
        <v>393</v>
      </c>
      <c r="L256" s="47"/>
      <c r="M256" s="221" t="s">
        <v>21</v>
      </c>
      <c r="N256" s="222" t="s">
        <v>43</v>
      </c>
      <c r="O256" s="87"/>
      <c r="P256" s="223">
        <f>O256*H256</f>
        <v>0</v>
      </c>
      <c r="Q256" s="223">
        <v>2.45343</v>
      </c>
      <c r="R256" s="223">
        <f>Q256*H256</f>
        <v>8.7562916699999995</v>
      </c>
      <c r="S256" s="223">
        <v>0</v>
      </c>
      <c r="T256" s="224">
        <f>S256*H256</f>
        <v>0</v>
      </c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R256" s="225" t="s">
        <v>97</v>
      </c>
      <c r="AT256" s="225" t="s">
        <v>179</v>
      </c>
      <c r="AU256" s="225" t="s">
        <v>81</v>
      </c>
      <c r="AY256" s="20" t="s">
        <v>178</v>
      </c>
      <c r="BE256" s="226">
        <f>IF(N256="základní",J256,0)</f>
        <v>0</v>
      </c>
      <c r="BF256" s="226">
        <f>IF(N256="snížená",J256,0)</f>
        <v>0</v>
      </c>
      <c r="BG256" s="226">
        <f>IF(N256="zákl. přenesená",J256,0)</f>
        <v>0</v>
      </c>
      <c r="BH256" s="226">
        <f>IF(N256="sníž. přenesená",J256,0)</f>
        <v>0</v>
      </c>
      <c r="BI256" s="226">
        <f>IF(N256="nulová",J256,0)</f>
        <v>0</v>
      </c>
      <c r="BJ256" s="20" t="s">
        <v>79</v>
      </c>
      <c r="BK256" s="226">
        <f>ROUND(I256*H256,2)</f>
        <v>0</v>
      </c>
      <c r="BL256" s="20" t="s">
        <v>97</v>
      </c>
      <c r="BM256" s="225" t="s">
        <v>5635</v>
      </c>
    </row>
    <row r="257" s="13" customFormat="1">
      <c r="A257" s="13"/>
      <c r="B257" s="240"/>
      <c r="C257" s="241"/>
      <c r="D257" s="242" t="s">
        <v>372</v>
      </c>
      <c r="E257" s="243" t="s">
        <v>21</v>
      </c>
      <c r="F257" s="244" t="s">
        <v>1324</v>
      </c>
      <c r="G257" s="241"/>
      <c r="H257" s="243" t="s">
        <v>21</v>
      </c>
      <c r="I257" s="245"/>
      <c r="J257" s="241"/>
      <c r="K257" s="241"/>
      <c r="L257" s="246"/>
      <c r="M257" s="247"/>
      <c r="N257" s="248"/>
      <c r="O257" s="248"/>
      <c r="P257" s="248"/>
      <c r="Q257" s="248"/>
      <c r="R257" s="248"/>
      <c r="S257" s="248"/>
      <c r="T257" s="249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50" t="s">
        <v>372</v>
      </c>
      <c r="AU257" s="250" t="s">
        <v>81</v>
      </c>
      <c r="AV257" s="13" t="s">
        <v>79</v>
      </c>
      <c r="AW257" s="13" t="s">
        <v>34</v>
      </c>
      <c r="AX257" s="13" t="s">
        <v>72</v>
      </c>
      <c r="AY257" s="250" t="s">
        <v>178</v>
      </c>
    </row>
    <row r="258" s="14" customFormat="1">
      <c r="A258" s="14"/>
      <c r="B258" s="251"/>
      <c r="C258" s="252"/>
      <c r="D258" s="242" t="s">
        <v>372</v>
      </c>
      <c r="E258" s="253" t="s">
        <v>21</v>
      </c>
      <c r="F258" s="254" t="s">
        <v>5636</v>
      </c>
      <c r="G258" s="252"/>
      <c r="H258" s="255">
        <v>1.4950000000000001</v>
      </c>
      <c r="I258" s="256"/>
      <c r="J258" s="252"/>
      <c r="K258" s="252"/>
      <c r="L258" s="257"/>
      <c r="M258" s="258"/>
      <c r="N258" s="259"/>
      <c r="O258" s="259"/>
      <c r="P258" s="259"/>
      <c r="Q258" s="259"/>
      <c r="R258" s="259"/>
      <c r="S258" s="259"/>
      <c r="T258" s="260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61" t="s">
        <v>372</v>
      </c>
      <c r="AU258" s="261" t="s">
        <v>81</v>
      </c>
      <c r="AV258" s="14" t="s">
        <v>81</v>
      </c>
      <c r="AW258" s="14" t="s">
        <v>34</v>
      </c>
      <c r="AX258" s="14" t="s">
        <v>72</v>
      </c>
      <c r="AY258" s="261" t="s">
        <v>178</v>
      </c>
    </row>
    <row r="259" s="14" customFormat="1">
      <c r="A259" s="14"/>
      <c r="B259" s="251"/>
      <c r="C259" s="252"/>
      <c r="D259" s="242" t="s">
        <v>372</v>
      </c>
      <c r="E259" s="253" t="s">
        <v>21</v>
      </c>
      <c r="F259" s="254" t="s">
        <v>5637</v>
      </c>
      <c r="G259" s="252"/>
      <c r="H259" s="255">
        <v>2.0739999999999998</v>
      </c>
      <c r="I259" s="256"/>
      <c r="J259" s="252"/>
      <c r="K259" s="252"/>
      <c r="L259" s="257"/>
      <c r="M259" s="258"/>
      <c r="N259" s="259"/>
      <c r="O259" s="259"/>
      <c r="P259" s="259"/>
      <c r="Q259" s="259"/>
      <c r="R259" s="259"/>
      <c r="S259" s="259"/>
      <c r="T259" s="260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61" t="s">
        <v>372</v>
      </c>
      <c r="AU259" s="261" t="s">
        <v>81</v>
      </c>
      <c r="AV259" s="14" t="s">
        <v>81</v>
      </c>
      <c r="AW259" s="14" t="s">
        <v>34</v>
      </c>
      <c r="AX259" s="14" t="s">
        <v>72</v>
      </c>
      <c r="AY259" s="261" t="s">
        <v>178</v>
      </c>
    </row>
    <row r="260" s="15" customFormat="1">
      <c r="A260" s="15"/>
      <c r="B260" s="262"/>
      <c r="C260" s="263"/>
      <c r="D260" s="242" t="s">
        <v>372</v>
      </c>
      <c r="E260" s="264" t="s">
        <v>21</v>
      </c>
      <c r="F260" s="265" t="s">
        <v>399</v>
      </c>
      <c r="G260" s="263"/>
      <c r="H260" s="266">
        <v>3.569</v>
      </c>
      <c r="I260" s="267"/>
      <c r="J260" s="263"/>
      <c r="K260" s="263"/>
      <c r="L260" s="268"/>
      <c r="M260" s="269"/>
      <c r="N260" s="270"/>
      <c r="O260" s="270"/>
      <c r="P260" s="270"/>
      <c r="Q260" s="270"/>
      <c r="R260" s="270"/>
      <c r="S260" s="270"/>
      <c r="T260" s="271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T260" s="272" t="s">
        <v>372</v>
      </c>
      <c r="AU260" s="272" t="s">
        <v>81</v>
      </c>
      <c r="AV260" s="15" t="s">
        <v>97</v>
      </c>
      <c r="AW260" s="15" t="s">
        <v>34</v>
      </c>
      <c r="AX260" s="15" t="s">
        <v>79</v>
      </c>
      <c r="AY260" s="272" t="s">
        <v>178</v>
      </c>
    </row>
    <row r="261" s="2" customFormat="1" ht="101.25" customHeight="1">
      <c r="A261" s="41"/>
      <c r="B261" s="42"/>
      <c r="C261" s="214" t="s">
        <v>286</v>
      </c>
      <c r="D261" s="214" t="s">
        <v>179</v>
      </c>
      <c r="E261" s="215" t="s">
        <v>5638</v>
      </c>
      <c r="F261" s="216" t="s">
        <v>5639</v>
      </c>
      <c r="G261" s="217" t="s">
        <v>384</v>
      </c>
      <c r="H261" s="218">
        <v>19.422999999999998</v>
      </c>
      <c r="I261" s="219"/>
      <c r="J261" s="220">
        <f>ROUND(I261*H261,2)</f>
        <v>0</v>
      </c>
      <c r="K261" s="216" t="s">
        <v>368</v>
      </c>
      <c r="L261" s="47"/>
      <c r="M261" s="221" t="s">
        <v>21</v>
      </c>
      <c r="N261" s="222" t="s">
        <v>43</v>
      </c>
      <c r="O261" s="87"/>
      <c r="P261" s="223">
        <f>O261*H261</f>
        <v>0</v>
      </c>
      <c r="Q261" s="223">
        <v>0.010359999999999999</v>
      </c>
      <c r="R261" s="223">
        <f>Q261*H261</f>
        <v>0.20122227999999998</v>
      </c>
      <c r="S261" s="223">
        <v>0</v>
      </c>
      <c r="T261" s="224">
        <f>S261*H261</f>
        <v>0</v>
      </c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R261" s="225" t="s">
        <v>97</v>
      </c>
      <c r="AT261" s="225" t="s">
        <v>179</v>
      </c>
      <c r="AU261" s="225" t="s">
        <v>81</v>
      </c>
      <c r="AY261" s="20" t="s">
        <v>178</v>
      </c>
      <c r="BE261" s="226">
        <f>IF(N261="základní",J261,0)</f>
        <v>0</v>
      </c>
      <c r="BF261" s="226">
        <f>IF(N261="snížená",J261,0)</f>
        <v>0</v>
      </c>
      <c r="BG261" s="226">
        <f>IF(N261="zákl. přenesená",J261,0)</f>
        <v>0</v>
      </c>
      <c r="BH261" s="226">
        <f>IF(N261="sníž. přenesená",J261,0)</f>
        <v>0</v>
      </c>
      <c r="BI261" s="226">
        <f>IF(N261="nulová",J261,0)</f>
        <v>0</v>
      </c>
      <c r="BJ261" s="20" t="s">
        <v>79</v>
      </c>
      <c r="BK261" s="226">
        <f>ROUND(I261*H261,2)</f>
        <v>0</v>
      </c>
      <c r="BL261" s="20" t="s">
        <v>97</v>
      </c>
      <c r="BM261" s="225" t="s">
        <v>5640</v>
      </c>
    </row>
    <row r="262" s="2" customFormat="1">
      <c r="A262" s="41"/>
      <c r="B262" s="42"/>
      <c r="C262" s="43"/>
      <c r="D262" s="235" t="s">
        <v>370</v>
      </c>
      <c r="E262" s="43"/>
      <c r="F262" s="236" t="s">
        <v>5641</v>
      </c>
      <c r="G262" s="43"/>
      <c r="H262" s="43"/>
      <c r="I262" s="237"/>
      <c r="J262" s="43"/>
      <c r="K262" s="43"/>
      <c r="L262" s="47"/>
      <c r="M262" s="238"/>
      <c r="N262" s="239"/>
      <c r="O262" s="87"/>
      <c r="P262" s="87"/>
      <c r="Q262" s="87"/>
      <c r="R262" s="87"/>
      <c r="S262" s="87"/>
      <c r="T262" s="88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T262" s="20" t="s">
        <v>370</v>
      </c>
      <c r="AU262" s="20" t="s">
        <v>81</v>
      </c>
    </row>
    <row r="263" s="13" customFormat="1">
      <c r="A263" s="13"/>
      <c r="B263" s="240"/>
      <c r="C263" s="241"/>
      <c r="D263" s="242" t="s">
        <v>372</v>
      </c>
      <c r="E263" s="243" t="s">
        <v>21</v>
      </c>
      <c r="F263" s="244" t="s">
        <v>948</v>
      </c>
      <c r="G263" s="241"/>
      <c r="H263" s="243" t="s">
        <v>21</v>
      </c>
      <c r="I263" s="245"/>
      <c r="J263" s="241"/>
      <c r="K263" s="241"/>
      <c r="L263" s="246"/>
      <c r="M263" s="247"/>
      <c r="N263" s="248"/>
      <c r="O263" s="248"/>
      <c r="P263" s="248"/>
      <c r="Q263" s="248"/>
      <c r="R263" s="248"/>
      <c r="S263" s="248"/>
      <c r="T263" s="249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50" t="s">
        <v>372</v>
      </c>
      <c r="AU263" s="250" t="s">
        <v>81</v>
      </c>
      <c r="AV263" s="13" t="s">
        <v>79</v>
      </c>
      <c r="AW263" s="13" t="s">
        <v>34</v>
      </c>
      <c r="AX263" s="13" t="s">
        <v>72</v>
      </c>
      <c r="AY263" s="250" t="s">
        <v>178</v>
      </c>
    </row>
    <row r="264" s="14" customFormat="1">
      <c r="A264" s="14"/>
      <c r="B264" s="251"/>
      <c r="C264" s="252"/>
      <c r="D264" s="242" t="s">
        <v>372</v>
      </c>
      <c r="E264" s="253" t="s">
        <v>21</v>
      </c>
      <c r="F264" s="254" t="s">
        <v>5642</v>
      </c>
      <c r="G264" s="252"/>
      <c r="H264" s="255">
        <v>11.013</v>
      </c>
      <c r="I264" s="256"/>
      <c r="J264" s="252"/>
      <c r="K264" s="252"/>
      <c r="L264" s="257"/>
      <c r="M264" s="258"/>
      <c r="N264" s="259"/>
      <c r="O264" s="259"/>
      <c r="P264" s="259"/>
      <c r="Q264" s="259"/>
      <c r="R264" s="259"/>
      <c r="S264" s="259"/>
      <c r="T264" s="260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61" t="s">
        <v>372</v>
      </c>
      <c r="AU264" s="261" t="s">
        <v>81</v>
      </c>
      <c r="AV264" s="14" t="s">
        <v>81</v>
      </c>
      <c r="AW264" s="14" t="s">
        <v>34</v>
      </c>
      <c r="AX264" s="14" t="s">
        <v>72</v>
      </c>
      <c r="AY264" s="261" t="s">
        <v>178</v>
      </c>
    </row>
    <row r="265" s="14" customFormat="1">
      <c r="A265" s="14"/>
      <c r="B265" s="251"/>
      <c r="C265" s="252"/>
      <c r="D265" s="242" t="s">
        <v>372</v>
      </c>
      <c r="E265" s="253" t="s">
        <v>21</v>
      </c>
      <c r="F265" s="254" t="s">
        <v>5643</v>
      </c>
      <c r="G265" s="252"/>
      <c r="H265" s="255">
        <v>8.4100000000000001</v>
      </c>
      <c r="I265" s="256"/>
      <c r="J265" s="252"/>
      <c r="K265" s="252"/>
      <c r="L265" s="257"/>
      <c r="M265" s="258"/>
      <c r="N265" s="259"/>
      <c r="O265" s="259"/>
      <c r="P265" s="259"/>
      <c r="Q265" s="259"/>
      <c r="R265" s="259"/>
      <c r="S265" s="259"/>
      <c r="T265" s="260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61" t="s">
        <v>372</v>
      </c>
      <c r="AU265" s="261" t="s">
        <v>81</v>
      </c>
      <c r="AV265" s="14" t="s">
        <v>81</v>
      </c>
      <c r="AW265" s="14" t="s">
        <v>34</v>
      </c>
      <c r="AX265" s="14" t="s">
        <v>72</v>
      </c>
      <c r="AY265" s="261" t="s">
        <v>178</v>
      </c>
    </row>
    <row r="266" s="15" customFormat="1">
      <c r="A266" s="15"/>
      <c r="B266" s="262"/>
      <c r="C266" s="263"/>
      <c r="D266" s="242" t="s">
        <v>372</v>
      </c>
      <c r="E266" s="264" t="s">
        <v>21</v>
      </c>
      <c r="F266" s="265" t="s">
        <v>399</v>
      </c>
      <c r="G266" s="263"/>
      <c r="H266" s="266">
        <v>19.422999999999998</v>
      </c>
      <c r="I266" s="267"/>
      <c r="J266" s="263"/>
      <c r="K266" s="263"/>
      <c r="L266" s="268"/>
      <c r="M266" s="269"/>
      <c r="N266" s="270"/>
      <c r="O266" s="270"/>
      <c r="P266" s="270"/>
      <c r="Q266" s="270"/>
      <c r="R266" s="270"/>
      <c r="S266" s="270"/>
      <c r="T266" s="271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T266" s="272" t="s">
        <v>372</v>
      </c>
      <c r="AU266" s="272" t="s">
        <v>81</v>
      </c>
      <c r="AV266" s="15" t="s">
        <v>97</v>
      </c>
      <c r="AW266" s="15" t="s">
        <v>34</v>
      </c>
      <c r="AX266" s="15" t="s">
        <v>79</v>
      </c>
      <c r="AY266" s="272" t="s">
        <v>178</v>
      </c>
    </row>
    <row r="267" s="2" customFormat="1" ht="66.75" customHeight="1">
      <c r="A267" s="41"/>
      <c r="B267" s="42"/>
      <c r="C267" s="214" t="s">
        <v>290</v>
      </c>
      <c r="D267" s="214" t="s">
        <v>179</v>
      </c>
      <c r="E267" s="215" t="s">
        <v>5644</v>
      </c>
      <c r="F267" s="216" t="s">
        <v>5645</v>
      </c>
      <c r="G267" s="217" t="s">
        <v>384</v>
      </c>
      <c r="H267" s="218">
        <v>9.5099999999999998</v>
      </c>
      <c r="I267" s="219"/>
      <c r="J267" s="220">
        <f>ROUND(I267*H267,2)</f>
        <v>0</v>
      </c>
      <c r="K267" s="216" t="s">
        <v>368</v>
      </c>
      <c r="L267" s="47"/>
      <c r="M267" s="221" t="s">
        <v>21</v>
      </c>
      <c r="N267" s="222" t="s">
        <v>43</v>
      </c>
      <c r="O267" s="87"/>
      <c r="P267" s="223">
        <f>O267*H267</f>
        <v>0</v>
      </c>
      <c r="Q267" s="223">
        <v>0.0109</v>
      </c>
      <c r="R267" s="223">
        <f>Q267*H267</f>
        <v>0.103659</v>
      </c>
      <c r="S267" s="223">
        <v>0</v>
      </c>
      <c r="T267" s="224">
        <f>S267*H267</f>
        <v>0</v>
      </c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R267" s="225" t="s">
        <v>97</v>
      </c>
      <c r="AT267" s="225" t="s">
        <v>179</v>
      </c>
      <c r="AU267" s="225" t="s">
        <v>81</v>
      </c>
      <c r="AY267" s="20" t="s">
        <v>178</v>
      </c>
      <c r="BE267" s="226">
        <f>IF(N267="základní",J267,0)</f>
        <v>0</v>
      </c>
      <c r="BF267" s="226">
        <f>IF(N267="snížená",J267,0)</f>
        <v>0</v>
      </c>
      <c r="BG267" s="226">
        <f>IF(N267="zákl. přenesená",J267,0)</f>
        <v>0</v>
      </c>
      <c r="BH267" s="226">
        <f>IF(N267="sníž. přenesená",J267,0)</f>
        <v>0</v>
      </c>
      <c r="BI267" s="226">
        <f>IF(N267="nulová",J267,0)</f>
        <v>0</v>
      </c>
      <c r="BJ267" s="20" t="s">
        <v>79</v>
      </c>
      <c r="BK267" s="226">
        <f>ROUND(I267*H267,2)</f>
        <v>0</v>
      </c>
      <c r="BL267" s="20" t="s">
        <v>97</v>
      </c>
      <c r="BM267" s="225" t="s">
        <v>5646</v>
      </c>
    </row>
    <row r="268" s="2" customFormat="1">
      <c r="A268" s="41"/>
      <c r="B268" s="42"/>
      <c r="C268" s="43"/>
      <c r="D268" s="235" t="s">
        <v>370</v>
      </c>
      <c r="E268" s="43"/>
      <c r="F268" s="236" t="s">
        <v>5647</v>
      </c>
      <c r="G268" s="43"/>
      <c r="H268" s="43"/>
      <c r="I268" s="237"/>
      <c r="J268" s="43"/>
      <c r="K268" s="43"/>
      <c r="L268" s="47"/>
      <c r="M268" s="238"/>
      <c r="N268" s="239"/>
      <c r="O268" s="87"/>
      <c r="P268" s="87"/>
      <c r="Q268" s="87"/>
      <c r="R268" s="87"/>
      <c r="S268" s="87"/>
      <c r="T268" s="88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T268" s="20" t="s">
        <v>370</v>
      </c>
      <c r="AU268" s="20" t="s">
        <v>81</v>
      </c>
    </row>
    <row r="269" s="13" customFormat="1">
      <c r="A269" s="13"/>
      <c r="B269" s="240"/>
      <c r="C269" s="241"/>
      <c r="D269" s="242" t="s">
        <v>372</v>
      </c>
      <c r="E269" s="243" t="s">
        <v>21</v>
      </c>
      <c r="F269" s="244" t="s">
        <v>948</v>
      </c>
      <c r="G269" s="241"/>
      <c r="H269" s="243" t="s">
        <v>21</v>
      </c>
      <c r="I269" s="245"/>
      <c r="J269" s="241"/>
      <c r="K269" s="241"/>
      <c r="L269" s="246"/>
      <c r="M269" s="247"/>
      <c r="N269" s="248"/>
      <c r="O269" s="248"/>
      <c r="P269" s="248"/>
      <c r="Q269" s="248"/>
      <c r="R269" s="248"/>
      <c r="S269" s="248"/>
      <c r="T269" s="249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50" t="s">
        <v>372</v>
      </c>
      <c r="AU269" s="250" t="s">
        <v>81</v>
      </c>
      <c r="AV269" s="13" t="s">
        <v>79</v>
      </c>
      <c r="AW269" s="13" t="s">
        <v>34</v>
      </c>
      <c r="AX269" s="13" t="s">
        <v>72</v>
      </c>
      <c r="AY269" s="250" t="s">
        <v>178</v>
      </c>
    </row>
    <row r="270" s="14" customFormat="1">
      <c r="A270" s="14"/>
      <c r="B270" s="251"/>
      <c r="C270" s="252"/>
      <c r="D270" s="242" t="s">
        <v>372</v>
      </c>
      <c r="E270" s="253" t="s">
        <v>21</v>
      </c>
      <c r="F270" s="254" t="s">
        <v>5648</v>
      </c>
      <c r="G270" s="252"/>
      <c r="H270" s="255">
        <v>6.0300000000000002</v>
      </c>
      <c r="I270" s="256"/>
      <c r="J270" s="252"/>
      <c r="K270" s="252"/>
      <c r="L270" s="257"/>
      <c r="M270" s="258"/>
      <c r="N270" s="259"/>
      <c r="O270" s="259"/>
      <c r="P270" s="259"/>
      <c r="Q270" s="259"/>
      <c r="R270" s="259"/>
      <c r="S270" s="259"/>
      <c r="T270" s="260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61" t="s">
        <v>372</v>
      </c>
      <c r="AU270" s="261" t="s">
        <v>81</v>
      </c>
      <c r="AV270" s="14" t="s">
        <v>81</v>
      </c>
      <c r="AW270" s="14" t="s">
        <v>34</v>
      </c>
      <c r="AX270" s="14" t="s">
        <v>72</v>
      </c>
      <c r="AY270" s="261" t="s">
        <v>178</v>
      </c>
    </row>
    <row r="271" s="14" customFormat="1">
      <c r="A271" s="14"/>
      <c r="B271" s="251"/>
      <c r="C271" s="252"/>
      <c r="D271" s="242" t="s">
        <v>372</v>
      </c>
      <c r="E271" s="253" t="s">
        <v>21</v>
      </c>
      <c r="F271" s="254" t="s">
        <v>5649</v>
      </c>
      <c r="G271" s="252"/>
      <c r="H271" s="255">
        <v>3.48</v>
      </c>
      <c r="I271" s="256"/>
      <c r="J271" s="252"/>
      <c r="K271" s="252"/>
      <c r="L271" s="257"/>
      <c r="M271" s="258"/>
      <c r="N271" s="259"/>
      <c r="O271" s="259"/>
      <c r="P271" s="259"/>
      <c r="Q271" s="259"/>
      <c r="R271" s="259"/>
      <c r="S271" s="259"/>
      <c r="T271" s="260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61" t="s">
        <v>372</v>
      </c>
      <c r="AU271" s="261" t="s">
        <v>81</v>
      </c>
      <c r="AV271" s="14" t="s">
        <v>81</v>
      </c>
      <c r="AW271" s="14" t="s">
        <v>34</v>
      </c>
      <c r="AX271" s="14" t="s">
        <v>72</v>
      </c>
      <c r="AY271" s="261" t="s">
        <v>178</v>
      </c>
    </row>
    <row r="272" s="15" customFormat="1">
      <c r="A272" s="15"/>
      <c r="B272" s="262"/>
      <c r="C272" s="263"/>
      <c r="D272" s="242" t="s">
        <v>372</v>
      </c>
      <c r="E272" s="264" t="s">
        <v>21</v>
      </c>
      <c r="F272" s="265" t="s">
        <v>399</v>
      </c>
      <c r="G272" s="263"/>
      <c r="H272" s="266">
        <v>9.5099999999999998</v>
      </c>
      <c r="I272" s="267"/>
      <c r="J272" s="263"/>
      <c r="K272" s="263"/>
      <c r="L272" s="268"/>
      <c r="M272" s="269"/>
      <c r="N272" s="270"/>
      <c r="O272" s="270"/>
      <c r="P272" s="270"/>
      <c r="Q272" s="270"/>
      <c r="R272" s="270"/>
      <c r="S272" s="270"/>
      <c r="T272" s="271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T272" s="272" t="s">
        <v>372</v>
      </c>
      <c r="AU272" s="272" t="s">
        <v>81</v>
      </c>
      <c r="AV272" s="15" t="s">
        <v>97</v>
      </c>
      <c r="AW272" s="15" t="s">
        <v>34</v>
      </c>
      <c r="AX272" s="15" t="s">
        <v>79</v>
      </c>
      <c r="AY272" s="272" t="s">
        <v>178</v>
      </c>
    </row>
    <row r="273" s="2" customFormat="1" ht="37.8" customHeight="1">
      <c r="A273" s="41"/>
      <c r="B273" s="42"/>
      <c r="C273" s="214" t="s">
        <v>294</v>
      </c>
      <c r="D273" s="214" t="s">
        <v>179</v>
      </c>
      <c r="E273" s="215" t="s">
        <v>5650</v>
      </c>
      <c r="F273" s="216" t="s">
        <v>5651</v>
      </c>
      <c r="G273" s="217" t="s">
        <v>384</v>
      </c>
      <c r="H273" s="218">
        <v>19.422999999999998</v>
      </c>
      <c r="I273" s="219"/>
      <c r="J273" s="220">
        <f>ROUND(I273*H273,2)</f>
        <v>0</v>
      </c>
      <c r="K273" s="216" t="s">
        <v>368</v>
      </c>
      <c r="L273" s="47"/>
      <c r="M273" s="221" t="s">
        <v>21</v>
      </c>
      <c r="N273" s="222" t="s">
        <v>43</v>
      </c>
      <c r="O273" s="87"/>
      <c r="P273" s="223">
        <f>O273*H273</f>
        <v>0</v>
      </c>
      <c r="Q273" s="223">
        <v>0.00080999999999999996</v>
      </c>
      <c r="R273" s="223">
        <f>Q273*H273</f>
        <v>0.015732629999999997</v>
      </c>
      <c r="S273" s="223">
        <v>0</v>
      </c>
      <c r="T273" s="224">
        <f>S273*H273</f>
        <v>0</v>
      </c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R273" s="225" t="s">
        <v>97</v>
      </c>
      <c r="AT273" s="225" t="s">
        <v>179</v>
      </c>
      <c r="AU273" s="225" t="s">
        <v>81</v>
      </c>
      <c r="AY273" s="20" t="s">
        <v>178</v>
      </c>
      <c r="BE273" s="226">
        <f>IF(N273="základní",J273,0)</f>
        <v>0</v>
      </c>
      <c r="BF273" s="226">
        <f>IF(N273="snížená",J273,0)</f>
        <v>0</v>
      </c>
      <c r="BG273" s="226">
        <f>IF(N273="zákl. přenesená",J273,0)</f>
        <v>0</v>
      </c>
      <c r="BH273" s="226">
        <f>IF(N273="sníž. přenesená",J273,0)</f>
        <v>0</v>
      </c>
      <c r="BI273" s="226">
        <f>IF(N273="nulová",J273,0)</f>
        <v>0</v>
      </c>
      <c r="BJ273" s="20" t="s">
        <v>79</v>
      </c>
      <c r="BK273" s="226">
        <f>ROUND(I273*H273,2)</f>
        <v>0</v>
      </c>
      <c r="BL273" s="20" t="s">
        <v>97</v>
      </c>
      <c r="BM273" s="225" t="s">
        <v>5652</v>
      </c>
    </row>
    <row r="274" s="2" customFormat="1">
      <c r="A274" s="41"/>
      <c r="B274" s="42"/>
      <c r="C274" s="43"/>
      <c r="D274" s="235" t="s">
        <v>370</v>
      </c>
      <c r="E274" s="43"/>
      <c r="F274" s="236" t="s">
        <v>5653</v>
      </c>
      <c r="G274" s="43"/>
      <c r="H274" s="43"/>
      <c r="I274" s="237"/>
      <c r="J274" s="43"/>
      <c r="K274" s="43"/>
      <c r="L274" s="47"/>
      <c r="M274" s="238"/>
      <c r="N274" s="239"/>
      <c r="O274" s="87"/>
      <c r="P274" s="87"/>
      <c r="Q274" s="87"/>
      <c r="R274" s="87"/>
      <c r="S274" s="87"/>
      <c r="T274" s="88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T274" s="20" t="s">
        <v>370</v>
      </c>
      <c r="AU274" s="20" t="s">
        <v>81</v>
      </c>
    </row>
    <row r="275" s="13" customFormat="1">
      <c r="A275" s="13"/>
      <c r="B275" s="240"/>
      <c r="C275" s="241"/>
      <c r="D275" s="242" t="s">
        <v>372</v>
      </c>
      <c r="E275" s="243" t="s">
        <v>21</v>
      </c>
      <c r="F275" s="244" t="s">
        <v>948</v>
      </c>
      <c r="G275" s="241"/>
      <c r="H275" s="243" t="s">
        <v>21</v>
      </c>
      <c r="I275" s="245"/>
      <c r="J275" s="241"/>
      <c r="K275" s="241"/>
      <c r="L275" s="246"/>
      <c r="M275" s="247"/>
      <c r="N275" s="248"/>
      <c r="O275" s="248"/>
      <c r="P275" s="248"/>
      <c r="Q275" s="248"/>
      <c r="R275" s="248"/>
      <c r="S275" s="248"/>
      <c r="T275" s="249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50" t="s">
        <v>372</v>
      </c>
      <c r="AU275" s="250" t="s">
        <v>81</v>
      </c>
      <c r="AV275" s="13" t="s">
        <v>79</v>
      </c>
      <c r="AW275" s="13" t="s">
        <v>34</v>
      </c>
      <c r="AX275" s="13" t="s">
        <v>72</v>
      </c>
      <c r="AY275" s="250" t="s">
        <v>178</v>
      </c>
    </row>
    <row r="276" s="14" customFormat="1">
      <c r="A276" s="14"/>
      <c r="B276" s="251"/>
      <c r="C276" s="252"/>
      <c r="D276" s="242" t="s">
        <v>372</v>
      </c>
      <c r="E276" s="253" t="s">
        <v>21</v>
      </c>
      <c r="F276" s="254" t="s">
        <v>5642</v>
      </c>
      <c r="G276" s="252"/>
      <c r="H276" s="255">
        <v>11.013</v>
      </c>
      <c r="I276" s="256"/>
      <c r="J276" s="252"/>
      <c r="K276" s="252"/>
      <c r="L276" s="257"/>
      <c r="M276" s="258"/>
      <c r="N276" s="259"/>
      <c r="O276" s="259"/>
      <c r="P276" s="259"/>
      <c r="Q276" s="259"/>
      <c r="R276" s="259"/>
      <c r="S276" s="259"/>
      <c r="T276" s="260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61" t="s">
        <v>372</v>
      </c>
      <c r="AU276" s="261" t="s">
        <v>81</v>
      </c>
      <c r="AV276" s="14" t="s">
        <v>81</v>
      </c>
      <c r="AW276" s="14" t="s">
        <v>34</v>
      </c>
      <c r="AX276" s="14" t="s">
        <v>72</v>
      </c>
      <c r="AY276" s="261" t="s">
        <v>178</v>
      </c>
    </row>
    <row r="277" s="14" customFormat="1">
      <c r="A277" s="14"/>
      <c r="B277" s="251"/>
      <c r="C277" s="252"/>
      <c r="D277" s="242" t="s">
        <v>372</v>
      </c>
      <c r="E277" s="253" t="s">
        <v>21</v>
      </c>
      <c r="F277" s="254" t="s">
        <v>5643</v>
      </c>
      <c r="G277" s="252"/>
      <c r="H277" s="255">
        <v>8.4100000000000001</v>
      </c>
      <c r="I277" s="256"/>
      <c r="J277" s="252"/>
      <c r="K277" s="252"/>
      <c r="L277" s="257"/>
      <c r="M277" s="258"/>
      <c r="N277" s="259"/>
      <c r="O277" s="259"/>
      <c r="P277" s="259"/>
      <c r="Q277" s="259"/>
      <c r="R277" s="259"/>
      <c r="S277" s="259"/>
      <c r="T277" s="260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61" t="s">
        <v>372</v>
      </c>
      <c r="AU277" s="261" t="s">
        <v>81</v>
      </c>
      <c r="AV277" s="14" t="s">
        <v>81</v>
      </c>
      <c r="AW277" s="14" t="s">
        <v>34</v>
      </c>
      <c r="AX277" s="14" t="s">
        <v>72</v>
      </c>
      <c r="AY277" s="261" t="s">
        <v>178</v>
      </c>
    </row>
    <row r="278" s="15" customFormat="1">
      <c r="A278" s="15"/>
      <c r="B278" s="262"/>
      <c r="C278" s="263"/>
      <c r="D278" s="242" t="s">
        <v>372</v>
      </c>
      <c r="E278" s="264" t="s">
        <v>21</v>
      </c>
      <c r="F278" s="265" t="s">
        <v>399</v>
      </c>
      <c r="G278" s="263"/>
      <c r="H278" s="266">
        <v>19.422999999999998</v>
      </c>
      <c r="I278" s="267"/>
      <c r="J278" s="263"/>
      <c r="K278" s="263"/>
      <c r="L278" s="268"/>
      <c r="M278" s="269"/>
      <c r="N278" s="270"/>
      <c r="O278" s="270"/>
      <c r="P278" s="270"/>
      <c r="Q278" s="270"/>
      <c r="R278" s="270"/>
      <c r="S278" s="270"/>
      <c r="T278" s="271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T278" s="272" t="s">
        <v>372</v>
      </c>
      <c r="AU278" s="272" t="s">
        <v>81</v>
      </c>
      <c r="AV278" s="15" t="s">
        <v>97</v>
      </c>
      <c r="AW278" s="15" t="s">
        <v>34</v>
      </c>
      <c r="AX278" s="15" t="s">
        <v>79</v>
      </c>
      <c r="AY278" s="272" t="s">
        <v>178</v>
      </c>
    </row>
    <row r="279" s="2" customFormat="1" ht="37.8" customHeight="1">
      <c r="A279" s="41"/>
      <c r="B279" s="42"/>
      <c r="C279" s="214" t="s">
        <v>298</v>
      </c>
      <c r="D279" s="214" t="s">
        <v>179</v>
      </c>
      <c r="E279" s="215" t="s">
        <v>5654</v>
      </c>
      <c r="F279" s="216" t="s">
        <v>5655</v>
      </c>
      <c r="G279" s="217" t="s">
        <v>384</v>
      </c>
      <c r="H279" s="218">
        <v>19.422999999999998</v>
      </c>
      <c r="I279" s="219"/>
      <c r="J279" s="220">
        <f>ROUND(I279*H279,2)</f>
        <v>0</v>
      </c>
      <c r="K279" s="216" t="s">
        <v>368</v>
      </c>
      <c r="L279" s="47"/>
      <c r="M279" s="221" t="s">
        <v>21</v>
      </c>
      <c r="N279" s="222" t="s">
        <v>43</v>
      </c>
      <c r="O279" s="87"/>
      <c r="P279" s="223">
        <f>O279*H279</f>
        <v>0</v>
      </c>
      <c r="Q279" s="223">
        <v>0</v>
      </c>
      <c r="R279" s="223">
        <f>Q279*H279</f>
        <v>0</v>
      </c>
      <c r="S279" s="223">
        <v>0</v>
      </c>
      <c r="T279" s="224">
        <f>S279*H279</f>
        <v>0</v>
      </c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R279" s="225" t="s">
        <v>97</v>
      </c>
      <c r="AT279" s="225" t="s">
        <v>179</v>
      </c>
      <c r="AU279" s="225" t="s">
        <v>81</v>
      </c>
      <c r="AY279" s="20" t="s">
        <v>178</v>
      </c>
      <c r="BE279" s="226">
        <f>IF(N279="základní",J279,0)</f>
        <v>0</v>
      </c>
      <c r="BF279" s="226">
        <f>IF(N279="snížená",J279,0)</f>
        <v>0</v>
      </c>
      <c r="BG279" s="226">
        <f>IF(N279="zákl. přenesená",J279,0)</f>
        <v>0</v>
      </c>
      <c r="BH279" s="226">
        <f>IF(N279="sníž. přenesená",J279,0)</f>
        <v>0</v>
      </c>
      <c r="BI279" s="226">
        <f>IF(N279="nulová",J279,0)</f>
        <v>0</v>
      </c>
      <c r="BJ279" s="20" t="s">
        <v>79</v>
      </c>
      <c r="BK279" s="226">
        <f>ROUND(I279*H279,2)</f>
        <v>0</v>
      </c>
      <c r="BL279" s="20" t="s">
        <v>97</v>
      </c>
      <c r="BM279" s="225" t="s">
        <v>5656</v>
      </c>
    </row>
    <row r="280" s="2" customFormat="1">
      <c r="A280" s="41"/>
      <c r="B280" s="42"/>
      <c r="C280" s="43"/>
      <c r="D280" s="235" t="s">
        <v>370</v>
      </c>
      <c r="E280" s="43"/>
      <c r="F280" s="236" t="s">
        <v>5657</v>
      </c>
      <c r="G280" s="43"/>
      <c r="H280" s="43"/>
      <c r="I280" s="237"/>
      <c r="J280" s="43"/>
      <c r="K280" s="43"/>
      <c r="L280" s="47"/>
      <c r="M280" s="238"/>
      <c r="N280" s="239"/>
      <c r="O280" s="87"/>
      <c r="P280" s="87"/>
      <c r="Q280" s="87"/>
      <c r="R280" s="87"/>
      <c r="S280" s="87"/>
      <c r="T280" s="88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T280" s="20" t="s">
        <v>370</v>
      </c>
      <c r="AU280" s="20" t="s">
        <v>81</v>
      </c>
    </row>
    <row r="281" s="13" customFormat="1">
      <c r="A281" s="13"/>
      <c r="B281" s="240"/>
      <c r="C281" s="241"/>
      <c r="D281" s="242" t="s">
        <v>372</v>
      </c>
      <c r="E281" s="243" t="s">
        <v>21</v>
      </c>
      <c r="F281" s="244" t="s">
        <v>948</v>
      </c>
      <c r="G281" s="241"/>
      <c r="H281" s="243" t="s">
        <v>21</v>
      </c>
      <c r="I281" s="245"/>
      <c r="J281" s="241"/>
      <c r="K281" s="241"/>
      <c r="L281" s="246"/>
      <c r="M281" s="247"/>
      <c r="N281" s="248"/>
      <c r="O281" s="248"/>
      <c r="P281" s="248"/>
      <c r="Q281" s="248"/>
      <c r="R281" s="248"/>
      <c r="S281" s="248"/>
      <c r="T281" s="249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50" t="s">
        <v>372</v>
      </c>
      <c r="AU281" s="250" t="s">
        <v>81</v>
      </c>
      <c r="AV281" s="13" t="s">
        <v>79</v>
      </c>
      <c r="AW281" s="13" t="s">
        <v>34</v>
      </c>
      <c r="AX281" s="13" t="s">
        <v>72</v>
      </c>
      <c r="AY281" s="250" t="s">
        <v>178</v>
      </c>
    </row>
    <row r="282" s="14" customFormat="1">
      <c r="A282" s="14"/>
      <c r="B282" s="251"/>
      <c r="C282" s="252"/>
      <c r="D282" s="242" t="s">
        <v>372</v>
      </c>
      <c r="E282" s="253" t="s">
        <v>21</v>
      </c>
      <c r="F282" s="254" t="s">
        <v>5642</v>
      </c>
      <c r="G282" s="252"/>
      <c r="H282" s="255">
        <v>11.013</v>
      </c>
      <c r="I282" s="256"/>
      <c r="J282" s="252"/>
      <c r="K282" s="252"/>
      <c r="L282" s="257"/>
      <c r="M282" s="258"/>
      <c r="N282" s="259"/>
      <c r="O282" s="259"/>
      <c r="P282" s="259"/>
      <c r="Q282" s="259"/>
      <c r="R282" s="259"/>
      <c r="S282" s="259"/>
      <c r="T282" s="260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61" t="s">
        <v>372</v>
      </c>
      <c r="AU282" s="261" t="s">
        <v>81</v>
      </c>
      <c r="AV282" s="14" t="s">
        <v>81</v>
      </c>
      <c r="AW282" s="14" t="s">
        <v>34</v>
      </c>
      <c r="AX282" s="14" t="s">
        <v>72</v>
      </c>
      <c r="AY282" s="261" t="s">
        <v>178</v>
      </c>
    </row>
    <row r="283" s="14" customFormat="1">
      <c r="A283" s="14"/>
      <c r="B283" s="251"/>
      <c r="C283" s="252"/>
      <c r="D283" s="242" t="s">
        <v>372</v>
      </c>
      <c r="E283" s="253" t="s">
        <v>21</v>
      </c>
      <c r="F283" s="254" t="s">
        <v>5643</v>
      </c>
      <c r="G283" s="252"/>
      <c r="H283" s="255">
        <v>8.4100000000000001</v>
      </c>
      <c r="I283" s="256"/>
      <c r="J283" s="252"/>
      <c r="K283" s="252"/>
      <c r="L283" s="257"/>
      <c r="M283" s="258"/>
      <c r="N283" s="259"/>
      <c r="O283" s="259"/>
      <c r="P283" s="259"/>
      <c r="Q283" s="259"/>
      <c r="R283" s="259"/>
      <c r="S283" s="259"/>
      <c r="T283" s="260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61" t="s">
        <v>372</v>
      </c>
      <c r="AU283" s="261" t="s">
        <v>81</v>
      </c>
      <c r="AV283" s="14" t="s">
        <v>81</v>
      </c>
      <c r="AW283" s="14" t="s">
        <v>34</v>
      </c>
      <c r="AX283" s="14" t="s">
        <v>72</v>
      </c>
      <c r="AY283" s="261" t="s">
        <v>178</v>
      </c>
    </row>
    <row r="284" s="15" customFormat="1">
      <c r="A284" s="15"/>
      <c r="B284" s="262"/>
      <c r="C284" s="263"/>
      <c r="D284" s="242" t="s">
        <v>372</v>
      </c>
      <c r="E284" s="264" t="s">
        <v>21</v>
      </c>
      <c r="F284" s="265" t="s">
        <v>399</v>
      </c>
      <c r="G284" s="263"/>
      <c r="H284" s="266">
        <v>19.422999999999998</v>
      </c>
      <c r="I284" s="267"/>
      <c r="J284" s="263"/>
      <c r="K284" s="263"/>
      <c r="L284" s="268"/>
      <c r="M284" s="269"/>
      <c r="N284" s="270"/>
      <c r="O284" s="270"/>
      <c r="P284" s="270"/>
      <c r="Q284" s="270"/>
      <c r="R284" s="270"/>
      <c r="S284" s="270"/>
      <c r="T284" s="271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T284" s="272" t="s">
        <v>372</v>
      </c>
      <c r="AU284" s="272" t="s">
        <v>81</v>
      </c>
      <c r="AV284" s="15" t="s">
        <v>97</v>
      </c>
      <c r="AW284" s="15" t="s">
        <v>34</v>
      </c>
      <c r="AX284" s="15" t="s">
        <v>79</v>
      </c>
      <c r="AY284" s="272" t="s">
        <v>178</v>
      </c>
    </row>
    <row r="285" s="2" customFormat="1" ht="78" customHeight="1">
      <c r="A285" s="41"/>
      <c r="B285" s="42"/>
      <c r="C285" s="214" t="s">
        <v>302</v>
      </c>
      <c r="D285" s="214" t="s">
        <v>179</v>
      </c>
      <c r="E285" s="215" t="s">
        <v>5658</v>
      </c>
      <c r="F285" s="216" t="s">
        <v>5659</v>
      </c>
      <c r="G285" s="217" t="s">
        <v>692</v>
      </c>
      <c r="H285" s="218">
        <v>0.34399999999999997</v>
      </c>
      <c r="I285" s="219"/>
      <c r="J285" s="220">
        <f>ROUND(I285*H285,2)</f>
        <v>0</v>
      </c>
      <c r="K285" s="216" t="s">
        <v>368</v>
      </c>
      <c r="L285" s="47"/>
      <c r="M285" s="221" t="s">
        <v>21</v>
      </c>
      <c r="N285" s="222" t="s">
        <v>43</v>
      </c>
      <c r="O285" s="87"/>
      <c r="P285" s="223">
        <f>O285*H285</f>
        <v>0</v>
      </c>
      <c r="Q285" s="223">
        <v>1.06277</v>
      </c>
      <c r="R285" s="223">
        <f>Q285*H285</f>
        <v>0.36559287999999995</v>
      </c>
      <c r="S285" s="223">
        <v>0</v>
      </c>
      <c r="T285" s="224">
        <f>S285*H285</f>
        <v>0</v>
      </c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R285" s="225" t="s">
        <v>97</v>
      </c>
      <c r="AT285" s="225" t="s">
        <v>179</v>
      </c>
      <c r="AU285" s="225" t="s">
        <v>81</v>
      </c>
      <c r="AY285" s="20" t="s">
        <v>178</v>
      </c>
      <c r="BE285" s="226">
        <f>IF(N285="základní",J285,0)</f>
        <v>0</v>
      </c>
      <c r="BF285" s="226">
        <f>IF(N285="snížená",J285,0)</f>
        <v>0</v>
      </c>
      <c r="BG285" s="226">
        <f>IF(N285="zákl. přenesená",J285,0)</f>
        <v>0</v>
      </c>
      <c r="BH285" s="226">
        <f>IF(N285="sníž. přenesená",J285,0)</f>
        <v>0</v>
      </c>
      <c r="BI285" s="226">
        <f>IF(N285="nulová",J285,0)</f>
        <v>0</v>
      </c>
      <c r="BJ285" s="20" t="s">
        <v>79</v>
      </c>
      <c r="BK285" s="226">
        <f>ROUND(I285*H285,2)</f>
        <v>0</v>
      </c>
      <c r="BL285" s="20" t="s">
        <v>97</v>
      </c>
      <c r="BM285" s="225" t="s">
        <v>5660</v>
      </c>
    </row>
    <row r="286" s="2" customFormat="1">
      <c r="A286" s="41"/>
      <c r="B286" s="42"/>
      <c r="C286" s="43"/>
      <c r="D286" s="235" t="s">
        <v>370</v>
      </c>
      <c r="E286" s="43"/>
      <c r="F286" s="236" t="s">
        <v>5661</v>
      </c>
      <c r="G286" s="43"/>
      <c r="H286" s="43"/>
      <c r="I286" s="237"/>
      <c r="J286" s="43"/>
      <c r="K286" s="43"/>
      <c r="L286" s="47"/>
      <c r="M286" s="238"/>
      <c r="N286" s="239"/>
      <c r="O286" s="87"/>
      <c r="P286" s="87"/>
      <c r="Q286" s="87"/>
      <c r="R286" s="87"/>
      <c r="S286" s="87"/>
      <c r="T286" s="88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T286" s="20" t="s">
        <v>370</v>
      </c>
      <c r="AU286" s="20" t="s">
        <v>81</v>
      </c>
    </row>
    <row r="287" s="13" customFormat="1">
      <c r="A287" s="13"/>
      <c r="B287" s="240"/>
      <c r="C287" s="241"/>
      <c r="D287" s="242" t="s">
        <v>372</v>
      </c>
      <c r="E287" s="243" t="s">
        <v>21</v>
      </c>
      <c r="F287" s="244" t="s">
        <v>948</v>
      </c>
      <c r="G287" s="241"/>
      <c r="H287" s="243" t="s">
        <v>21</v>
      </c>
      <c r="I287" s="245"/>
      <c r="J287" s="241"/>
      <c r="K287" s="241"/>
      <c r="L287" s="246"/>
      <c r="M287" s="247"/>
      <c r="N287" s="248"/>
      <c r="O287" s="248"/>
      <c r="P287" s="248"/>
      <c r="Q287" s="248"/>
      <c r="R287" s="248"/>
      <c r="S287" s="248"/>
      <c r="T287" s="249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50" t="s">
        <v>372</v>
      </c>
      <c r="AU287" s="250" t="s">
        <v>81</v>
      </c>
      <c r="AV287" s="13" t="s">
        <v>79</v>
      </c>
      <c r="AW287" s="13" t="s">
        <v>34</v>
      </c>
      <c r="AX287" s="13" t="s">
        <v>72</v>
      </c>
      <c r="AY287" s="250" t="s">
        <v>178</v>
      </c>
    </row>
    <row r="288" s="14" customFormat="1">
      <c r="A288" s="14"/>
      <c r="B288" s="251"/>
      <c r="C288" s="252"/>
      <c r="D288" s="242" t="s">
        <v>372</v>
      </c>
      <c r="E288" s="253" t="s">
        <v>21</v>
      </c>
      <c r="F288" s="254" t="s">
        <v>5662</v>
      </c>
      <c r="G288" s="252"/>
      <c r="H288" s="255">
        <v>0.13300000000000001</v>
      </c>
      <c r="I288" s="256"/>
      <c r="J288" s="252"/>
      <c r="K288" s="252"/>
      <c r="L288" s="257"/>
      <c r="M288" s="258"/>
      <c r="N288" s="259"/>
      <c r="O288" s="259"/>
      <c r="P288" s="259"/>
      <c r="Q288" s="259"/>
      <c r="R288" s="259"/>
      <c r="S288" s="259"/>
      <c r="T288" s="260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61" t="s">
        <v>372</v>
      </c>
      <c r="AU288" s="261" t="s">
        <v>81</v>
      </c>
      <c r="AV288" s="14" t="s">
        <v>81</v>
      </c>
      <c r="AW288" s="14" t="s">
        <v>34</v>
      </c>
      <c r="AX288" s="14" t="s">
        <v>72</v>
      </c>
      <c r="AY288" s="261" t="s">
        <v>178</v>
      </c>
    </row>
    <row r="289" s="14" customFormat="1">
      <c r="A289" s="14"/>
      <c r="B289" s="251"/>
      <c r="C289" s="252"/>
      <c r="D289" s="242" t="s">
        <v>372</v>
      </c>
      <c r="E289" s="253" t="s">
        <v>21</v>
      </c>
      <c r="F289" s="254" t="s">
        <v>5663</v>
      </c>
      <c r="G289" s="252"/>
      <c r="H289" s="255">
        <v>0.21099999999999999</v>
      </c>
      <c r="I289" s="256"/>
      <c r="J289" s="252"/>
      <c r="K289" s="252"/>
      <c r="L289" s="257"/>
      <c r="M289" s="258"/>
      <c r="N289" s="259"/>
      <c r="O289" s="259"/>
      <c r="P289" s="259"/>
      <c r="Q289" s="259"/>
      <c r="R289" s="259"/>
      <c r="S289" s="259"/>
      <c r="T289" s="260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61" t="s">
        <v>372</v>
      </c>
      <c r="AU289" s="261" t="s">
        <v>81</v>
      </c>
      <c r="AV289" s="14" t="s">
        <v>81</v>
      </c>
      <c r="AW289" s="14" t="s">
        <v>34</v>
      </c>
      <c r="AX289" s="14" t="s">
        <v>72</v>
      </c>
      <c r="AY289" s="261" t="s">
        <v>178</v>
      </c>
    </row>
    <row r="290" s="15" customFormat="1">
      <c r="A290" s="15"/>
      <c r="B290" s="262"/>
      <c r="C290" s="263"/>
      <c r="D290" s="242" t="s">
        <v>372</v>
      </c>
      <c r="E290" s="264" t="s">
        <v>21</v>
      </c>
      <c r="F290" s="265" t="s">
        <v>399</v>
      </c>
      <c r="G290" s="263"/>
      <c r="H290" s="266">
        <v>0.34399999999999997</v>
      </c>
      <c r="I290" s="267"/>
      <c r="J290" s="263"/>
      <c r="K290" s="263"/>
      <c r="L290" s="268"/>
      <c r="M290" s="269"/>
      <c r="N290" s="270"/>
      <c r="O290" s="270"/>
      <c r="P290" s="270"/>
      <c r="Q290" s="270"/>
      <c r="R290" s="270"/>
      <c r="S290" s="270"/>
      <c r="T290" s="271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T290" s="272" t="s">
        <v>372</v>
      </c>
      <c r="AU290" s="272" t="s">
        <v>81</v>
      </c>
      <c r="AV290" s="15" t="s">
        <v>97</v>
      </c>
      <c r="AW290" s="15" t="s">
        <v>34</v>
      </c>
      <c r="AX290" s="15" t="s">
        <v>79</v>
      </c>
      <c r="AY290" s="272" t="s">
        <v>178</v>
      </c>
    </row>
    <row r="291" s="2" customFormat="1" ht="49.05" customHeight="1">
      <c r="A291" s="41"/>
      <c r="B291" s="42"/>
      <c r="C291" s="214" t="s">
        <v>306</v>
      </c>
      <c r="D291" s="214" t="s">
        <v>179</v>
      </c>
      <c r="E291" s="215" t="s">
        <v>4915</v>
      </c>
      <c r="F291" s="216" t="s">
        <v>4916</v>
      </c>
      <c r="G291" s="217" t="s">
        <v>392</v>
      </c>
      <c r="H291" s="218">
        <v>0.72199999999999998</v>
      </c>
      <c r="I291" s="219"/>
      <c r="J291" s="220">
        <f>ROUND(I291*H291,2)</f>
        <v>0</v>
      </c>
      <c r="K291" s="216" t="s">
        <v>368</v>
      </c>
      <c r="L291" s="47"/>
      <c r="M291" s="221" t="s">
        <v>21</v>
      </c>
      <c r="N291" s="222" t="s">
        <v>43</v>
      </c>
      <c r="O291" s="87"/>
      <c r="P291" s="223">
        <f>O291*H291</f>
        <v>0</v>
      </c>
      <c r="Q291" s="223">
        <v>2.40978</v>
      </c>
      <c r="R291" s="223">
        <f>Q291*H291</f>
        <v>1.73986116</v>
      </c>
      <c r="S291" s="223">
        <v>0</v>
      </c>
      <c r="T291" s="224">
        <f>S291*H291</f>
        <v>0</v>
      </c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R291" s="225" t="s">
        <v>97</v>
      </c>
      <c r="AT291" s="225" t="s">
        <v>179</v>
      </c>
      <c r="AU291" s="225" t="s">
        <v>81</v>
      </c>
      <c r="AY291" s="20" t="s">
        <v>178</v>
      </c>
      <c r="BE291" s="226">
        <f>IF(N291="základní",J291,0)</f>
        <v>0</v>
      </c>
      <c r="BF291" s="226">
        <f>IF(N291="snížená",J291,0)</f>
        <v>0</v>
      </c>
      <c r="BG291" s="226">
        <f>IF(N291="zákl. přenesená",J291,0)</f>
        <v>0</v>
      </c>
      <c r="BH291" s="226">
        <f>IF(N291="sníž. přenesená",J291,0)</f>
        <v>0</v>
      </c>
      <c r="BI291" s="226">
        <f>IF(N291="nulová",J291,0)</f>
        <v>0</v>
      </c>
      <c r="BJ291" s="20" t="s">
        <v>79</v>
      </c>
      <c r="BK291" s="226">
        <f>ROUND(I291*H291,2)</f>
        <v>0</v>
      </c>
      <c r="BL291" s="20" t="s">
        <v>97</v>
      </c>
      <c r="BM291" s="225" t="s">
        <v>5664</v>
      </c>
    </row>
    <row r="292" s="2" customFormat="1">
      <c r="A292" s="41"/>
      <c r="B292" s="42"/>
      <c r="C292" s="43"/>
      <c r="D292" s="235" t="s">
        <v>370</v>
      </c>
      <c r="E292" s="43"/>
      <c r="F292" s="236" t="s">
        <v>4918</v>
      </c>
      <c r="G292" s="43"/>
      <c r="H292" s="43"/>
      <c r="I292" s="237"/>
      <c r="J292" s="43"/>
      <c r="K292" s="43"/>
      <c r="L292" s="47"/>
      <c r="M292" s="238"/>
      <c r="N292" s="239"/>
      <c r="O292" s="87"/>
      <c r="P292" s="87"/>
      <c r="Q292" s="87"/>
      <c r="R292" s="87"/>
      <c r="S292" s="87"/>
      <c r="T292" s="88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T292" s="20" t="s">
        <v>370</v>
      </c>
      <c r="AU292" s="20" t="s">
        <v>81</v>
      </c>
    </row>
    <row r="293" s="13" customFormat="1">
      <c r="A293" s="13"/>
      <c r="B293" s="240"/>
      <c r="C293" s="241"/>
      <c r="D293" s="242" t="s">
        <v>372</v>
      </c>
      <c r="E293" s="243" t="s">
        <v>21</v>
      </c>
      <c r="F293" s="244" t="s">
        <v>1867</v>
      </c>
      <c r="G293" s="241"/>
      <c r="H293" s="243" t="s">
        <v>21</v>
      </c>
      <c r="I293" s="245"/>
      <c r="J293" s="241"/>
      <c r="K293" s="241"/>
      <c r="L293" s="246"/>
      <c r="M293" s="247"/>
      <c r="N293" s="248"/>
      <c r="O293" s="248"/>
      <c r="P293" s="248"/>
      <c r="Q293" s="248"/>
      <c r="R293" s="248"/>
      <c r="S293" s="248"/>
      <c r="T293" s="249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50" t="s">
        <v>372</v>
      </c>
      <c r="AU293" s="250" t="s">
        <v>81</v>
      </c>
      <c r="AV293" s="13" t="s">
        <v>79</v>
      </c>
      <c r="AW293" s="13" t="s">
        <v>34</v>
      </c>
      <c r="AX293" s="13" t="s">
        <v>72</v>
      </c>
      <c r="AY293" s="250" t="s">
        <v>178</v>
      </c>
    </row>
    <row r="294" s="14" customFormat="1">
      <c r="A294" s="14"/>
      <c r="B294" s="251"/>
      <c r="C294" s="252"/>
      <c r="D294" s="242" t="s">
        <v>372</v>
      </c>
      <c r="E294" s="253" t="s">
        <v>21</v>
      </c>
      <c r="F294" s="254" t="s">
        <v>5665</v>
      </c>
      <c r="G294" s="252"/>
      <c r="H294" s="255">
        <v>0.25800000000000001</v>
      </c>
      <c r="I294" s="256"/>
      <c r="J294" s="252"/>
      <c r="K294" s="252"/>
      <c r="L294" s="257"/>
      <c r="M294" s="258"/>
      <c r="N294" s="259"/>
      <c r="O294" s="259"/>
      <c r="P294" s="259"/>
      <c r="Q294" s="259"/>
      <c r="R294" s="259"/>
      <c r="S294" s="259"/>
      <c r="T294" s="260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61" t="s">
        <v>372</v>
      </c>
      <c r="AU294" s="261" t="s">
        <v>81</v>
      </c>
      <c r="AV294" s="14" t="s">
        <v>81</v>
      </c>
      <c r="AW294" s="14" t="s">
        <v>34</v>
      </c>
      <c r="AX294" s="14" t="s">
        <v>72</v>
      </c>
      <c r="AY294" s="261" t="s">
        <v>178</v>
      </c>
    </row>
    <row r="295" s="14" customFormat="1">
      <c r="A295" s="14"/>
      <c r="B295" s="251"/>
      <c r="C295" s="252"/>
      <c r="D295" s="242" t="s">
        <v>372</v>
      </c>
      <c r="E295" s="253" t="s">
        <v>21</v>
      </c>
      <c r="F295" s="254" t="s">
        <v>5666</v>
      </c>
      <c r="G295" s="252"/>
      <c r="H295" s="255">
        <v>0.46400000000000002</v>
      </c>
      <c r="I295" s="256"/>
      <c r="J295" s="252"/>
      <c r="K295" s="252"/>
      <c r="L295" s="257"/>
      <c r="M295" s="258"/>
      <c r="N295" s="259"/>
      <c r="O295" s="259"/>
      <c r="P295" s="259"/>
      <c r="Q295" s="259"/>
      <c r="R295" s="259"/>
      <c r="S295" s="259"/>
      <c r="T295" s="260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61" t="s">
        <v>372</v>
      </c>
      <c r="AU295" s="261" t="s">
        <v>81</v>
      </c>
      <c r="AV295" s="14" t="s">
        <v>81</v>
      </c>
      <c r="AW295" s="14" t="s">
        <v>34</v>
      </c>
      <c r="AX295" s="14" t="s">
        <v>72</v>
      </c>
      <c r="AY295" s="261" t="s">
        <v>178</v>
      </c>
    </row>
    <row r="296" s="15" customFormat="1">
      <c r="A296" s="15"/>
      <c r="B296" s="262"/>
      <c r="C296" s="263"/>
      <c r="D296" s="242" t="s">
        <v>372</v>
      </c>
      <c r="E296" s="264" t="s">
        <v>21</v>
      </c>
      <c r="F296" s="265" t="s">
        <v>399</v>
      </c>
      <c r="G296" s="263"/>
      <c r="H296" s="266">
        <v>0.72199999999999998</v>
      </c>
      <c r="I296" s="267"/>
      <c r="J296" s="263"/>
      <c r="K296" s="263"/>
      <c r="L296" s="268"/>
      <c r="M296" s="269"/>
      <c r="N296" s="270"/>
      <c r="O296" s="270"/>
      <c r="P296" s="270"/>
      <c r="Q296" s="270"/>
      <c r="R296" s="270"/>
      <c r="S296" s="270"/>
      <c r="T296" s="271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T296" s="272" t="s">
        <v>372</v>
      </c>
      <c r="AU296" s="272" t="s">
        <v>81</v>
      </c>
      <c r="AV296" s="15" t="s">
        <v>97</v>
      </c>
      <c r="AW296" s="15" t="s">
        <v>34</v>
      </c>
      <c r="AX296" s="15" t="s">
        <v>79</v>
      </c>
      <c r="AY296" s="272" t="s">
        <v>178</v>
      </c>
    </row>
    <row r="297" s="2" customFormat="1" ht="37.8" customHeight="1">
      <c r="A297" s="41"/>
      <c r="B297" s="42"/>
      <c r="C297" s="214" t="s">
        <v>310</v>
      </c>
      <c r="D297" s="214" t="s">
        <v>179</v>
      </c>
      <c r="E297" s="215" t="s">
        <v>5667</v>
      </c>
      <c r="F297" s="216" t="s">
        <v>5668</v>
      </c>
      <c r="G297" s="217" t="s">
        <v>692</v>
      </c>
      <c r="H297" s="218">
        <v>0.111</v>
      </c>
      <c r="I297" s="219"/>
      <c r="J297" s="220">
        <f>ROUND(I297*H297,2)</f>
        <v>0</v>
      </c>
      <c r="K297" s="216" t="s">
        <v>368</v>
      </c>
      <c r="L297" s="47"/>
      <c r="M297" s="221" t="s">
        <v>21</v>
      </c>
      <c r="N297" s="222" t="s">
        <v>43</v>
      </c>
      <c r="O297" s="87"/>
      <c r="P297" s="223">
        <f>O297*H297</f>
        <v>0</v>
      </c>
      <c r="Q297" s="223">
        <v>0.088639999999999997</v>
      </c>
      <c r="R297" s="223">
        <f>Q297*H297</f>
        <v>0.0098390400000000003</v>
      </c>
      <c r="S297" s="223">
        <v>0</v>
      </c>
      <c r="T297" s="224">
        <f>S297*H297</f>
        <v>0</v>
      </c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R297" s="225" t="s">
        <v>97</v>
      </c>
      <c r="AT297" s="225" t="s">
        <v>179</v>
      </c>
      <c r="AU297" s="225" t="s">
        <v>81</v>
      </c>
      <c r="AY297" s="20" t="s">
        <v>178</v>
      </c>
      <c r="BE297" s="226">
        <f>IF(N297="základní",J297,0)</f>
        <v>0</v>
      </c>
      <c r="BF297" s="226">
        <f>IF(N297="snížená",J297,0)</f>
        <v>0</v>
      </c>
      <c r="BG297" s="226">
        <f>IF(N297="zákl. přenesená",J297,0)</f>
        <v>0</v>
      </c>
      <c r="BH297" s="226">
        <f>IF(N297="sníž. přenesená",J297,0)</f>
        <v>0</v>
      </c>
      <c r="BI297" s="226">
        <f>IF(N297="nulová",J297,0)</f>
        <v>0</v>
      </c>
      <c r="BJ297" s="20" t="s">
        <v>79</v>
      </c>
      <c r="BK297" s="226">
        <f>ROUND(I297*H297,2)</f>
        <v>0</v>
      </c>
      <c r="BL297" s="20" t="s">
        <v>97</v>
      </c>
      <c r="BM297" s="225" t="s">
        <v>5669</v>
      </c>
    </row>
    <row r="298" s="2" customFormat="1">
      <c r="A298" s="41"/>
      <c r="B298" s="42"/>
      <c r="C298" s="43"/>
      <c r="D298" s="235" t="s">
        <v>370</v>
      </c>
      <c r="E298" s="43"/>
      <c r="F298" s="236" t="s">
        <v>5670</v>
      </c>
      <c r="G298" s="43"/>
      <c r="H298" s="43"/>
      <c r="I298" s="237"/>
      <c r="J298" s="43"/>
      <c r="K298" s="43"/>
      <c r="L298" s="47"/>
      <c r="M298" s="238"/>
      <c r="N298" s="239"/>
      <c r="O298" s="87"/>
      <c r="P298" s="87"/>
      <c r="Q298" s="87"/>
      <c r="R298" s="87"/>
      <c r="S298" s="87"/>
      <c r="T298" s="88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T298" s="20" t="s">
        <v>370</v>
      </c>
      <c r="AU298" s="20" t="s">
        <v>81</v>
      </c>
    </row>
    <row r="299" s="13" customFormat="1">
      <c r="A299" s="13"/>
      <c r="B299" s="240"/>
      <c r="C299" s="241"/>
      <c r="D299" s="242" t="s">
        <v>372</v>
      </c>
      <c r="E299" s="243" t="s">
        <v>21</v>
      </c>
      <c r="F299" s="244" t="s">
        <v>948</v>
      </c>
      <c r="G299" s="241"/>
      <c r="H299" s="243" t="s">
        <v>21</v>
      </c>
      <c r="I299" s="245"/>
      <c r="J299" s="241"/>
      <c r="K299" s="241"/>
      <c r="L299" s="246"/>
      <c r="M299" s="247"/>
      <c r="N299" s="248"/>
      <c r="O299" s="248"/>
      <c r="P299" s="248"/>
      <c r="Q299" s="248"/>
      <c r="R299" s="248"/>
      <c r="S299" s="248"/>
      <c r="T299" s="249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50" t="s">
        <v>372</v>
      </c>
      <c r="AU299" s="250" t="s">
        <v>81</v>
      </c>
      <c r="AV299" s="13" t="s">
        <v>79</v>
      </c>
      <c r="AW299" s="13" t="s">
        <v>34</v>
      </c>
      <c r="AX299" s="13" t="s">
        <v>72</v>
      </c>
      <c r="AY299" s="250" t="s">
        <v>178</v>
      </c>
    </row>
    <row r="300" s="14" customFormat="1">
      <c r="A300" s="14"/>
      <c r="B300" s="251"/>
      <c r="C300" s="252"/>
      <c r="D300" s="242" t="s">
        <v>372</v>
      </c>
      <c r="E300" s="253" t="s">
        <v>21</v>
      </c>
      <c r="F300" s="254" t="s">
        <v>5671</v>
      </c>
      <c r="G300" s="252"/>
      <c r="H300" s="255">
        <v>0.085999999999999993</v>
      </c>
      <c r="I300" s="256"/>
      <c r="J300" s="252"/>
      <c r="K300" s="252"/>
      <c r="L300" s="257"/>
      <c r="M300" s="258"/>
      <c r="N300" s="259"/>
      <c r="O300" s="259"/>
      <c r="P300" s="259"/>
      <c r="Q300" s="259"/>
      <c r="R300" s="259"/>
      <c r="S300" s="259"/>
      <c r="T300" s="260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61" t="s">
        <v>372</v>
      </c>
      <c r="AU300" s="261" t="s">
        <v>81</v>
      </c>
      <c r="AV300" s="14" t="s">
        <v>81</v>
      </c>
      <c r="AW300" s="14" t="s">
        <v>34</v>
      </c>
      <c r="AX300" s="14" t="s">
        <v>72</v>
      </c>
      <c r="AY300" s="261" t="s">
        <v>178</v>
      </c>
    </row>
    <row r="301" s="14" customFormat="1">
      <c r="A301" s="14"/>
      <c r="B301" s="251"/>
      <c r="C301" s="252"/>
      <c r="D301" s="242" t="s">
        <v>372</v>
      </c>
      <c r="E301" s="253" t="s">
        <v>21</v>
      </c>
      <c r="F301" s="254" t="s">
        <v>5672</v>
      </c>
      <c r="G301" s="252"/>
      <c r="H301" s="255">
        <v>0.025000000000000001</v>
      </c>
      <c r="I301" s="256"/>
      <c r="J301" s="252"/>
      <c r="K301" s="252"/>
      <c r="L301" s="257"/>
      <c r="M301" s="258"/>
      <c r="N301" s="259"/>
      <c r="O301" s="259"/>
      <c r="P301" s="259"/>
      <c r="Q301" s="259"/>
      <c r="R301" s="259"/>
      <c r="S301" s="259"/>
      <c r="T301" s="260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61" t="s">
        <v>372</v>
      </c>
      <c r="AU301" s="261" t="s">
        <v>81</v>
      </c>
      <c r="AV301" s="14" t="s">
        <v>81</v>
      </c>
      <c r="AW301" s="14" t="s">
        <v>34</v>
      </c>
      <c r="AX301" s="14" t="s">
        <v>72</v>
      </c>
      <c r="AY301" s="261" t="s">
        <v>178</v>
      </c>
    </row>
    <row r="302" s="15" customFormat="1">
      <c r="A302" s="15"/>
      <c r="B302" s="262"/>
      <c r="C302" s="263"/>
      <c r="D302" s="242" t="s">
        <v>372</v>
      </c>
      <c r="E302" s="264" t="s">
        <v>21</v>
      </c>
      <c r="F302" s="265" t="s">
        <v>399</v>
      </c>
      <c r="G302" s="263"/>
      <c r="H302" s="266">
        <v>0.111</v>
      </c>
      <c r="I302" s="267"/>
      <c r="J302" s="263"/>
      <c r="K302" s="263"/>
      <c r="L302" s="268"/>
      <c r="M302" s="269"/>
      <c r="N302" s="270"/>
      <c r="O302" s="270"/>
      <c r="P302" s="270"/>
      <c r="Q302" s="270"/>
      <c r="R302" s="270"/>
      <c r="S302" s="270"/>
      <c r="T302" s="271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T302" s="272" t="s">
        <v>372</v>
      </c>
      <c r="AU302" s="272" t="s">
        <v>81</v>
      </c>
      <c r="AV302" s="15" t="s">
        <v>97</v>
      </c>
      <c r="AW302" s="15" t="s">
        <v>34</v>
      </c>
      <c r="AX302" s="15" t="s">
        <v>79</v>
      </c>
      <c r="AY302" s="272" t="s">
        <v>178</v>
      </c>
    </row>
    <row r="303" s="2" customFormat="1" ht="21.75" customHeight="1">
      <c r="A303" s="41"/>
      <c r="B303" s="42"/>
      <c r="C303" s="284" t="s">
        <v>316</v>
      </c>
      <c r="D303" s="284" t="s">
        <v>543</v>
      </c>
      <c r="E303" s="285" t="s">
        <v>5673</v>
      </c>
      <c r="F303" s="286" t="s">
        <v>5674</v>
      </c>
      <c r="G303" s="287" t="s">
        <v>692</v>
      </c>
      <c r="H303" s="288">
        <v>0.025999999999999999</v>
      </c>
      <c r="I303" s="289"/>
      <c r="J303" s="290">
        <f>ROUND(I303*H303,2)</f>
        <v>0</v>
      </c>
      <c r="K303" s="286" t="s">
        <v>368</v>
      </c>
      <c r="L303" s="291"/>
      <c r="M303" s="292" t="s">
        <v>21</v>
      </c>
      <c r="N303" s="293" t="s">
        <v>43</v>
      </c>
      <c r="O303" s="87"/>
      <c r="P303" s="223">
        <f>O303*H303</f>
        <v>0</v>
      </c>
      <c r="Q303" s="223">
        <v>1</v>
      </c>
      <c r="R303" s="223">
        <f>Q303*H303</f>
        <v>0.025999999999999999</v>
      </c>
      <c r="S303" s="223">
        <v>0</v>
      </c>
      <c r="T303" s="224">
        <f>S303*H303</f>
        <v>0</v>
      </c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R303" s="225" t="s">
        <v>219</v>
      </c>
      <c r="AT303" s="225" t="s">
        <v>543</v>
      </c>
      <c r="AU303" s="225" t="s">
        <v>81</v>
      </c>
      <c r="AY303" s="20" t="s">
        <v>178</v>
      </c>
      <c r="BE303" s="226">
        <f>IF(N303="základní",J303,0)</f>
        <v>0</v>
      </c>
      <c r="BF303" s="226">
        <f>IF(N303="snížená",J303,0)</f>
        <v>0</v>
      </c>
      <c r="BG303" s="226">
        <f>IF(N303="zákl. přenesená",J303,0)</f>
        <v>0</v>
      </c>
      <c r="BH303" s="226">
        <f>IF(N303="sníž. přenesená",J303,0)</f>
        <v>0</v>
      </c>
      <c r="BI303" s="226">
        <f>IF(N303="nulová",J303,0)</f>
        <v>0</v>
      </c>
      <c r="BJ303" s="20" t="s">
        <v>79</v>
      </c>
      <c r="BK303" s="226">
        <f>ROUND(I303*H303,2)</f>
        <v>0</v>
      </c>
      <c r="BL303" s="20" t="s">
        <v>97</v>
      </c>
      <c r="BM303" s="225" t="s">
        <v>5675</v>
      </c>
    </row>
    <row r="304" s="14" customFormat="1">
      <c r="A304" s="14"/>
      <c r="B304" s="251"/>
      <c r="C304" s="252"/>
      <c r="D304" s="242" t="s">
        <v>372</v>
      </c>
      <c r="E304" s="253" t="s">
        <v>21</v>
      </c>
      <c r="F304" s="254" t="s">
        <v>5676</v>
      </c>
      <c r="G304" s="252"/>
      <c r="H304" s="255">
        <v>0.025999999999999999</v>
      </c>
      <c r="I304" s="256"/>
      <c r="J304" s="252"/>
      <c r="K304" s="252"/>
      <c r="L304" s="257"/>
      <c r="M304" s="258"/>
      <c r="N304" s="259"/>
      <c r="O304" s="259"/>
      <c r="P304" s="259"/>
      <c r="Q304" s="259"/>
      <c r="R304" s="259"/>
      <c r="S304" s="259"/>
      <c r="T304" s="260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61" t="s">
        <v>372</v>
      </c>
      <c r="AU304" s="261" t="s">
        <v>81</v>
      </c>
      <c r="AV304" s="14" t="s">
        <v>81</v>
      </c>
      <c r="AW304" s="14" t="s">
        <v>34</v>
      </c>
      <c r="AX304" s="14" t="s">
        <v>79</v>
      </c>
      <c r="AY304" s="261" t="s">
        <v>178</v>
      </c>
    </row>
    <row r="305" s="2" customFormat="1" ht="21.75" customHeight="1">
      <c r="A305" s="41"/>
      <c r="B305" s="42"/>
      <c r="C305" s="284" t="s">
        <v>320</v>
      </c>
      <c r="D305" s="284" t="s">
        <v>543</v>
      </c>
      <c r="E305" s="285" t="s">
        <v>5677</v>
      </c>
      <c r="F305" s="286" t="s">
        <v>5678</v>
      </c>
      <c r="G305" s="287" t="s">
        <v>692</v>
      </c>
      <c r="H305" s="288">
        <v>0.090999999999999998</v>
      </c>
      <c r="I305" s="289"/>
      <c r="J305" s="290">
        <f>ROUND(I305*H305,2)</f>
        <v>0</v>
      </c>
      <c r="K305" s="286" t="s">
        <v>368</v>
      </c>
      <c r="L305" s="291"/>
      <c r="M305" s="292" t="s">
        <v>21</v>
      </c>
      <c r="N305" s="293" t="s">
        <v>43</v>
      </c>
      <c r="O305" s="87"/>
      <c r="P305" s="223">
        <f>O305*H305</f>
        <v>0</v>
      </c>
      <c r="Q305" s="223">
        <v>1</v>
      </c>
      <c r="R305" s="223">
        <f>Q305*H305</f>
        <v>0.090999999999999998</v>
      </c>
      <c r="S305" s="223">
        <v>0</v>
      </c>
      <c r="T305" s="224">
        <f>S305*H305</f>
        <v>0</v>
      </c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R305" s="225" t="s">
        <v>219</v>
      </c>
      <c r="AT305" s="225" t="s">
        <v>543</v>
      </c>
      <c r="AU305" s="225" t="s">
        <v>81</v>
      </c>
      <c r="AY305" s="20" t="s">
        <v>178</v>
      </c>
      <c r="BE305" s="226">
        <f>IF(N305="základní",J305,0)</f>
        <v>0</v>
      </c>
      <c r="BF305" s="226">
        <f>IF(N305="snížená",J305,0)</f>
        <v>0</v>
      </c>
      <c r="BG305" s="226">
        <f>IF(N305="zákl. přenesená",J305,0)</f>
        <v>0</v>
      </c>
      <c r="BH305" s="226">
        <f>IF(N305="sníž. přenesená",J305,0)</f>
        <v>0</v>
      </c>
      <c r="BI305" s="226">
        <f>IF(N305="nulová",J305,0)</f>
        <v>0</v>
      </c>
      <c r="BJ305" s="20" t="s">
        <v>79</v>
      </c>
      <c r="BK305" s="226">
        <f>ROUND(I305*H305,2)</f>
        <v>0</v>
      </c>
      <c r="BL305" s="20" t="s">
        <v>97</v>
      </c>
      <c r="BM305" s="225" t="s">
        <v>5679</v>
      </c>
    </row>
    <row r="306" s="14" customFormat="1">
      <c r="A306" s="14"/>
      <c r="B306" s="251"/>
      <c r="C306" s="252"/>
      <c r="D306" s="242" t="s">
        <v>372</v>
      </c>
      <c r="E306" s="253" t="s">
        <v>21</v>
      </c>
      <c r="F306" s="254" t="s">
        <v>5680</v>
      </c>
      <c r="G306" s="252"/>
      <c r="H306" s="255">
        <v>0.090999999999999998</v>
      </c>
      <c r="I306" s="256"/>
      <c r="J306" s="252"/>
      <c r="K306" s="252"/>
      <c r="L306" s="257"/>
      <c r="M306" s="258"/>
      <c r="N306" s="259"/>
      <c r="O306" s="259"/>
      <c r="P306" s="259"/>
      <c r="Q306" s="259"/>
      <c r="R306" s="259"/>
      <c r="S306" s="259"/>
      <c r="T306" s="260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61" t="s">
        <v>372</v>
      </c>
      <c r="AU306" s="261" t="s">
        <v>81</v>
      </c>
      <c r="AV306" s="14" t="s">
        <v>81</v>
      </c>
      <c r="AW306" s="14" t="s">
        <v>34</v>
      </c>
      <c r="AX306" s="14" t="s">
        <v>79</v>
      </c>
      <c r="AY306" s="261" t="s">
        <v>178</v>
      </c>
    </row>
    <row r="307" s="12" customFormat="1" ht="22.8" customHeight="1">
      <c r="A307" s="12"/>
      <c r="B307" s="200"/>
      <c r="C307" s="201"/>
      <c r="D307" s="202" t="s">
        <v>71</v>
      </c>
      <c r="E307" s="227" t="s">
        <v>211</v>
      </c>
      <c r="F307" s="227" t="s">
        <v>5681</v>
      </c>
      <c r="G307" s="201"/>
      <c r="H307" s="201"/>
      <c r="I307" s="204"/>
      <c r="J307" s="228">
        <f>BK307</f>
        <v>0</v>
      </c>
      <c r="K307" s="201"/>
      <c r="L307" s="206"/>
      <c r="M307" s="207"/>
      <c r="N307" s="208"/>
      <c r="O307" s="208"/>
      <c r="P307" s="209">
        <f>SUM(P308:P315)</f>
        <v>0</v>
      </c>
      <c r="Q307" s="208"/>
      <c r="R307" s="209">
        <f>SUM(R308:R315)</f>
        <v>0.58284799999999992</v>
      </c>
      <c r="S307" s="208"/>
      <c r="T307" s="210">
        <f>SUM(T308:T315)</f>
        <v>0</v>
      </c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R307" s="211" t="s">
        <v>79</v>
      </c>
      <c r="AT307" s="212" t="s">
        <v>71</v>
      </c>
      <c r="AU307" s="212" t="s">
        <v>79</v>
      </c>
      <c r="AY307" s="211" t="s">
        <v>178</v>
      </c>
      <c r="BK307" s="213">
        <f>SUM(BK308:BK315)</f>
        <v>0</v>
      </c>
    </row>
    <row r="308" s="2" customFormat="1" ht="49.05" customHeight="1">
      <c r="A308" s="41"/>
      <c r="B308" s="42"/>
      <c r="C308" s="214" t="s">
        <v>324</v>
      </c>
      <c r="D308" s="214" t="s">
        <v>179</v>
      </c>
      <c r="E308" s="215" t="s">
        <v>938</v>
      </c>
      <c r="F308" s="216" t="s">
        <v>939</v>
      </c>
      <c r="G308" s="217" t="s">
        <v>384</v>
      </c>
      <c r="H308" s="218">
        <v>7.7999999999999998</v>
      </c>
      <c r="I308" s="219"/>
      <c r="J308" s="220">
        <f>ROUND(I308*H308,2)</f>
        <v>0</v>
      </c>
      <c r="K308" s="216" t="s">
        <v>368</v>
      </c>
      <c r="L308" s="47"/>
      <c r="M308" s="221" t="s">
        <v>21</v>
      </c>
      <c r="N308" s="222" t="s">
        <v>43</v>
      </c>
      <c r="O308" s="87"/>
      <c r="P308" s="223">
        <f>O308*H308</f>
        <v>0</v>
      </c>
      <c r="Q308" s="223">
        <v>0.0063</v>
      </c>
      <c r="R308" s="223">
        <f>Q308*H308</f>
        <v>0.049139999999999996</v>
      </c>
      <c r="S308" s="223">
        <v>0</v>
      </c>
      <c r="T308" s="224">
        <f>S308*H308</f>
        <v>0</v>
      </c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R308" s="225" t="s">
        <v>97</v>
      </c>
      <c r="AT308" s="225" t="s">
        <v>179</v>
      </c>
      <c r="AU308" s="225" t="s">
        <v>81</v>
      </c>
      <c r="AY308" s="20" t="s">
        <v>178</v>
      </c>
      <c r="BE308" s="226">
        <f>IF(N308="základní",J308,0)</f>
        <v>0</v>
      </c>
      <c r="BF308" s="226">
        <f>IF(N308="snížená",J308,0)</f>
        <v>0</v>
      </c>
      <c r="BG308" s="226">
        <f>IF(N308="zákl. přenesená",J308,0)</f>
        <v>0</v>
      </c>
      <c r="BH308" s="226">
        <f>IF(N308="sníž. přenesená",J308,0)</f>
        <v>0</v>
      </c>
      <c r="BI308" s="226">
        <f>IF(N308="nulová",J308,0)</f>
        <v>0</v>
      </c>
      <c r="BJ308" s="20" t="s">
        <v>79</v>
      </c>
      <c r="BK308" s="226">
        <f>ROUND(I308*H308,2)</f>
        <v>0</v>
      </c>
      <c r="BL308" s="20" t="s">
        <v>97</v>
      </c>
      <c r="BM308" s="225" t="s">
        <v>5682</v>
      </c>
    </row>
    <row r="309" s="2" customFormat="1">
      <c r="A309" s="41"/>
      <c r="B309" s="42"/>
      <c r="C309" s="43"/>
      <c r="D309" s="235" t="s">
        <v>370</v>
      </c>
      <c r="E309" s="43"/>
      <c r="F309" s="236" t="s">
        <v>941</v>
      </c>
      <c r="G309" s="43"/>
      <c r="H309" s="43"/>
      <c r="I309" s="237"/>
      <c r="J309" s="43"/>
      <c r="K309" s="43"/>
      <c r="L309" s="47"/>
      <c r="M309" s="238"/>
      <c r="N309" s="239"/>
      <c r="O309" s="87"/>
      <c r="P309" s="87"/>
      <c r="Q309" s="87"/>
      <c r="R309" s="87"/>
      <c r="S309" s="87"/>
      <c r="T309" s="88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T309" s="20" t="s">
        <v>370</v>
      </c>
      <c r="AU309" s="20" t="s">
        <v>81</v>
      </c>
    </row>
    <row r="310" s="14" customFormat="1">
      <c r="A310" s="14"/>
      <c r="B310" s="251"/>
      <c r="C310" s="252"/>
      <c r="D310" s="242" t="s">
        <v>372</v>
      </c>
      <c r="E310" s="253" t="s">
        <v>21</v>
      </c>
      <c r="F310" s="254" t="s">
        <v>5683</v>
      </c>
      <c r="G310" s="252"/>
      <c r="H310" s="255">
        <v>7.7999999999999998</v>
      </c>
      <c r="I310" s="256"/>
      <c r="J310" s="252"/>
      <c r="K310" s="252"/>
      <c r="L310" s="257"/>
      <c r="M310" s="258"/>
      <c r="N310" s="259"/>
      <c r="O310" s="259"/>
      <c r="P310" s="259"/>
      <c r="Q310" s="259"/>
      <c r="R310" s="259"/>
      <c r="S310" s="259"/>
      <c r="T310" s="260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61" t="s">
        <v>372</v>
      </c>
      <c r="AU310" s="261" t="s">
        <v>81</v>
      </c>
      <c r="AV310" s="14" t="s">
        <v>81</v>
      </c>
      <c r="AW310" s="14" t="s">
        <v>34</v>
      </c>
      <c r="AX310" s="14" t="s">
        <v>79</v>
      </c>
      <c r="AY310" s="261" t="s">
        <v>178</v>
      </c>
    </row>
    <row r="311" s="2" customFormat="1" ht="16.5" customHeight="1">
      <c r="A311" s="41"/>
      <c r="B311" s="42"/>
      <c r="C311" s="214" t="s">
        <v>645</v>
      </c>
      <c r="D311" s="214" t="s">
        <v>179</v>
      </c>
      <c r="E311" s="215" t="s">
        <v>5684</v>
      </c>
      <c r="F311" s="216" t="s">
        <v>5685</v>
      </c>
      <c r="G311" s="217" t="s">
        <v>384</v>
      </c>
      <c r="H311" s="218">
        <v>13.720000000000001</v>
      </c>
      <c r="I311" s="219"/>
      <c r="J311" s="220">
        <f>ROUND(I311*H311,2)</f>
        <v>0</v>
      </c>
      <c r="K311" s="216" t="s">
        <v>368</v>
      </c>
      <c r="L311" s="47"/>
      <c r="M311" s="221" t="s">
        <v>21</v>
      </c>
      <c r="N311" s="222" t="s">
        <v>43</v>
      </c>
      <c r="O311" s="87"/>
      <c r="P311" s="223">
        <f>O311*H311</f>
        <v>0</v>
      </c>
      <c r="Q311" s="223">
        <v>0.038899999999999997</v>
      </c>
      <c r="R311" s="223">
        <f>Q311*H311</f>
        <v>0.53370799999999996</v>
      </c>
      <c r="S311" s="223">
        <v>0</v>
      </c>
      <c r="T311" s="224">
        <f>S311*H311</f>
        <v>0</v>
      </c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R311" s="225" t="s">
        <v>97</v>
      </c>
      <c r="AT311" s="225" t="s">
        <v>179</v>
      </c>
      <c r="AU311" s="225" t="s">
        <v>81</v>
      </c>
      <c r="AY311" s="20" t="s">
        <v>178</v>
      </c>
      <c r="BE311" s="226">
        <f>IF(N311="základní",J311,0)</f>
        <v>0</v>
      </c>
      <c r="BF311" s="226">
        <f>IF(N311="snížená",J311,0)</f>
        <v>0</v>
      </c>
      <c r="BG311" s="226">
        <f>IF(N311="zákl. přenesená",J311,0)</f>
        <v>0</v>
      </c>
      <c r="BH311" s="226">
        <f>IF(N311="sníž. přenesená",J311,0)</f>
        <v>0</v>
      </c>
      <c r="BI311" s="226">
        <f>IF(N311="nulová",J311,0)</f>
        <v>0</v>
      </c>
      <c r="BJ311" s="20" t="s">
        <v>79</v>
      </c>
      <c r="BK311" s="226">
        <f>ROUND(I311*H311,2)</f>
        <v>0</v>
      </c>
      <c r="BL311" s="20" t="s">
        <v>97</v>
      </c>
      <c r="BM311" s="225" t="s">
        <v>5686</v>
      </c>
    </row>
    <row r="312" s="2" customFormat="1">
      <c r="A312" s="41"/>
      <c r="B312" s="42"/>
      <c r="C312" s="43"/>
      <c r="D312" s="235" t="s">
        <v>370</v>
      </c>
      <c r="E312" s="43"/>
      <c r="F312" s="236" t="s">
        <v>5687</v>
      </c>
      <c r="G312" s="43"/>
      <c r="H312" s="43"/>
      <c r="I312" s="237"/>
      <c r="J312" s="43"/>
      <c r="K312" s="43"/>
      <c r="L312" s="47"/>
      <c r="M312" s="238"/>
      <c r="N312" s="239"/>
      <c r="O312" s="87"/>
      <c r="P312" s="87"/>
      <c r="Q312" s="87"/>
      <c r="R312" s="87"/>
      <c r="S312" s="87"/>
      <c r="T312" s="88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T312" s="20" t="s">
        <v>370</v>
      </c>
      <c r="AU312" s="20" t="s">
        <v>81</v>
      </c>
    </row>
    <row r="313" s="14" customFormat="1">
      <c r="A313" s="14"/>
      <c r="B313" s="251"/>
      <c r="C313" s="252"/>
      <c r="D313" s="242" t="s">
        <v>372</v>
      </c>
      <c r="E313" s="253" t="s">
        <v>21</v>
      </c>
      <c r="F313" s="254" t="s">
        <v>5683</v>
      </c>
      <c r="G313" s="252"/>
      <c r="H313" s="255">
        <v>7.7999999999999998</v>
      </c>
      <c r="I313" s="256"/>
      <c r="J313" s="252"/>
      <c r="K313" s="252"/>
      <c r="L313" s="257"/>
      <c r="M313" s="258"/>
      <c r="N313" s="259"/>
      <c r="O313" s="259"/>
      <c r="P313" s="259"/>
      <c r="Q313" s="259"/>
      <c r="R313" s="259"/>
      <c r="S313" s="259"/>
      <c r="T313" s="260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61" t="s">
        <v>372</v>
      </c>
      <c r="AU313" s="261" t="s">
        <v>81</v>
      </c>
      <c r="AV313" s="14" t="s">
        <v>81</v>
      </c>
      <c r="AW313" s="14" t="s">
        <v>34</v>
      </c>
      <c r="AX313" s="14" t="s">
        <v>72</v>
      </c>
      <c r="AY313" s="261" t="s">
        <v>178</v>
      </c>
    </row>
    <row r="314" s="14" customFormat="1">
      <c r="A314" s="14"/>
      <c r="B314" s="251"/>
      <c r="C314" s="252"/>
      <c r="D314" s="242" t="s">
        <v>372</v>
      </c>
      <c r="E314" s="253" t="s">
        <v>21</v>
      </c>
      <c r="F314" s="254" t="s">
        <v>5688</v>
      </c>
      <c r="G314" s="252"/>
      <c r="H314" s="255">
        <v>5.9199999999999999</v>
      </c>
      <c r="I314" s="256"/>
      <c r="J314" s="252"/>
      <c r="K314" s="252"/>
      <c r="L314" s="257"/>
      <c r="M314" s="258"/>
      <c r="N314" s="259"/>
      <c r="O314" s="259"/>
      <c r="P314" s="259"/>
      <c r="Q314" s="259"/>
      <c r="R314" s="259"/>
      <c r="S314" s="259"/>
      <c r="T314" s="260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61" t="s">
        <v>372</v>
      </c>
      <c r="AU314" s="261" t="s">
        <v>81</v>
      </c>
      <c r="AV314" s="14" t="s">
        <v>81</v>
      </c>
      <c r="AW314" s="14" t="s">
        <v>34</v>
      </c>
      <c r="AX314" s="14" t="s">
        <v>72</v>
      </c>
      <c r="AY314" s="261" t="s">
        <v>178</v>
      </c>
    </row>
    <row r="315" s="15" customFormat="1">
      <c r="A315" s="15"/>
      <c r="B315" s="262"/>
      <c r="C315" s="263"/>
      <c r="D315" s="242" t="s">
        <v>372</v>
      </c>
      <c r="E315" s="264" t="s">
        <v>21</v>
      </c>
      <c r="F315" s="265" t="s">
        <v>399</v>
      </c>
      <c r="G315" s="263"/>
      <c r="H315" s="266">
        <v>13.720000000000001</v>
      </c>
      <c r="I315" s="267"/>
      <c r="J315" s="263"/>
      <c r="K315" s="263"/>
      <c r="L315" s="268"/>
      <c r="M315" s="269"/>
      <c r="N315" s="270"/>
      <c r="O315" s="270"/>
      <c r="P315" s="270"/>
      <c r="Q315" s="270"/>
      <c r="R315" s="270"/>
      <c r="S315" s="270"/>
      <c r="T315" s="271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T315" s="272" t="s">
        <v>372</v>
      </c>
      <c r="AU315" s="272" t="s">
        <v>81</v>
      </c>
      <c r="AV315" s="15" t="s">
        <v>97</v>
      </c>
      <c r="AW315" s="15" t="s">
        <v>34</v>
      </c>
      <c r="AX315" s="15" t="s">
        <v>79</v>
      </c>
      <c r="AY315" s="272" t="s">
        <v>178</v>
      </c>
    </row>
    <row r="316" s="12" customFormat="1" ht="22.8" customHeight="1">
      <c r="A316" s="12"/>
      <c r="B316" s="200"/>
      <c r="C316" s="201"/>
      <c r="D316" s="202" t="s">
        <v>71</v>
      </c>
      <c r="E316" s="227" t="s">
        <v>219</v>
      </c>
      <c r="F316" s="227" t="s">
        <v>1406</v>
      </c>
      <c r="G316" s="201"/>
      <c r="H316" s="201"/>
      <c r="I316" s="204"/>
      <c r="J316" s="228">
        <f>BK316</f>
        <v>0</v>
      </c>
      <c r="K316" s="201"/>
      <c r="L316" s="206"/>
      <c r="M316" s="207"/>
      <c r="N316" s="208"/>
      <c r="O316" s="208"/>
      <c r="P316" s="209">
        <f>SUM(P317:P322)</f>
        <v>0</v>
      </c>
      <c r="Q316" s="208"/>
      <c r="R316" s="209">
        <f>SUM(R317:R322)</f>
        <v>7.6460799999999995</v>
      </c>
      <c r="S316" s="208"/>
      <c r="T316" s="210">
        <f>SUM(T317:T322)</f>
        <v>0</v>
      </c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R316" s="211" t="s">
        <v>79</v>
      </c>
      <c r="AT316" s="212" t="s">
        <v>71</v>
      </c>
      <c r="AU316" s="212" t="s">
        <v>79</v>
      </c>
      <c r="AY316" s="211" t="s">
        <v>178</v>
      </c>
      <c r="BK316" s="213">
        <f>SUM(BK317:BK322)</f>
        <v>0</v>
      </c>
    </row>
    <row r="317" s="2" customFormat="1" ht="24.15" customHeight="1">
      <c r="A317" s="41"/>
      <c r="B317" s="42"/>
      <c r="C317" s="214" t="s">
        <v>651</v>
      </c>
      <c r="D317" s="214" t="s">
        <v>179</v>
      </c>
      <c r="E317" s="215" t="s">
        <v>5689</v>
      </c>
      <c r="F317" s="216" t="s">
        <v>5690</v>
      </c>
      <c r="G317" s="217" t="s">
        <v>546</v>
      </c>
      <c r="H317" s="218">
        <v>13</v>
      </c>
      <c r="I317" s="219"/>
      <c r="J317" s="220">
        <f>ROUND(I317*H317,2)</f>
        <v>0</v>
      </c>
      <c r="K317" s="216" t="s">
        <v>368</v>
      </c>
      <c r="L317" s="47"/>
      <c r="M317" s="221" t="s">
        <v>21</v>
      </c>
      <c r="N317" s="222" t="s">
        <v>43</v>
      </c>
      <c r="O317" s="87"/>
      <c r="P317" s="223">
        <f>O317*H317</f>
        <v>0</v>
      </c>
      <c r="Q317" s="223">
        <v>0.00316</v>
      </c>
      <c r="R317" s="223">
        <f>Q317*H317</f>
        <v>0.041079999999999998</v>
      </c>
      <c r="S317" s="223">
        <v>0</v>
      </c>
      <c r="T317" s="224">
        <f>S317*H317</f>
        <v>0</v>
      </c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R317" s="225" t="s">
        <v>97</v>
      </c>
      <c r="AT317" s="225" t="s">
        <v>179</v>
      </c>
      <c r="AU317" s="225" t="s">
        <v>81</v>
      </c>
      <c r="AY317" s="20" t="s">
        <v>178</v>
      </c>
      <c r="BE317" s="226">
        <f>IF(N317="základní",J317,0)</f>
        <v>0</v>
      </c>
      <c r="BF317" s="226">
        <f>IF(N317="snížená",J317,0)</f>
        <v>0</v>
      </c>
      <c r="BG317" s="226">
        <f>IF(N317="zákl. přenesená",J317,0)</f>
        <v>0</v>
      </c>
      <c r="BH317" s="226">
        <f>IF(N317="sníž. přenesená",J317,0)</f>
        <v>0</v>
      </c>
      <c r="BI317" s="226">
        <f>IF(N317="nulová",J317,0)</f>
        <v>0</v>
      </c>
      <c r="BJ317" s="20" t="s">
        <v>79</v>
      </c>
      <c r="BK317" s="226">
        <f>ROUND(I317*H317,2)</f>
        <v>0</v>
      </c>
      <c r="BL317" s="20" t="s">
        <v>97</v>
      </c>
      <c r="BM317" s="225" t="s">
        <v>5691</v>
      </c>
    </row>
    <row r="318" s="2" customFormat="1">
      <c r="A318" s="41"/>
      <c r="B318" s="42"/>
      <c r="C318" s="43"/>
      <c r="D318" s="235" t="s">
        <v>370</v>
      </c>
      <c r="E318" s="43"/>
      <c r="F318" s="236" t="s">
        <v>5692</v>
      </c>
      <c r="G318" s="43"/>
      <c r="H318" s="43"/>
      <c r="I318" s="237"/>
      <c r="J318" s="43"/>
      <c r="K318" s="43"/>
      <c r="L318" s="47"/>
      <c r="M318" s="238"/>
      <c r="N318" s="239"/>
      <c r="O318" s="87"/>
      <c r="P318" s="87"/>
      <c r="Q318" s="87"/>
      <c r="R318" s="87"/>
      <c r="S318" s="87"/>
      <c r="T318" s="88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T318" s="20" t="s">
        <v>370</v>
      </c>
      <c r="AU318" s="20" t="s">
        <v>81</v>
      </c>
    </row>
    <row r="319" s="13" customFormat="1">
      <c r="A319" s="13"/>
      <c r="B319" s="240"/>
      <c r="C319" s="241"/>
      <c r="D319" s="242" t="s">
        <v>372</v>
      </c>
      <c r="E319" s="243" t="s">
        <v>21</v>
      </c>
      <c r="F319" s="244" t="s">
        <v>5693</v>
      </c>
      <c r="G319" s="241"/>
      <c r="H319" s="243" t="s">
        <v>21</v>
      </c>
      <c r="I319" s="245"/>
      <c r="J319" s="241"/>
      <c r="K319" s="241"/>
      <c r="L319" s="246"/>
      <c r="M319" s="247"/>
      <c r="N319" s="248"/>
      <c r="O319" s="248"/>
      <c r="P319" s="248"/>
      <c r="Q319" s="248"/>
      <c r="R319" s="248"/>
      <c r="S319" s="248"/>
      <c r="T319" s="249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50" t="s">
        <v>372</v>
      </c>
      <c r="AU319" s="250" t="s">
        <v>81</v>
      </c>
      <c r="AV319" s="13" t="s">
        <v>79</v>
      </c>
      <c r="AW319" s="13" t="s">
        <v>34</v>
      </c>
      <c r="AX319" s="13" t="s">
        <v>72</v>
      </c>
      <c r="AY319" s="250" t="s">
        <v>178</v>
      </c>
    </row>
    <row r="320" s="14" customFormat="1">
      <c r="A320" s="14"/>
      <c r="B320" s="251"/>
      <c r="C320" s="252"/>
      <c r="D320" s="242" t="s">
        <v>372</v>
      </c>
      <c r="E320" s="253" t="s">
        <v>21</v>
      </c>
      <c r="F320" s="254" t="s">
        <v>5694</v>
      </c>
      <c r="G320" s="252"/>
      <c r="H320" s="255">
        <v>13</v>
      </c>
      <c r="I320" s="256"/>
      <c r="J320" s="252"/>
      <c r="K320" s="252"/>
      <c r="L320" s="257"/>
      <c r="M320" s="258"/>
      <c r="N320" s="259"/>
      <c r="O320" s="259"/>
      <c r="P320" s="259"/>
      <c r="Q320" s="259"/>
      <c r="R320" s="259"/>
      <c r="S320" s="259"/>
      <c r="T320" s="260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61" t="s">
        <v>372</v>
      </c>
      <c r="AU320" s="261" t="s">
        <v>81</v>
      </c>
      <c r="AV320" s="14" t="s">
        <v>81</v>
      </c>
      <c r="AW320" s="14" t="s">
        <v>34</v>
      </c>
      <c r="AX320" s="14" t="s">
        <v>79</v>
      </c>
      <c r="AY320" s="261" t="s">
        <v>178</v>
      </c>
    </row>
    <row r="321" s="2" customFormat="1" ht="24.15" customHeight="1">
      <c r="A321" s="41"/>
      <c r="B321" s="42"/>
      <c r="C321" s="284" t="s">
        <v>657</v>
      </c>
      <c r="D321" s="284" t="s">
        <v>543</v>
      </c>
      <c r="E321" s="285" t="s">
        <v>5695</v>
      </c>
      <c r="F321" s="286" t="s">
        <v>5696</v>
      </c>
      <c r="G321" s="287" t="s">
        <v>546</v>
      </c>
      <c r="H321" s="288">
        <v>13</v>
      </c>
      <c r="I321" s="289"/>
      <c r="J321" s="290">
        <f>ROUND(I321*H321,2)</f>
        <v>0</v>
      </c>
      <c r="K321" s="286" t="s">
        <v>393</v>
      </c>
      <c r="L321" s="291"/>
      <c r="M321" s="292" t="s">
        <v>21</v>
      </c>
      <c r="N321" s="293" t="s">
        <v>43</v>
      </c>
      <c r="O321" s="87"/>
      <c r="P321" s="223">
        <f>O321*H321</f>
        <v>0</v>
      </c>
      <c r="Q321" s="223">
        <v>0.58499999999999996</v>
      </c>
      <c r="R321" s="223">
        <f>Q321*H321</f>
        <v>7.6049999999999995</v>
      </c>
      <c r="S321" s="223">
        <v>0</v>
      </c>
      <c r="T321" s="224">
        <f>S321*H321</f>
        <v>0</v>
      </c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R321" s="225" t="s">
        <v>219</v>
      </c>
      <c r="AT321" s="225" t="s">
        <v>543</v>
      </c>
      <c r="AU321" s="225" t="s">
        <v>81</v>
      </c>
      <c r="AY321" s="20" t="s">
        <v>178</v>
      </c>
      <c r="BE321" s="226">
        <f>IF(N321="základní",J321,0)</f>
        <v>0</v>
      </c>
      <c r="BF321" s="226">
        <f>IF(N321="snížená",J321,0)</f>
        <v>0</v>
      </c>
      <c r="BG321" s="226">
        <f>IF(N321="zákl. přenesená",J321,0)</f>
        <v>0</v>
      </c>
      <c r="BH321" s="226">
        <f>IF(N321="sníž. přenesená",J321,0)</f>
        <v>0</v>
      </c>
      <c r="BI321" s="226">
        <f>IF(N321="nulová",J321,0)</f>
        <v>0</v>
      </c>
      <c r="BJ321" s="20" t="s">
        <v>79</v>
      </c>
      <c r="BK321" s="226">
        <f>ROUND(I321*H321,2)</f>
        <v>0</v>
      </c>
      <c r="BL321" s="20" t="s">
        <v>97</v>
      </c>
      <c r="BM321" s="225" t="s">
        <v>5697</v>
      </c>
    </row>
    <row r="322" s="14" customFormat="1">
      <c r="A322" s="14"/>
      <c r="B322" s="251"/>
      <c r="C322" s="252"/>
      <c r="D322" s="242" t="s">
        <v>372</v>
      </c>
      <c r="E322" s="253" t="s">
        <v>21</v>
      </c>
      <c r="F322" s="254" t="s">
        <v>5698</v>
      </c>
      <c r="G322" s="252"/>
      <c r="H322" s="255">
        <v>13</v>
      </c>
      <c r="I322" s="256"/>
      <c r="J322" s="252"/>
      <c r="K322" s="252"/>
      <c r="L322" s="257"/>
      <c r="M322" s="258"/>
      <c r="N322" s="259"/>
      <c r="O322" s="259"/>
      <c r="P322" s="259"/>
      <c r="Q322" s="259"/>
      <c r="R322" s="259"/>
      <c r="S322" s="259"/>
      <c r="T322" s="260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61" t="s">
        <v>372</v>
      </c>
      <c r="AU322" s="261" t="s">
        <v>81</v>
      </c>
      <c r="AV322" s="14" t="s">
        <v>81</v>
      </c>
      <c r="AW322" s="14" t="s">
        <v>34</v>
      </c>
      <c r="AX322" s="14" t="s">
        <v>79</v>
      </c>
      <c r="AY322" s="261" t="s">
        <v>178</v>
      </c>
    </row>
    <row r="323" s="12" customFormat="1" ht="22.8" customHeight="1">
      <c r="A323" s="12"/>
      <c r="B323" s="200"/>
      <c r="C323" s="201"/>
      <c r="D323" s="202" t="s">
        <v>71</v>
      </c>
      <c r="E323" s="227" t="s">
        <v>1112</v>
      </c>
      <c r="F323" s="227" t="s">
        <v>1490</v>
      </c>
      <c r="G323" s="201"/>
      <c r="H323" s="201"/>
      <c r="I323" s="204"/>
      <c r="J323" s="228">
        <f>BK323</f>
        <v>0</v>
      </c>
      <c r="K323" s="201"/>
      <c r="L323" s="206"/>
      <c r="M323" s="207"/>
      <c r="N323" s="208"/>
      <c r="O323" s="208"/>
      <c r="P323" s="209">
        <f>SUM(P324:P340)</f>
        <v>0</v>
      </c>
      <c r="Q323" s="208"/>
      <c r="R323" s="209">
        <f>SUM(R324:R340)</f>
        <v>0.18951788999999999</v>
      </c>
      <c r="S323" s="208"/>
      <c r="T323" s="210">
        <f>SUM(T324:T340)</f>
        <v>0</v>
      </c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R323" s="211" t="s">
        <v>79</v>
      </c>
      <c r="AT323" s="212" t="s">
        <v>71</v>
      </c>
      <c r="AU323" s="212" t="s">
        <v>79</v>
      </c>
      <c r="AY323" s="211" t="s">
        <v>178</v>
      </c>
      <c r="BK323" s="213">
        <f>SUM(BK324:BK340)</f>
        <v>0</v>
      </c>
    </row>
    <row r="324" s="2" customFormat="1" ht="24.15" customHeight="1">
      <c r="A324" s="41"/>
      <c r="B324" s="42"/>
      <c r="C324" s="214" t="s">
        <v>663</v>
      </c>
      <c r="D324" s="214" t="s">
        <v>179</v>
      </c>
      <c r="E324" s="215" t="s">
        <v>5699</v>
      </c>
      <c r="F324" s="216" t="s">
        <v>5700</v>
      </c>
      <c r="G324" s="217" t="s">
        <v>384</v>
      </c>
      <c r="H324" s="218">
        <v>160.881</v>
      </c>
      <c r="I324" s="219"/>
      <c r="J324" s="220">
        <f>ROUND(I324*H324,2)</f>
        <v>0</v>
      </c>
      <c r="K324" s="216" t="s">
        <v>368</v>
      </c>
      <c r="L324" s="47"/>
      <c r="M324" s="221" t="s">
        <v>21</v>
      </c>
      <c r="N324" s="222" t="s">
        <v>43</v>
      </c>
      <c r="O324" s="87"/>
      <c r="P324" s="223">
        <f>O324*H324</f>
        <v>0</v>
      </c>
      <c r="Q324" s="223">
        <v>0.00068999999999999997</v>
      </c>
      <c r="R324" s="223">
        <f>Q324*H324</f>
        <v>0.11100789</v>
      </c>
      <c r="S324" s="223">
        <v>0</v>
      </c>
      <c r="T324" s="224">
        <f>S324*H324</f>
        <v>0</v>
      </c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R324" s="225" t="s">
        <v>97</v>
      </c>
      <c r="AT324" s="225" t="s">
        <v>179</v>
      </c>
      <c r="AU324" s="225" t="s">
        <v>81</v>
      </c>
      <c r="AY324" s="20" t="s">
        <v>178</v>
      </c>
      <c r="BE324" s="226">
        <f>IF(N324="základní",J324,0)</f>
        <v>0</v>
      </c>
      <c r="BF324" s="226">
        <f>IF(N324="snížená",J324,0)</f>
        <v>0</v>
      </c>
      <c r="BG324" s="226">
        <f>IF(N324="zákl. přenesená",J324,0)</f>
        <v>0</v>
      </c>
      <c r="BH324" s="226">
        <f>IF(N324="sníž. přenesená",J324,0)</f>
        <v>0</v>
      </c>
      <c r="BI324" s="226">
        <f>IF(N324="nulová",J324,0)</f>
        <v>0</v>
      </c>
      <c r="BJ324" s="20" t="s">
        <v>79</v>
      </c>
      <c r="BK324" s="226">
        <f>ROUND(I324*H324,2)</f>
        <v>0</v>
      </c>
      <c r="BL324" s="20" t="s">
        <v>97</v>
      </c>
      <c r="BM324" s="225" t="s">
        <v>5701</v>
      </c>
    </row>
    <row r="325" s="2" customFormat="1">
      <c r="A325" s="41"/>
      <c r="B325" s="42"/>
      <c r="C325" s="43"/>
      <c r="D325" s="235" t="s">
        <v>370</v>
      </c>
      <c r="E325" s="43"/>
      <c r="F325" s="236" t="s">
        <v>5702</v>
      </c>
      <c r="G325" s="43"/>
      <c r="H325" s="43"/>
      <c r="I325" s="237"/>
      <c r="J325" s="43"/>
      <c r="K325" s="43"/>
      <c r="L325" s="47"/>
      <c r="M325" s="238"/>
      <c r="N325" s="239"/>
      <c r="O325" s="87"/>
      <c r="P325" s="87"/>
      <c r="Q325" s="87"/>
      <c r="R325" s="87"/>
      <c r="S325" s="87"/>
      <c r="T325" s="88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T325" s="20" t="s">
        <v>370</v>
      </c>
      <c r="AU325" s="20" t="s">
        <v>81</v>
      </c>
    </row>
    <row r="326" s="13" customFormat="1">
      <c r="A326" s="13"/>
      <c r="B326" s="240"/>
      <c r="C326" s="241"/>
      <c r="D326" s="242" t="s">
        <v>372</v>
      </c>
      <c r="E326" s="243" t="s">
        <v>21</v>
      </c>
      <c r="F326" s="244" t="s">
        <v>5703</v>
      </c>
      <c r="G326" s="241"/>
      <c r="H326" s="243" t="s">
        <v>21</v>
      </c>
      <c r="I326" s="245"/>
      <c r="J326" s="241"/>
      <c r="K326" s="241"/>
      <c r="L326" s="246"/>
      <c r="M326" s="247"/>
      <c r="N326" s="248"/>
      <c r="O326" s="248"/>
      <c r="P326" s="248"/>
      <c r="Q326" s="248"/>
      <c r="R326" s="248"/>
      <c r="S326" s="248"/>
      <c r="T326" s="249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50" t="s">
        <v>372</v>
      </c>
      <c r="AU326" s="250" t="s">
        <v>81</v>
      </c>
      <c r="AV326" s="13" t="s">
        <v>79</v>
      </c>
      <c r="AW326" s="13" t="s">
        <v>34</v>
      </c>
      <c r="AX326" s="13" t="s">
        <v>72</v>
      </c>
      <c r="AY326" s="250" t="s">
        <v>178</v>
      </c>
    </row>
    <row r="327" s="14" customFormat="1">
      <c r="A327" s="14"/>
      <c r="B327" s="251"/>
      <c r="C327" s="252"/>
      <c r="D327" s="242" t="s">
        <v>372</v>
      </c>
      <c r="E327" s="253" t="s">
        <v>21</v>
      </c>
      <c r="F327" s="254" t="s">
        <v>5704</v>
      </c>
      <c r="G327" s="252"/>
      <c r="H327" s="255">
        <v>14.210000000000001</v>
      </c>
      <c r="I327" s="256"/>
      <c r="J327" s="252"/>
      <c r="K327" s="252"/>
      <c r="L327" s="257"/>
      <c r="M327" s="258"/>
      <c r="N327" s="259"/>
      <c r="O327" s="259"/>
      <c r="P327" s="259"/>
      <c r="Q327" s="259"/>
      <c r="R327" s="259"/>
      <c r="S327" s="259"/>
      <c r="T327" s="260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61" t="s">
        <v>372</v>
      </c>
      <c r="AU327" s="261" t="s">
        <v>81</v>
      </c>
      <c r="AV327" s="14" t="s">
        <v>81</v>
      </c>
      <c r="AW327" s="14" t="s">
        <v>34</v>
      </c>
      <c r="AX327" s="14" t="s">
        <v>72</v>
      </c>
      <c r="AY327" s="261" t="s">
        <v>178</v>
      </c>
    </row>
    <row r="328" s="14" customFormat="1">
      <c r="A328" s="14"/>
      <c r="B328" s="251"/>
      <c r="C328" s="252"/>
      <c r="D328" s="242" t="s">
        <v>372</v>
      </c>
      <c r="E328" s="253" t="s">
        <v>21</v>
      </c>
      <c r="F328" s="254" t="s">
        <v>5705</v>
      </c>
      <c r="G328" s="252"/>
      <c r="H328" s="255">
        <v>73.439999999999998</v>
      </c>
      <c r="I328" s="256"/>
      <c r="J328" s="252"/>
      <c r="K328" s="252"/>
      <c r="L328" s="257"/>
      <c r="M328" s="258"/>
      <c r="N328" s="259"/>
      <c r="O328" s="259"/>
      <c r="P328" s="259"/>
      <c r="Q328" s="259"/>
      <c r="R328" s="259"/>
      <c r="S328" s="259"/>
      <c r="T328" s="260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261" t="s">
        <v>372</v>
      </c>
      <c r="AU328" s="261" t="s">
        <v>81</v>
      </c>
      <c r="AV328" s="14" t="s">
        <v>81</v>
      </c>
      <c r="AW328" s="14" t="s">
        <v>34</v>
      </c>
      <c r="AX328" s="14" t="s">
        <v>72</v>
      </c>
      <c r="AY328" s="261" t="s">
        <v>178</v>
      </c>
    </row>
    <row r="329" s="14" customFormat="1">
      <c r="A329" s="14"/>
      <c r="B329" s="251"/>
      <c r="C329" s="252"/>
      <c r="D329" s="242" t="s">
        <v>372</v>
      </c>
      <c r="E329" s="253" t="s">
        <v>21</v>
      </c>
      <c r="F329" s="254" t="s">
        <v>5706</v>
      </c>
      <c r="G329" s="252"/>
      <c r="H329" s="255">
        <v>39.225999999999999</v>
      </c>
      <c r="I329" s="256"/>
      <c r="J329" s="252"/>
      <c r="K329" s="252"/>
      <c r="L329" s="257"/>
      <c r="M329" s="258"/>
      <c r="N329" s="259"/>
      <c r="O329" s="259"/>
      <c r="P329" s="259"/>
      <c r="Q329" s="259"/>
      <c r="R329" s="259"/>
      <c r="S329" s="259"/>
      <c r="T329" s="260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61" t="s">
        <v>372</v>
      </c>
      <c r="AU329" s="261" t="s">
        <v>81</v>
      </c>
      <c r="AV329" s="14" t="s">
        <v>81</v>
      </c>
      <c r="AW329" s="14" t="s">
        <v>34</v>
      </c>
      <c r="AX329" s="14" t="s">
        <v>72</v>
      </c>
      <c r="AY329" s="261" t="s">
        <v>178</v>
      </c>
    </row>
    <row r="330" s="14" customFormat="1">
      <c r="A330" s="14"/>
      <c r="B330" s="251"/>
      <c r="C330" s="252"/>
      <c r="D330" s="242" t="s">
        <v>372</v>
      </c>
      <c r="E330" s="253" t="s">
        <v>21</v>
      </c>
      <c r="F330" s="254" t="s">
        <v>5707</v>
      </c>
      <c r="G330" s="252"/>
      <c r="H330" s="255">
        <v>34.005000000000003</v>
      </c>
      <c r="I330" s="256"/>
      <c r="J330" s="252"/>
      <c r="K330" s="252"/>
      <c r="L330" s="257"/>
      <c r="M330" s="258"/>
      <c r="N330" s="259"/>
      <c r="O330" s="259"/>
      <c r="P330" s="259"/>
      <c r="Q330" s="259"/>
      <c r="R330" s="259"/>
      <c r="S330" s="259"/>
      <c r="T330" s="260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61" t="s">
        <v>372</v>
      </c>
      <c r="AU330" s="261" t="s">
        <v>81</v>
      </c>
      <c r="AV330" s="14" t="s">
        <v>81</v>
      </c>
      <c r="AW330" s="14" t="s">
        <v>34</v>
      </c>
      <c r="AX330" s="14" t="s">
        <v>72</v>
      </c>
      <c r="AY330" s="261" t="s">
        <v>178</v>
      </c>
    </row>
    <row r="331" s="15" customFormat="1">
      <c r="A331" s="15"/>
      <c r="B331" s="262"/>
      <c r="C331" s="263"/>
      <c r="D331" s="242" t="s">
        <v>372</v>
      </c>
      <c r="E331" s="264" t="s">
        <v>21</v>
      </c>
      <c r="F331" s="265" t="s">
        <v>399</v>
      </c>
      <c r="G331" s="263"/>
      <c r="H331" s="266">
        <v>160.881</v>
      </c>
      <c r="I331" s="267"/>
      <c r="J331" s="263"/>
      <c r="K331" s="263"/>
      <c r="L331" s="268"/>
      <c r="M331" s="269"/>
      <c r="N331" s="270"/>
      <c r="O331" s="270"/>
      <c r="P331" s="270"/>
      <c r="Q331" s="270"/>
      <c r="R331" s="270"/>
      <c r="S331" s="270"/>
      <c r="T331" s="271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T331" s="272" t="s">
        <v>372</v>
      </c>
      <c r="AU331" s="272" t="s">
        <v>81</v>
      </c>
      <c r="AV331" s="15" t="s">
        <v>97</v>
      </c>
      <c r="AW331" s="15" t="s">
        <v>34</v>
      </c>
      <c r="AX331" s="15" t="s">
        <v>79</v>
      </c>
      <c r="AY331" s="272" t="s">
        <v>178</v>
      </c>
    </row>
    <row r="332" s="2" customFormat="1" ht="33" customHeight="1">
      <c r="A332" s="41"/>
      <c r="B332" s="42"/>
      <c r="C332" s="214" t="s">
        <v>669</v>
      </c>
      <c r="D332" s="214" t="s">
        <v>179</v>
      </c>
      <c r="E332" s="215" t="s">
        <v>5708</v>
      </c>
      <c r="F332" s="216" t="s">
        <v>5709</v>
      </c>
      <c r="G332" s="217" t="s">
        <v>546</v>
      </c>
      <c r="H332" s="218">
        <v>1</v>
      </c>
      <c r="I332" s="219"/>
      <c r="J332" s="220">
        <f>ROUND(I332*H332,2)</f>
        <v>0</v>
      </c>
      <c r="K332" s="216" t="s">
        <v>368</v>
      </c>
      <c r="L332" s="47"/>
      <c r="M332" s="221" t="s">
        <v>21</v>
      </c>
      <c r="N332" s="222" t="s">
        <v>43</v>
      </c>
      <c r="O332" s="87"/>
      <c r="P332" s="223">
        <f>O332*H332</f>
        <v>0</v>
      </c>
      <c r="Q332" s="223">
        <v>0.0068799999999999998</v>
      </c>
      <c r="R332" s="223">
        <f>Q332*H332</f>
        <v>0.0068799999999999998</v>
      </c>
      <c r="S332" s="223">
        <v>0</v>
      </c>
      <c r="T332" s="224">
        <f>S332*H332</f>
        <v>0</v>
      </c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R332" s="225" t="s">
        <v>97</v>
      </c>
      <c r="AT332" s="225" t="s">
        <v>179</v>
      </c>
      <c r="AU332" s="225" t="s">
        <v>81</v>
      </c>
      <c r="AY332" s="20" t="s">
        <v>178</v>
      </c>
      <c r="BE332" s="226">
        <f>IF(N332="základní",J332,0)</f>
        <v>0</v>
      </c>
      <c r="BF332" s="226">
        <f>IF(N332="snížená",J332,0)</f>
        <v>0</v>
      </c>
      <c r="BG332" s="226">
        <f>IF(N332="zákl. přenesená",J332,0)</f>
        <v>0</v>
      </c>
      <c r="BH332" s="226">
        <f>IF(N332="sníž. přenesená",J332,0)</f>
        <v>0</v>
      </c>
      <c r="BI332" s="226">
        <f>IF(N332="nulová",J332,0)</f>
        <v>0</v>
      </c>
      <c r="BJ332" s="20" t="s">
        <v>79</v>
      </c>
      <c r="BK332" s="226">
        <f>ROUND(I332*H332,2)</f>
        <v>0</v>
      </c>
      <c r="BL332" s="20" t="s">
        <v>97</v>
      </c>
      <c r="BM332" s="225" t="s">
        <v>5710</v>
      </c>
    </row>
    <row r="333" s="2" customFormat="1">
      <c r="A333" s="41"/>
      <c r="B333" s="42"/>
      <c r="C333" s="43"/>
      <c r="D333" s="235" t="s">
        <v>370</v>
      </c>
      <c r="E333" s="43"/>
      <c r="F333" s="236" t="s">
        <v>5711</v>
      </c>
      <c r="G333" s="43"/>
      <c r="H333" s="43"/>
      <c r="I333" s="237"/>
      <c r="J333" s="43"/>
      <c r="K333" s="43"/>
      <c r="L333" s="47"/>
      <c r="M333" s="238"/>
      <c r="N333" s="239"/>
      <c r="O333" s="87"/>
      <c r="P333" s="87"/>
      <c r="Q333" s="87"/>
      <c r="R333" s="87"/>
      <c r="S333" s="87"/>
      <c r="T333" s="88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T333" s="20" t="s">
        <v>370</v>
      </c>
      <c r="AU333" s="20" t="s">
        <v>81</v>
      </c>
    </row>
    <row r="334" s="13" customFormat="1">
      <c r="A334" s="13"/>
      <c r="B334" s="240"/>
      <c r="C334" s="241"/>
      <c r="D334" s="242" t="s">
        <v>372</v>
      </c>
      <c r="E334" s="243" t="s">
        <v>21</v>
      </c>
      <c r="F334" s="244" t="s">
        <v>5712</v>
      </c>
      <c r="G334" s="241"/>
      <c r="H334" s="243" t="s">
        <v>21</v>
      </c>
      <c r="I334" s="245"/>
      <c r="J334" s="241"/>
      <c r="K334" s="241"/>
      <c r="L334" s="246"/>
      <c r="M334" s="247"/>
      <c r="N334" s="248"/>
      <c r="O334" s="248"/>
      <c r="P334" s="248"/>
      <c r="Q334" s="248"/>
      <c r="R334" s="248"/>
      <c r="S334" s="248"/>
      <c r="T334" s="249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50" t="s">
        <v>372</v>
      </c>
      <c r="AU334" s="250" t="s">
        <v>81</v>
      </c>
      <c r="AV334" s="13" t="s">
        <v>79</v>
      </c>
      <c r="AW334" s="13" t="s">
        <v>34</v>
      </c>
      <c r="AX334" s="13" t="s">
        <v>72</v>
      </c>
      <c r="AY334" s="250" t="s">
        <v>178</v>
      </c>
    </row>
    <row r="335" s="14" customFormat="1">
      <c r="A335" s="14"/>
      <c r="B335" s="251"/>
      <c r="C335" s="252"/>
      <c r="D335" s="242" t="s">
        <v>372</v>
      </c>
      <c r="E335" s="253" t="s">
        <v>21</v>
      </c>
      <c r="F335" s="254" t="s">
        <v>5713</v>
      </c>
      <c r="G335" s="252"/>
      <c r="H335" s="255">
        <v>1</v>
      </c>
      <c r="I335" s="256"/>
      <c r="J335" s="252"/>
      <c r="K335" s="252"/>
      <c r="L335" s="257"/>
      <c r="M335" s="258"/>
      <c r="N335" s="259"/>
      <c r="O335" s="259"/>
      <c r="P335" s="259"/>
      <c r="Q335" s="259"/>
      <c r="R335" s="259"/>
      <c r="S335" s="259"/>
      <c r="T335" s="260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61" t="s">
        <v>372</v>
      </c>
      <c r="AU335" s="261" t="s">
        <v>81</v>
      </c>
      <c r="AV335" s="14" t="s">
        <v>81</v>
      </c>
      <c r="AW335" s="14" t="s">
        <v>34</v>
      </c>
      <c r="AX335" s="14" t="s">
        <v>79</v>
      </c>
      <c r="AY335" s="261" t="s">
        <v>178</v>
      </c>
    </row>
    <row r="336" s="2" customFormat="1" ht="24.15" customHeight="1">
      <c r="A336" s="41"/>
      <c r="B336" s="42"/>
      <c r="C336" s="284" t="s">
        <v>689</v>
      </c>
      <c r="D336" s="284" t="s">
        <v>543</v>
      </c>
      <c r="E336" s="285" t="s">
        <v>5714</v>
      </c>
      <c r="F336" s="286" t="s">
        <v>5715</v>
      </c>
      <c r="G336" s="287" t="s">
        <v>546</v>
      </c>
      <c r="H336" s="288">
        <v>1</v>
      </c>
      <c r="I336" s="289"/>
      <c r="J336" s="290">
        <f>ROUND(I336*H336,2)</f>
        <v>0</v>
      </c>
      <c r="K336" s="286" t="s">
        <v>393</v>
      </c>
      <c r="L336" s="291"/>
      <c r="M336" s="292" t="s">
        <v>21</v>
      </c>
      <c r="N336" s="293" t="s">
        <v>43</v>
      </c>
      <c r="O336" s="87"/>
      <c r="P336" s="223">
        <f>O336*H336</f>
        <v>0</v>
      </c>
      <c r="Q336" s="223">
        <v>0.065000000000000002</v>
      </c>
      <c r="R336" s="223">
        <f>Q336*H336</f>
        <v>0.065000000000000002</v>
      </c>
      <c r="S336" s="223">
        <v>0</v>
      </c>
      <c r="T336" s="224">
        <f>S336*H336</f>
        <v>0</v>
      </c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R336" s="225" t="s">
        <v>219</v>
      </c>
      <c r="AT336" s="225" t="s">
        <v>543</v>
      </c>
      <c r="AU336" s="225" t="s">
        <v>81</v>
      </c>
      <c r="AY336" s="20" t="s">
        <v>178</v>
      </c>
      <c r="BE336" s="226">
        <f>IF(N336="základní",J336,0)</f>
        <v>0</v>
      </c>
      <c r="BF336" s="226">
        <f>IF(N336="snížená",J336,0)</f>
        <v>0</v>
      </c>
      <c r="BG336" s="226">
        <f>IF(N336="zákl. přenesená",J336,0)</f>
        <v>0</v>
      </c>
      <c r="BH336" s="226">
        <f>IF(N336="sníž. přenesená",J336,0)</f>
        <v>0</v>
      </c>
      <c r="BI336" s="226">
        <f>IF(N336="nulová",J336,0)</f>
        <v>0</v>
      </c>
      <c r="BJ336" s="20" t="s">
        <v>79</v>
      </c>
      <c r="BK336" s="226">
        <f>ROUND(I336*H336,2)</f>
        <v>0</v>
      </c>
      <c r="BL336" s="20" t="s">
        <v>97</v>
      </c>
      <c r="BM336" s="225" t="s">
        <v>5716</v>
      </c>
    </row>
    <row r="337" s="14" customFormat="1">
      <c r="A337" s="14"/>
      <c r="B337" s="251"/>
      <c r="C337" s="252"/>
      <c r="D337" s="242" t="s">
        <v>372</v>
      </c>
      <c r="E337" s="253" t="s">
        <v>21</v>
      </c>
      <c r="F337" s="254" t="s">
        <v>5717</v>
      </c>
      <c r="G337" s="252"/>
      <c r="H337" s="255">
        <v>1</v>
      </c>
      <c r="I337" s="256"/>
      <c r="J337" s="252"/>
      <c r="K337" s="252"/>
      <c r="L337" s="257"/>
      <c r="M337" s="258"/>
      <c r="N337" s="259"/>
      <c r="O337" s="259"/>
      <c r="P337" s="259"/>
      <c r="Q337" s="259"/>
      <c r="R337" s="259"/>
      <c r="S337" s="259"/>
      <c r="T337" s="260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61" t="s">
        <v>372</v>
      </c>
      <c r="AU337" s="261" t="s">
        <v>81</v>
      </c>
      <c r="AV337" s="14" t="s">
        <v>81</v>
      </c>
      <c r="AW337" s="14" t="s">
        <v>34</v>
      </c>
      <c r="AX337" s="14" t="s">
        <v>79</v>
      </c>
      <c r="AY337" s="261" t="s">
        <v>178</v>
      </c>
    </row>
    <row r="338" s="2" customFormat="1" ht="55.5" customHeight="1">
      <c r="A338" s="41"/>
      <c r="B338" s="42"/>
      <c r="C338" s="214" t="s">
        <v>698</v>
      </c>
      <c r="D338" s="214" t="s">
        <v>179</v>
      </c>
      <c r="E338" s="215" t="s">
        <v>5718</v>
      </c>
      <c r="F338" s="216" t="s">
        <v>5719</v>
      </c>
      <c r="G338" s="217" t="s">
        <v>546</v>
      </c>
      <c r="H338" s="218">
        <v>1.5</v>
      </c>
      <c r="I338" s="219"/>
      <c r="J338" s="220">
        <f>ROUND(I338*H338,2)</f>
        <v>0</v>
      </c>
      <c r="K338" s="216" t="s">
        <v>393</v>
      </c>
      <c r="L338" s="47"/>
      <c r="M338" s="221" t="s">
        <v>21</v>
      </c>
      <c r="N338" s="222" t="s">
        <v>43</v>
      </c>
      <c r="O338" s="87"/>
      <c r="P338" s="223">
        <f>O338*H338</f>
        <v>0</v>
      </c>
      <c r="Q338" s="223">
        <v>0.0044200000000000003</v>
      </c>
      <c r="R338" s="223">
        <f>Q338*H338</f>
        <v>0.0066300000000000005</v>
      </c>
      <c r="S338" s="223">
        <v>0</v>
      </c>
      <c r="T338" s="224">
        <f>S338*H338</f>
        <v>0</v>
      </c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R338" s="225" t="s">
        <v>97</v>
      </c>
      <c r="AT338" s="225" t="s">
        <v>179</v>
      </c>
      <c r="AU338" s="225" t="s">
        <v>81</v>
      </c>
      <c r="AY338" s="20" t="s">
        <v>178</v>
      </c>
      <c r="BE338" s="226">
        <f>IF(N338="základní",J338,0)</f>
        <v>0</v>
      </c>
      <c r="BF338" s="226">
        <f>IF(N338="snížená",J338,0)</f>
        <v>0</v>
      </c>
      <c r="BG338" s="226">
        <f>IF(N338="zákl. přenesená",J338,0)</f>
        <v>0</v>
      </c>
      <c r="BH338" s="226">
        <f>IF(N338="sníž. přenesená",J338,0)</f>
        <v>0</v>
      </c>
      <c r="BI338" s="226">
        <f>IF(N338="nulová",J338,0)</f>
        <v>0</v>
      </c>
      <c r="BJ338" s="20" t="s">
        <v>79</v>
      </c>
      <c r="BK338" s="226">
        <f>ROUND(I338*H338,2)</f>
        <v>0</v>
      </c>
      <c r="BL338" s="20" t="s">
        <v>97</v>
      </c>
      <c r="BM338" s="225" t="s">
        <v>5720</v>
      </c>
    </row>
    <row r="339" s="13" customFormat="1">
      <c r="A339" s="13"/>
      <c r="B339" s="240"/>
      <c r="C339" s="241"/>
      <c r="D339" s="242" t="s">
        <v>372</v>
      </c>
      <c r="E339" s="243" t="s">
        <v>21</v>
      </c>
      <c r="F339" s="244" t="s">
        <v>5721</v>
      </c>
      <c r="G339" s="241"/>
      <c r="H339" s="243" t="s">
        <v>21</v>
      </c>
      <c r="I339" s="245"/>
      <c r="J339" s="241"/>
      <c r="K339" s="241"/>
      <c r="L339" s="246"/>
      <c r="M339" s="247"/>
      <c r="N339" s="248"/>
      <c r="O339" s="248"/>
      <c r="P339" s="248"/>
      <c r="Q339" s="248"/>
      <c r="R339" s="248"/>
      <c r="S339" s="248"/>
      <c r="T339" s="249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50" t="s">
        <v>372</v>
      </c>
      <c r="AU339" s="250" t="s">
        <v>81</v>
      </c>
      <c r="AV339" s="13" t="s">
        <v>79</v>
      </c>
      <c r="AW339" s="13" t="s">
        <v>34</v>
      </c>
      <c r="AX339" s="13" t="s">
        <v>72</v>
      </c>
      <c r="AY339" s="250" t="s">
        <v>178</v>
      </c>
    </row>
    <row r="340" s="14" customFormat="1">
      <c r="A340" s="14"/>
      <c r="B340" s="251"/>
      <c r="C340" s="252"/>
      <c r="D340" s="242" t="s">
        <v>372</v>
      </c>
      <c r="E340" s="253" t="s">
        <v>21</v>
      </c>
      <c r="F340" s="254" t="s">
        <v>5722</v>
      </c>
      <c r="G340" s="252"/>
      <c r="H340" s="255">
        <v>1.5</v>
      </c>
      <c r="I340" s="256"/>
      <c r="J340" s="252"/>
      <c r="K340" s="252"/>
      <c r="L340" s="257"/>
      <c r="M340" s="258"/>
      <c r="N340" s="259"/>
      <c r="O340" s="259"/>
      <c r="P340" s="259"/>
      <c r="Q340" s="259"/>
      <c r="R340" s="259"/>
      <c r="S340" s="259"/>
      <c r="T340" s="260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61" t="s">
        <v>372</v>
      </c>
      <c r="AU340" s="261" t="s">
        <v>81</v>
      </c>
      <c r="AV340" s="14" t="s">
        <v>81</v>
      </c>
      <c r="AW340" s="14" t="s">
        <v>34</v>
      </c>
      <c r="AX340" s="14" t="s">
        <v>79</v>
      </c>
      <c r="AY340" s="261" t="s">
        <v>178</v>
      </c>
    </row>
    <row r="341" s="12" customFormat="1" ht="22.8" customHeight="1">
      <c r="A341" s="12"/>
      <c r="B341" s="200"/>
      <c r="C341" s="201"/>
      <c r="D341" s="202" t="s">
        <v>71</v>
      </c>
      <c r="E341" s="227" t="s">
        <v>1123</v>
      </c>
      <c r="F341" s="227" t="s">
        <v>1559</v>
      </c>
      <c r="G341" s="201"/>
      <c r="H341" s="201"/>
      <c r="I341" s="204"/>
      <c r="J341" s="228">
        <f>BK341</f>
        <v>0</v>
      </c>
      <c r="K341" s="201"/>
      <c r="L341" s="206"/>
      <c r="M341" s="207"/>
      <c r="N341" s="208"/>
      <c r="O341" s="208"/>
      <c r="P341" s="209">
        <f>SUM(P342:P352)</f>
        <v>0</v>
      </c>
      <c r="Q341" s="208"/>
      <c r="R341" s="209">
        <f>SUM(R342:R352)</f>
        <v>0.005751</v>
      </c>
      <c r="S341" s="208"/>
      <c r="T341" s="210">
        <f>SUM(T342:T352)</f>
        <v>3.0383999999999998</v>
      </c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R341" s="211" t="s">
        <v>79</v>
      </c>
      <c r="AT341" s="212" t="s">
        <v>71</v>
      </c>
      <c r="AU341" s="212" t="s">
        <v>79</v>
      </c>
      <c r="AY341" s="211" t="s">
        <v>178</v>
      </c>
      <c r="BK341" s="213">
        <f>SUM(BK342:BK352)</f>
        <v>0</v>
      </c>
    </row>
    <row r="342" s="2" customFormat="1" ht="44.25" customHeight="1">
      <c r="A342" s="41"/>
      <c r="B342" s="42"/>
      <c r="C342" s="214" t="s">
        <v>704</v>
      </c>
      <c r="D342" s="214" t="s">
        <v>179</v>
      </c>
      <c r="E342" s="215" t="s">
        <v>5723</v>
      </c>
      <c r="F342" s="216" t="s">
        <v>5724</v>
      </c>
      <c r="G342" s="217" t="s">
        <v>392</v>
      </c>
      <c r="H342" s="218">
        <v>1.266</v>
      </c>
      <c r="I342" s="219"/>
      <c r="J342" s="220">
        <f>ROUND(I342*H342,2)</f>
        <v>0</v>
      </c>
      <c r="K342" s="216" t="s">
        <v>368</v>
      </c>
      <c r="L342" s="47"/>
      <c r="M342" s="221" t="s">
        <v>21</v>
      </c>
      <c r="N342" s="222" t="s">
        <v>43</v>
      </c>
      <c r="O342" s="87"/>
      <c r="P342" s="223">
        <f>O342*H342</f>
        <v>0</v>
      </c>
      <c r="Q342" s="223">
        <v>0</v>
      </c>
      <c r="R342" s="223">
        <f>Q342*H342</f>
        <v>0</v>
      </c>
      <c r="S342" s="223">
        <v>2.3999999999999999</v>
      </c>
      <c r="T342" s="224">
        <f>S342*H342</f>
        <v>3.0383999999999998</v>
      </c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R342" s="225" t="s">
        <v>97</v>
      </c>
      <c r="AT342" s="225" t="s">
        <v>179</v>
      </c>
      <c r="AU342" s="225" t="s">
        <v>81</v>
      </c>
      <c r="AY342" s="20" t="s">
        <v>178</v>
      </c>
      <c r="BE342" s="226">
        <f>IF(N342="základní",J342,0)</f>
        <v>0</v>
      </c>
      <c r="BF342" s="226">
        <f>IF(N342="snížená",J342,0)</f>
        <v>0</v>
      </c>
      <c r="BG342" s="226">
        <f>IF(N342="zákl. přenesená",J342,0)</f>
        <v>0</v>
      </c>
      <c r="BH342" s="226">
        <f>IF(N342="sníž. přenesená",J342,0)</f>
        <v>0</v>
      </c>
      <c r="BI342" s="226">
        <f>IF(N342="nulová",J342,0)</f>
        <v>0</v>
      </c>
      <c r="BJ342" s="20" t="s">
        <v>79</v>
      </c>
      <c r="BK342" s="226">
        <f>ROUND(I342*H342,2)</f>
        <v>0</v>
      </c>
      <c r="BL342" s="20" t="s">
        <v>97</v>
      </c>
      <c r="BM342" s="225" t="s">
        <v>5725</v>
      </c>
    </row>
    <row r="343" s="2" customFormat="1">
      <c r="A343" s="41"/>
      <c r="B343" s="42"/>
      <c r="C343" s="43"/>
      <c r="D343" s="235" t="s">
        <v>370</v>
      </c>
      <c r="E343" s="43"/>
      <c r="F343" s="236" t="s">
        <v>5726</v>
      </c>
      <c r="G343" s="43"/>
      <c r="H343" s="43"/>
      <c r="I343" s="237"/>
      <c r="J343" s="43"/>
      <c r="K343" s="43"/>
      <c r="L343" s="47"/>
      <c r="M343" s="238"/>
      <c r="N343" s="239"/>
      <c r="O343" s="87"/>
      <c r="P343" s="87"/>
      <c r="Q343" s="87"/>
      <c r="R343" s="87"/>
      <c r="S343" s="87"/>
      <c r="T343" s="88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T343" s="20" t="s">
        <v>370</v>
      </c>
      <c r="AU343" s="20" t="s">
        <v>81</v>
      </c>
    </row>
    <row r="344" s="13" customFormat="1">
      <c r="A344" s="13"/>
      <c r="B344" s="240"/>
      <c r="C344" s="241"/>
      <c r="D344" s="242" t="s">
        <v>372</v>
      </c>
      <c r="E344" s="243" t="s">
        <v>21</v>
      </c>
      <c r="F344" s="244" t="s">
        <v>948</v>
      </c>
      <c r="G344" s="241"/>
      <c r="H344" s="243" t="s">
        <v>21</v>
      </c>
      <c r="I344" s="245"/>
      <c r="J344" s="241"/>
      <c r="K344" s="241"/>
      <c r="L344" s="246"/>
      <c r="M344" s="247"/>
      <c r="N344" s="248"/>
      <c r="O344" s="248"/>
      <c r="P344" s="248"/>
      <c r="Q344" s="248"/>
      <c r="R344" s="248"/>
      <c r="S344" s="248"/>
      <c r="T344" s="249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250" t="s">
        <v>372</v>
      </c>
      <c r="AU344" s="250" t="s">
        <v>81</v>
      </c>
      <c r="AV344" s="13" t="s">
        <v>79</v>
      </c>
      <c r="AW344" s="13" t="s">
        <v>34</v>
      </c>
      <c r="AX344" s="13" t="s">
        <v>72</v>
      </c>
      <c r="AY344" s="250" t="s">
        <v>178</v>
      </c>
    </row>
    <row r="345" s="14" customFormat="1">
      <c r="A345" s="14"/>
      <c r="B345" s="251"/>
      <c r="C345" s="252"/>
      <c r="D345" s="242" t="s">
        <v>372</v>
      </c>
      <c r="E345" s="253" t="s">
        <v>21</v>
      </c>
      <c r="F345" s="254" t="s">
        <v>5727</v>
      </c>
      <c r="G345" s="252"/>
      <c r="H345" s="255">
        <v>0.69999999999999996</v>
      </c>
      <c r="I345" s="256"/>
      <c r="J345" s="252"/>
      <c r="K345" s="252"/>
      <c r="L345" s="257"/>
      <c r="M345" s="258"/>
      <c r="N345" s="259"/>
      <c r="O345" s="259"/>
      <c r="P345" s="259"/>
      <c r="Q345" s="259"/>
      <c r="R345" s="259"/>
      <c r="S345" s="259"/>
      <c r="T345" s="260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61" t="s">
        <v>372</v>
      </c>
      <c r="AU345" s="261" t="s">
        <v>81</v>
      </c>
      <c r="AV345" s="14" t="s">
        <v>81</v>
      </c>
      <c r="AW345" s="14" t="s">
        <v>34</v>
      </c>
      <c r="AX345" s="14" t="s">
        <v>72</v>
      </c>
      <c r="AY345" s="261" t="s">
        <v>178</v>
      </c>
    </row>
    <row r="346" s="14" customFormat="1">
      <c r="A346" s="14"/>
      <c r="B346" s="251"/>
      <c r="C346" s="252"/>
      <c r="D346" s="242" t="s">
        <v>372</v>
      </c>
      <c r="E346" s="253" t="s">
        <v>21</v>
      </c>
      <c r="F346" s="254" t="s">
        <v>5728</v>
      </c>
      <c r="G346" s="252"/>
      <c r="H346" s="255">
        <v>0.56599999999999995</v>
      </c>
      <c r="I346" s="256"/>
      <c r="J346" s="252"/>
      <c r="K346" s="252"/>
      <c r="L346" s="257"/>
      <c r="M346" s="258"/>
      <c r="N346" s="259"/>
      <c r="O346" s="259"/>
      <c r="P346" s="259"/>
      <c r="Q346" s="259"/>
      <c r="R346" s="259"/>
      <c r="S346" s="259"/>
      <c r="T346" s="260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61" t="s">
        <v>372</v>
      </c>
      <c r="AU346" s="261" t="s">
        <v>81</v>
      </c>
      <c r="AV346" s="14" t="s">
        <v>81</v>
      </c>
      <c r="AW346" s="14" t="s">
        <v>34</v>
      </c>
      <c r="AX346" s="14" t="s">
        <v>72</v>
      </c>
      <c r="AY346" s="261" t="s">
        <v>178</v>
      </c>
    </row>
    <row r="347" s="15" customFormat="1">
      <c r="A347" s="15"/>
      <c r="B347" s="262"/>
      <c r="C347" s="263"/>
      <c r="D347" s="242" t="s">
        <v>372</v>
      </c>
      <c r="E347" s="264" t="s">
        <v>21</v>
      </c>
      <c r="F347" s="265" t="s">
        <v>399</v>
      </c>
      <c r="G347" s="263"/>
      <c r="H347" s="266">
        <v>1.266</v>
      </c>
      <c r="I347" s="267"/>
      <c r="J347" s="263"/>
      <c r="K347" s="263"/>
      <c r="L347" s="268"/>
      <c r="M347" s="269"/>
      <c r="N347" s="270"/>
      <c r="O347" s="270"/>
      <c r="P347" s="270"/>
      <c r="Q347" s="270"/>
      <c r="R347" s="270"/>
      <c r="S347" s="270"/>
      <c r="T347" s="271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T347" s="272" t="s">
        <v>372</v>
      </c>
      <c r="AU347" s="272" t="s">
        <v>81</v>
      </c>
      <c r="AV347" s="15" t="s">
        <v>97</v>
      </c>
      <c r="AW347" s="15" t="s">
        <v>34</v>
      </c>
      <c r="AX347" s="15" t="s">
        <v>79</v>
      </c>
      <c r="AY347" s="272" t="s">
        <v>178</v>
      </c>
    </row>
    <row r="348" s="2" customFormat="1" ht="24.15" customHeight="1">
      <c r="A348" s="41"/>
      <c r="B348" s="42"/>
      <c r="C348" s="214" t="s">
        <v>710</v>
      </c>
      <c r="D348" s="214" t="s">
        <v>179</v>
      </c>
      <c r="E348" s="215" t="s">
        <v>5729</v>
      </c>
      <c r="F348" s="216" t="s">
        <v>5730</v>
      </c>
      <c r="G348" s="217" t="s">
        <v>209</v>
      </c>
      <c r="H348" s="218">
        <v>8.0999999999999996</v>
      </c>
      <c r="I348" s="219"/>
      <c r="J348" s="220">
        <f>ROUND(I348*H348,2)</f>
        <v>0</v>
      </c>
      <c r="K348" s="216" t="s">
        <v>393</v>
      </c>
      <c r="L348" s="47"/>
      <c r="M348" s="221" t="s">
        <v>21</v>
      </c>
      <c r="N348" s="222" t="s">
        <v>43</v>
      </c>
      <c r="O348" s="87"/>
      <c r="P348" s="223">
        <f>O348*H348</f>
        <v>0</v>
      </c>
      <c r="Q348" s="223">
        <v>0.00071000000000000002</v>
      </c>
      <c r="R348" s="223">
        <f>Q348*H348</f>
        <v>0.005751</v>
      </c>
      <c r="S348" s="223">
        <v>0</v>
      </c>
      <c r="T348" s="224">
        <f>S348*H348</f>
        <v>0</v>
      </c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R348" s="225" t="s">
        <v>97</v>
      </c>
      <c r="AT348" s="225" t="s">
        <v>179</v>
      </c>
      <c r="AU348" s="225" t="s">
        <v>81</v>
      </c>
      <c r="AY348" s="20" t="s">
        <v>178</v>
      </c>
      <c r="BE348" s="226">
        <f>IF(N348="základní",J348,0)</f>
        <v>0</v>
      </c>
      <c r="BF348" s="226">
        <f>IF(N348="snížená",J348,0)</f>
        <v>0</v>
      </c>
      <c r="BG348" s="226">
        <f>IF(N348="zákl. přenesená",J348,0)</f>
        <v>0</v>
      </c>
      <c r="BH348" s="226">
        <f>IF(N348="sníž. přenesená",J348,0)</f>
        <v>0</v>
      </c>
      <c r="BI348" s="226">
        <f>IF(N348="nulová",J348,0)</f>
        <v>0</v>
      </c>
      <c r="BJ348" s="20" t="s">
        <v>79</v>
      </c>
      <c r="BK348" s="226">
        <f>ROUND(I348*H348,2)</f>
        <v>0</v>
      </c>
      <c r="BL348" s="20" t="s">
        <v>97</v>
      </c>
      <c r="BM348" s="225" t="s">
        <v>5731</v>
      </c>
    </row>
    <row r="349" s="13" customFormat="1">
      <c r="A349" s="13"/>
      <c r="B349" s="240"/>
      <c r="C349" s="241"/>
      <c r="D349" s="242" t="s">
        <v>372</v>
      </c>
      <c r="E349" s="243" t="s">
        <v>21</v>
      </c>
      <c r="F349" s="244" t="s">
        <v>1867</v>
      </c>
      <c r="G349" s="241"/>
      <c r="H349" s="243" t="s">
        <v>21</v>
      </c>
      <c r="I349" s="245"/>
      <c r="J349" s="241"/>
      <c r="K349" s="241"/>
      <c r="L349" s="246"/>
      <c r="M349" s="247"/>
      <c r="N349" s="248"/>
      <c r="O349" s="248"/>
      <c r="P349" s="248"/>
      <c r="Q349" s="248"/>
      <c r="R349" s="248"/>
      <c r="S349" s="248"/>
      <c r="T349" s="249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250" t="s">
        <v>372</v>
      </c>
      <c r="AU349" s="250" t="s">
        <v>81</v>
      </c>
      <c r="AV349" s="13" t="s">
        <v>79</v>
      </c>
      <c r="AW349" s="13" t="s">
        <v>34</v>
      </c>
      <c r="AX349" s="13" t="s">
        <v>72</v>
      </c>
      <c r="AY349" s="250" t="s">
        <v>178</v>
      </c>
    </row>
    <row r="350" s="14" customFormat="1">
      <c r="A350" s="14"/>
      <c r="B350" s="251"/>
      <c r="C350" s="252"/>
      <c r="D350" s="242" t="s">
        <v>372</v>
      </c>
      <c r="E350" s="253" t="s">
        <v>21</v>
      </c>
      <c r="F350" s="254" t="s">
        <v>5732</v>
      </c>
      <c r="G350" s="252"/>
      <c r="H350" s="255">
        <v>4</v>
      </c>
      <c r="I350" s="256"/>
      <c r="J350" s="252"/>
      <c r="K350" s="252"/>
      <c r="L350" s="257"/>
      <c r="M350" s="258"/>
      <c r="N350" s="259"/>
      <c r="O350" s="259"/>
      <c r="P350" s="259"/>
      <c r="Q350" s="259"/>
      <c r="R350" s="259"/>
      <c r="S350" s="259"/>
      <c r="T350" s="260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61" t="s">
        <v>372</v>
      </c>
      <c r="AU350" s="261" t="s">
        <v>81</v>
      </c>
      <c r="AV350" s="14" t="s">
        <v>81</v>
      </c>
      <c r="AW350" s="14" t="s">
        <v>34</v>
      </c>
      <c r="AX350" s="14" t="s">
        <v>72</v>
      </c>
      <c r="AY350" s="261" t="s">
        <v>178</v>
      </c>
    </row>
    <row r="351" s="14" customFormat="1">
      <c r="A351" s="14"/>
      <c r="B351" s="251"/>
      <c r="C351" s="252"/>
      <c r="D351" s="242" t="s">
        <v>372</v>
      </c>
      <c r="E351" s="253" t="s">
        <v>21</v>
      </c>
      <c r="F351" s="254" t="s">
        <v>5733</v>
      </c>
      <c r="G351" s="252"/>
      <c r="H351" s="255">
        <v>4.0999999999999996</v>
      </c>
      <c r="I351" s="256"/>
      <c r="J351" s="252"/>
      <c r="K351" s="252"/>
      <c r="L351" s="257"/>
      <c r="M351" s="258"/>
      <c r="N351" s="259"/>
      <c r="O351" s="259"/>
      <c r="P351" s="259"/>
      <c r="Q351" s="259"/>
      <c r="R351" s="259"/>
      <c r="S351" s="259"/>
      <c r="T351" s="260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61" t="s">
        <v>372</v>
      </c>
      <c r="AU351" s="261" t="s">
        <v>81</v>
      </c>
      <c r="AV351" s="14" t="s">
        <v>81</v>
      </c>
      <c r="AW351" s="14" t="s">
        <v>34</v>
      </c>
      <c r="AX351" s="14" t="s">
        <v>72</v>
      </c>
      <c r="AY351" s="261" t="s">
        <v>178</v>
      </c>
    </row>
    <row r="352" s="15" customFormat="1">
      <c r="A352" s="15"/>
      <c r="B352" s="262"/>
      <c r="C352" s="263"/>
      <c r="D352" s="242" t="s">
        <v>372</v>
      </c>
      <c r="E352" s="264" t="s">
        <v>21</v>
      </c>
      <c r="F352" s="265" t="s">
        <v>399</v>
      </c>
      <c r="G352" s="263"/>
      <c r="H352" s="266">
        <v>8.0999999999999996</v>
      </c>
      <c r="I352" s="267"/>
      <c r="J352" s="263"/>
      <c r="K352" s="263"/>
      <c r="L352" s="268"/>
      <c r="M352" s="269"/>
      <c r="N352" s="270"/>
      <c r="O352" s="270"/>
      <c r="P352" s="270"/>
      <c r="Q352" s="270"/>
      <c r="R352" s="270"/>
      <c r="S352" s="270"/>
      <c r="T352" s="271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T352" s="272" t="s">
        <v>372</v>
      </c>
      <c r="AU352" s="272" t="s">
        <v>81</v>
      </c>
      <c r="AV352" s="15" t="s">
        <v>97</v>
      </c>
      <c r="AW352" s="15" t="s">
        <v>34</v>
      </c>
      <c r="AX352" s="15" t="s">
        <v>79</v>
      </c>
      <c r="AY352" s="272" t="s">
        <v>178</v>
      </c>
    </row>
    <row r="353" s="12" customFormat="1" ht="22.8" customHeight="1">
      <c r="A353" s="12"/>
      <c r="B353" s="200"/>
      <c r="C353" s="201"/>
      <c r="D353" s="202" t="s">
        <v>71</v>
      </c>
      <c r="E353" s="227" t="s">
        <v>1581</v>
      </c>
      <c r="F353" s="227" t="s">
        <v>1582</v>
      </c>
      <c r="G353" s="201"/>
      <c r="H353" s="201"/>
      <c r="I353" s="204"/>
      <c r="J353" s="228">
        <f>BK353</f>
        <v>0</v>
      </c>
      <c r="K353" s="201"/>
      <c r="L353" s="206"/>
      <c r="M353" s="207"/>
      <c r="N353" s="208"/>
      <c r="O353" s="208"/>
      <c r="P353" s="209">
        <f>SUM(P354:P363)</f>
        <v>0</v>
      </c>
      <c r="Q353" s="208"/>
      <c r="R353" s="209">
        <f>SUM(R354:R363)</f>
        <v>0</v>
      </c>
      <c r="S353" s="208"/>
      <c r="T353" s="210">
        <f>SUM(T354:T363)</f>
        <v>0</v>
      </c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R353" s="211" t="s">
        <v>79</v>
      </c>
      <c r="AT353" s="212" t="s">
        <v>71</v>
      </c>
      <c r="AU353" s="212" t="s">
        <v>79</v>
      </c>
      <c r="AY353" s="211" t="s">
        <v>178</v>
      </c>
      <c r="BK353" s="213">
        <f>SUM(BK354:BK363)</f>
        <v>0</v>
      </c>
    </row>
    <row r="354" s="2" customFormat="1" ht="37.8" customHeight="1">
      <c r="A354" s="41"/>
      <c r="B354" s="42"/>
      <c r="C354" s="214" t="s">
        <v>715</v>
      </c>
      <c r="D354" s="214" t="s">
        <v>179</v>
      </c>
      <c r="E354" s="215" t="s">
        <v>1584</v>
      </c>
      <c r="F354" s="216" t="s">
        <v>1585</v>
      </c>
      <c r="G354" s="217" t="s">
        <v>692</v>
      </c>
      <c r="H354" s="218">
        <v>3.0379999999999998</v>
      </c>
      <c r="I354" s="219"/>
      <c r="J354" s="220">
        <f>ROUND(I354*H354,2)</f>
        <v>0</v>
      </c>
      <c r="K354" s="216" t="s">
        <v>368</v>
      </c>
      <c r="L354" s="47"/>
      <c r="M354" s="221" t="s">
        <v>21</v>
      </c>
      <c r="N354" s="222" t="s">
        <v>43</v>
      </c>
      <c r="O354" s="87"/>
      <c r="P354" s="223">
        <f>O354*H354</f>
        <v>0</v>
      </c>
      <c r="Q354" s="223">
        <v>0</v>
      </c>
      <c r="R354" s="223">
        <f>Q354*H354</f>
        <v>0</v>
      </c>
      <c r="S354" s="223">
        <v>0</v>
      </c>
      <c r="T354" s="224">
        <f>S354*H354</f>
        <v>0</v>
      </c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R354" s="225" t="s">
        <v>97</v>
      </c>
      <c r="AT354" s="225" t="s">
        <v>179</v>
      </c>
      <c r="AU354" s="225" t="s">
        <v>81</v>
      </c>
      <c r="AY354" s="20" t="s">
        <v>178</v>
      </c>
      <c r="BE354" s="226">
        <f>IF(N354="základní",J354,0)</f>
        <v>0</v>
      </c>
      <c r="BF354" s="226">
        <f>IF(N354="snížená",J354,0)</f>
        <v>0</v>
      </c>
      <c r="BG354" s="226">
        <f>IF(N354="zákl. přenesená",J354,0)</f>
        <v>0</v>
      </c>
      <c r="BH354" s="226">
        <f>IF(N354="sníž. přenesená",J354,0)</f>
        <v>0</v>
      </c>
      <c r="BI354" s="226">
        <f>IF(N354="nulová",J354,0)</f>
        <v>0</v>
      </c>
      <c r="BJ354" s="20" t="s">
        <v>79</v>
      </c>
      <c r="BK354" s="226">
        <f>ROUND(I354*H354,2)</f>
        <v>0</v>
      </c>
      <c r="BL354" s="20" t="s">
        <v>97</v>
      </c>
      <c r="BM354" s="225" t="s">
        <v>5734</v>
      </c>
    </row>
    <row r="355" s="2" customFormat="1">
      <c r="A355" s="41"/>
      <c r="B355" s="42"/>
      <c r="C355" s="43"/>
      <c r="D355" s="235" t="s">
        <v>370</v>
      </c>
      <c r="E355" s="43"/>
      <c r="F355" s="236" t="s">
        <v>1587</v>
      </c>
      <c r="G355" s="43"/>
      <c r="H355" s="43"/>
      <c r="I355" s="237"/>
      <c r="J355" s="43"/>
      <c r="K355" s="43"/>
      <c r="L355" s="47"/>
      <c r="M355" s="238"/>
      <c r="N355" s="239"/>
      <c r="O355" s="87"/>
      <c r="P355" s="87"/>
      <c r="Q355" s="87"/>
      <c r="R355" s="87"/>
      <c r="S355" s="87"/>
      <c r="T355" s="88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T355" s="20" t="s">
        <v>370</v>
      </c>
      <c r="AU355" s="20" t="s">
        <v>81</v>
      </c>
    </row>
    <row r="356" s="2" customFormat="1" ht="33" customHeight="1">
      <c r="A356" s="41"/>
      <c r="B356" s="42"/>
      <c r="C356" s="214" t="s">
        <v>724</v>
      </c>
      <c r="D356" s="214" t="s">
        <v>179</v>
      </c>
      <c r="E356" s="215" t="s">
        <v>1589</v>
      </c>
      <c r="F356" s="216" t="s">
        <v>1590</v>
      </c>
      <c r="G356" s="217" t="s">
        <v>692</v>
      </c>
      <c r="H356" s="218">
        <v>3.0379999999999998</v>
      </c>
      <c r="I356" s="219"/>
      <c r="J356" s="220">
        <f>ROUND(I356*H356,2)</f>
        <v>0</v>
      </c>
      <c r="K356" s="216" t="s">
        <v>368</v>
      </c>
      <c r="L356" s="47"/>
      <c r="M356" s="221" t="s">
        <v>21</v>
      </c>
      <c r="N356" s="222" t="s">
        <v>43</v>
      </c>
      <c r="O356" s="87"/>
      <c r="P356" s="223">
        <f>O356*H356</f>
        <v>0</v>
      </c>
      <c r="Q356" s="223">
        <v>0</v>
      </c>
      <c r="R356" s="223">
        <f>Q356*H356</f>
        <v>0</v>
      </c>
      <c r="S356" s="223">
        <v>0</v>
      </c>
      <c r="T356" s="224">
        <f>S356*H356</f>
        <v>0</v>
      </c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R356" s="225" t="s">
        <v>97</v>
      </c>
      <c r="AT356" s="225" t="s">
        <v>179</v>
      </c>
      <c r="AU356" s="225" t="s">
        <v>81</v>
      </c>
      <c r="AY356" s="20" t="s">
        <v>178</v>
      </c>
      <c r="BE356" s="226">
        <f>IF(N356="základní",J356,0)</f>
        <v>0</v>
      </c>
      <c r="BF356" s="226">
        <f>IF(N356="snížená",J356,0)</f>
        <v>0</v>
      </c>
      <c r="BG356" s="226">
        <f>IF(N356="zákl. přenesená",J356,0)</f>
        <v>0</v>
      </c>
      <c r="BH356" s="226">
        <f>IF(N356="sníž. přenesená",J356,0)</f>
        <v>0</v>
      </c>
      <c r="BI356" s="226">
        <f>IF(N356="nulová",J356,0)</f>
        <v>0</v>
      </c>
      <c r="BJ356" s="20" t="s">
        <v>79</v>
      </c>
      <c r="BK356" s="226">
        <f>ROUND(I356*H356,2)</f>
        <v>0</v>
      </c>
      <c r="BL356" s="20" t="s">
        <v>97</v>
      </c>
      <c r="BM356" s="225" t="s">
        <v>5735</v>
      </c>
    </row>
    <row r="357" s="2" customFormat="1">
      <c r="A357" s="41"/>
      <c r="B357" s="42"/>
      <c r="C357" s="43"/>
      <c r="D357" s="235" t="s">
        <v>370</v>
      </c>
      <c r="E357" s="43"/>
      <c r="F357" s="236" t="s">
        <v>1592</v>
      </c>
      <c r="G357" s="43"/>
      <c r="H357" s="43"/>
      <c r="I357" s="237"/>
      <c r="J357" s="43"/>
      <c r="K357" s="43"/>
      <c r="L357" s="47"/>
      <c r="M357" s="238"/>
      <c r="N357" s="239"/>
      <c r="O357" s="87"/>
      <c r="P357" s="87"/>
      <c r="Q357" s="87"/>
      <c r="R357" s="87"/>
      <c r="S357" s="87"/>
      <c r="T357" s="88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T357" s="20" t="s">
        <v>370</v>
      </c>
      <c r="AU357" s="20" t="s">
        <v>81</v>
      </c>
    </row>
    <row r="358" s="2" customFormat="1" ht="44.25" customHeight="1">
      <c r="A358" s="41"/>
      <c r="B358" s="42"/>
      <c r="C358" s="214" t="s">
        <v>729</v>
      </c>
      <c r="D358" s="214" t="s">
        <v>179</v>
      </c>
      <c r="E358" s="215" t="s">
        <v>1594</v>
      </c>
      <c r="F358" s="216" t="s">
        <v>1595</v>
      </c>
      <c r="G358" s="217" t="s">
        <v>692</v>
      </c>
      <c r="H358" s="218">
        <v>57.722000000000001</v>
      </c>
      <c r="I358" s="219"/>
      <c r="J358" s="220">
        <f>ROUND(I358*H358,2)</f>
        <v>0</v>
      </c>
      <c r="K358" s="216" t="s">
        <v>368</v>
      </c>
      <c r="L358" s="47"/>
      <c r="M358" s="221" t="s">
        <v>21</v>
      </c>
      <c r="N358" s="222" t="s">
        <v>43</v>
      </c>
      <c r="O358" s="87"/>
      <c r="P358" s="223">
        <f>O358*H358</f>
        <v>0</v>
      </c>
      <c r="Q358" s="223">
        <v>0</v>
      </c>
      <c r="R358" s="223">
        <f>Q358*H358</f>
        <v>0</v>
      </c>
      <c r="S358" s="223">
        <v>0</v>
      </c>
      <c r="T358" s="224">
        <f>S358*H358</f>
        <v>0</v>
      </c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R358" s="225" t="s">
        <v>97</v>
      </c>
      <c r="AT358" s="225" t="s">
        <v>179</v>
      </c>
      <c r="AU358" s="225" t="s">
        <v>81</v>
      </c>
      <c r="AY358" s="20" t="s">
        <v>178</v>
      </c>
      <c r="BE358" s="226">
        <f>IF(N358="základní",J358,0)</f>
        <v>0</v>
      </c>
      <c r="BF358" s="226">
        <f>IF(N358="snížená",J358,0)</f>
        <v>0</v>
      </c>
      <c r="BG358" s="226">
        <f>IF(N358="zákl. přenesená",J358,0)</f>
        <v>0</v>
      </c>
      <c r="BH358" s="226">
        <f>IF(N358="sníž. přenesená",J358,0)</f>
        <v>0</v>
      </c>
      <c r="BI358" s="226">
        <f>IF(N358="nulová",J358,0)</f>
        <v>0</v>
      </c>
      <c r="BJ358" s="20" t="s">
        <v>79</v>
      </c>
      <c r="BK358" s="226">
        <f>ROUND(I358*H358,2)</f>
        <v>0</v>
      </c>
      <c r="BL358" s="20" t="s">
        <v>97</v>
      </c>
      <c r="BM358" s="225" t="s">
        <v>5736</v>
      </c>
    </row>
    <row r="359" s="2" customFormat="1">
      <c r="A359" s="41"/>
      <c r="B359" s="42"/>
      <c r="C359" s="43"/>
      <c r="D359" s="235" t="s">
        <v>370</v>
      </c>
      <c r="E359" s="43"/>
      <c r="F359" s="236" t="s">
        <v>1597</v>
      </c>
      <c r="G359" s="43"/>
      <c r="H359" s="43"/>
      <c r="I359" s="237"/>
      <c r="J359" s="43"/>
      <c r="K359" s="43"/>
      <c r="L359" s="47"/>
      <c r="M359" s="238"/>
      <c r="N359" s="239"/>
      <c r="O359" s="87"/>
      <c r="P359" s="87"/>
      <c r="Q359" s="87"/>
      <c r="R359" s="87"/>
      <c r="S359" s="87"/>
      <c r="T359" s="88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T359" s="20" t="s">
        <v>370</v>
      </c>
      <c r="AU359" s="20" t="s">
        <v>81</v>
      </c>
    </row>
    <row r="360" s="14" customFormat="1">
      <c r="A360" s="14"/>
      <c r="B360" s="251"/>
      <c r="C360" s="252"/>
      <c r="D360" s="242" t="s">
        <v>372</v>
      </c>
      <c r="E360" s="253" t="s">
        <v>21</v>
      </c>
      <c r="F360" s="254" t="s">
        <v>5737</v>
      </c>
      <c r="G360" s="252"/>
      <c r="H360" s="255">
        <v>57.722000000000001</v>
      </c>
      <c r="I360" s="256"/>
      <c r="J360" s="252"/>
      <c r="K360" s="252"/>
      <c r="L360" s="257"/>
      <c r="M360" s="258"/>
      <c r="N360" s="259"/>
      <c r="O360" s="259"/>
      <c r="P360" s="259"/>
      <c r="Q360" s="259"/>
      <c r="R360" s="259"/>
      <c r="S360" s="259"/>
      <c r="T360" s="260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61" t="s">
        <v>372</v>
      </c>
      <c r="AU360" s="261" t="s">
        <v>81</v>
      </c>
      <c r="AV360" s="14" t="s">
        <v>81</v>
      </c>
      <c r="AW360" s="14" t="s">
        <v>34</v>
      </c>
      <c r="AX360" s="14" t="s">
        <v>79</v>
      </c>
      <c r="AY360" s="261" t="s">
        <v>178</v>
      </c>
    </row>
    <row r="361" s="2" customFormat="1" ht="44.25" customHeight="1">
      <c r="A361" s="41"/>
      <c r="B361" s="42"/>
      <c r="C361" s="214" t="s">
        <v>735</v>
      </c>
      <c r="D361" s="214" t="s">
        <v>179</v>
      </c>
      <c r="E361" s="215" t="s">
        <v>5738</v>
      </c>
      <c r="F361" s="216" t="s">
        <v>5739</v>
      </c>
      <c r="G361" s="217" t="s">
        <v>692</v>
      </c>
      <c r="H361" s="218">
        <v>3.0379999999999998</v>
      </c>
      <c r="I361" s="219"/>
      <c r="J361" s="220">
        <f>ROUND(I361*H361,2)</f>
        <v>0</v>
      </c>
      <c r="K361" s="216" t="s">
        <v>368</v>
      </c>
      <c r="L361" s="47"/>
      <c r="M361" s="221" t="s">
        <v>21</v>
      </c>
      <c r="N361" s="222" t="s">
        <v>43</v>
      </c>
      <c r="O361" s="87"/>
      <c r="P361" s="223">
        <f>O361*H361</f>
        <v>0</v>
      </c>
      <c r="Q361" s="223">
        <v>0</v>
      </c>
      <c r="R361" s="223">
        <f>Q361*H361</f>
        <v>0</v>
      </c>
      <c r="S361" s="223">
        <v>0</v>
      </c>
      <c r="T361" s="224">
        <f>S361*H361</f>
        <v>0</v>
      </c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R361" s="225" t="s">
        <v>97</v>
      </c>
      <c r="AT361" s="225" t="s">
        <v>179</v>
      </c>
      <c r="AU361" s="225" t="s">
        <v>81</v>
      </c>
      <c r="AY361" s="20" t="s">
        <v>178</v>
      </c>
      <c r="BE361" s="226">
        <f>IF(N361="základní",J361,0)</f>
        <v>0</v>
      </c>
      <c r="BF361" s="226">
        <f>IF(N361="snížená",J361,0)</f>
        <v>0</v>
      </c>
      <c r="BG361" s="226">
        <f>IF(N361="zákl. přenesená",J361,0)</f>
        <v>0</v>
      </c>
      <c r="BH361" s="226">
        <f>IF(N361="sníž. přenesená",J361,0)</f>
        <v>0</v>
      </c>
      <c r="BI361" s="226">
        <f>IF(N361="nulová",J361,0)</f>
        <v>0</v>
      </c>
      <c r="BJ361" s="20" t="s">
        <v>79</v>
      </c>
      <c r="BK361" s="226">
        <f>ROUND(I361*H361,2)</f>
        <v>0</v>
      </c>
      <c r="BL361" s="20" t="s">
        <v>97</v>
      </c>
      <c r="BM361" s="225" t="s">
        <v>5740</v>
      </c>
    </row>
    <row r="362" s="2" customFormat="1">
      <c r="A362" s="41"/>
      <c r="B362" s="42"/>
      <c r="C362" s="43"/>
      <c r="D362" s="235" t="s">
        <v>370</v>
      </c>
      <c r="E362" s="43"/>
      <c r="F362" s="236" t="s">
        <v>5741</v>
      </c>
      <c r="G362" s="43"/>
      <c r="H362" s="43"/>
      <c r="I362" s="237"/>
      <c r="J362" s="43"/>
      <c r="K362" s="43"/>
      <c r="L362" s="47"/>
      <c r="M362" s="238"/>
      <c r="N362" s="239"/>
      <c r="O362" s="87"/>
      <c r="P362" s="87"/>
      <c r="Q362" s="87"/>
      <c r="R362" s="87"/>
      <c r="S362" s="87"/>
      <c r="T362" s="88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T362" s="20" t="s">
        <v>370</v>
      </c>
      <c r="AU362" s="20" t="s">
        <v>81</v>
      </c>
    </row>
    <row r="363" s="14" customFormat="1">
      <c r="A363" s="14"/>
      <c r="B363" s="251"/>
      <c r="C363" s="252"/>
      <c r="D363" s="242" t="s">
        <v>372</v>
      </c>
      <c r="E363" s="253" t="s">
        <v>21</v>
      </c>
      <c r="F363" s="254" t="s">
        <v>5742</v>
      </c>
      <c r="G363" s="252"/>
      <c r="H363" s="255">
        <v>3.0379999999999998</v>
      </c>
      <c r="I363" s="256"/>
      <c r="J363" s="252"/>
      <c r="K363" s="252"/>
      <c r="L363" s="257"/>
      <c r="M363" s="258"/>
      <c r="N363" s="259"/>
      <c r="O363" s="259"/>
      <c r="P363" s="259"/>
      <c r="Q363" s="259"/>
      <c r="R363" s="259"/>
      <c r="S363" s="259"/>
      <c r="T363" s="260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61" t="s">
        <v>372</v>
      </c>
      <c r="AU363" s="261" t="s">
        <v>81</v>
      </c>
      <c r="AV363" s="14" t="s">
        <v>81</v>
      </c>
      <c r="AW363" s="14" t="s">
        <v>34</v>
      </c>
      <c r="AX363" s="14" t="s">
        <v>79</v>
      </c>
      <c r="AY363" s="261" t="s">
        <v>178</v>
      </c>
    </row>
    <row r="364" s="12" customFormat="1" ht="22.8" customHeight="1">
      <c r="A364" s="12"/>
      <c r="B364" s="200"/>
      <c r="C364" s="201"/>
      <c r="D364" s="202" t="s">
        <v>71</v>
      </c>
      <c r="E364" s="227" t="s">
        <v>1604</v>
      </c>
      <c r="F364" s="227" t="s">
        <v>1605</v>
      </c>
      <c r="G364" s="201"/>
      <c r="H364" s="201"/>
      <c r="I364" s="204"/>
      <c r="J364" s="228">
        <f>BK364</f>
        <v>0</v>
      </c>
      <c r="K364" s="201"/>
      <c r="L364" s="206"/>
      <c r="M364" s="207"/>
      <c r="N364" s="208"/>
      <c r="O364" s="208"/>
      <c r="P364" s="209">
        <f>SUM(P365:P368)</f>
        <v>0</v>
      </c>
      <c r="Q364" s="208"/>
      <c r="R364" s="209">
        <f>SUM(R365:R368)</f>
        <v>0</v>
      </c>
      <c r="S364" s="208"/>
      <c r="T364" s="210">
        <f>SUM(T365:T368)</f>
        <v>0</v>
      </c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R364" s="211" t="s">
        <v>79</v>
      </c>
      <c r="AT364" s="212" t="s">
        <v>71</v>
      </c>
      <c r="AU364" s="212" t="s">
        <v>79</v>
      </c>
      <c r="AY364" s="211" t="s">
        <v>178</v>
      </c>
      <c r="BK364" s="213">
        <f>SUM(BK365:BK368)</f>
        <v>0</v>
      </c>
    </row>
    <row r="365" s="2" customFormat="1" ht="37.8" customHeight="1">
      <c r="A365" s="41"/>
      <c r="B365" s="42"/>
      <c r="C365" s="214" t="s">
        <v>740</v>
      </c>
      <c r="D365" s="214" t="s">
        <v>179</v>
      </c>
      <c r="E365" s="215" t="s">
        <v>5743</v>
      </c>
      <c r="F365" s="216" t="s">
        <v>5744</v>
      </c>
      <c r="G365" s="217" t="s">
        <v>692</v>
      </c>
      <c r="H365" s="218">
        <v>279.27199999999999</v>
      </c>
      <c r="I365" s="219"/>
      <c r="J365" s="220">
        <f>ROUND(I365*H365,2)</f>
        <v>0</v>
      </c>
      <c r="K365" s="216" t="s">
        <v>368</v>
      </c>
      <c r="L365" s="47"/>
      <c r="M365" s="221" t="s">
        <v>21</v>
      </c>
      <c r="N365" s="222" t="s">
        <v>43</v>
      </c>
      <c r="O365" s="87"/>
      <c r="P365" s="223">
        <f>O365*H365</f>
        <v>0</v>
      </c>
      <c r="Q365" s="223">
        <v>0</v>
      </c>
      <c r="R365" s="223">
        <f>Q365*H365</f>
        <v>0</v>
      </c>
      <c r="S365" s="223">
        <v>0</v>
      </c>
      <c r="T365" s="224">
        <f>S365*H365</f>
        <v>0</v>
      </c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R365" s="225" t="s">
        <v>97</v>
      </c>
      <c r="AT365" s="225" t="s">
        <v>179</v>
      </c>
      <c r="AU365" s="225" t="s">
        <v>81</v>
      </c>
      <c r="AY365" s="20" t="s">
        <v>178</v>
      </c>
      <c r="BE365" s="226">
        <f>IF(N365="základní",J365,0)</f>
        <v>0</v>
      </c>
      <c r="BF365" s="226">
        <f>IF(N365="snížená",J365,0)</f>
        <v>0</v>
      </c>
      <c r="BG365" s="226">
        <f>IF(N365="zákl. přenesená",J365,0)</f>
        <v>0</v>
      </c>
      <c r="BH365" s="226">
        <f>IF(N365="sníž. přenesená",J365,0)</f>
        <v>0</v>
      </c>
      <c r="BI365" s="226">
        <f>IF(N365="nulová",J365,0)</f>
        <v>0</v>
      </c>
      <c r="BJ365" s="20" t="s">
        <v>79</v>
      </c>
      <c r="BK365" s="226">
        <f>ROUND(I365*H365,2)</f>
        <v>0</v>
      </c>
      <c r="BL365" s="20" t="s">
        <v>97</v>
      </c>
      <c r="BM365" s="225" t="s">
        <v>5745</v>
      </c>
    </row>
    <row r="366" s="2" customFormat="1">
      <c r="A366" s="41"/>
      <c r="B366" s="42"/>
      <c r="C366" s="43"/>
      <c r="D366" s="235" t="s">
        <v>370</v>
      </c>
      <c r="E366" s="43"/>
      <c r="F366" s="236" t="s">
        <v>5746</v>
      </c>
      <c r="G366" s="43"/>
      <c r="H366" s="43"/>
      <c r="I366" s="237"/>
      <c r="J366" s="43"/>
      <c r="K366" s="43"/>
      <c r="L366" s="47"/>
      <c r="M366" s="238"/>
      <c r="N366" s="239"/>
      <c r="O366" s="87"/>
      <c r="P366" s="87"/>
      <c r="Q366" s="87"/>
      <c r="R366" s="87"/>
      <c r="S366" s="87"/>
      <c r="T366" s="88"/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  <c r="AE366" s="41"/>
      <c r="AT366" s="20" t="s">
        <v>370</v>
      </c>
      <c r="AU366" s="20" t="s">
        <v>81</v>
      </c>
    </row>
    <row r="367" s="2" customFormat="1" ht="37.8" customHeight="1">
      <c r="A367" s="41"/>
      <c r="B367" s="42"/>
      <c r="C367" s="214" t="s">
        <v>748</v>
      </c>
      <c r="D367" s="214" t="s">
        <v>179</v>
      </c>
      <c r="E367" s="215" t="s">
        <v>5747</v>
      </c>
      <c r="F367" s="216" t="s">
        <v>5748</v>
      </c>
      <c r="G367" s="217" t="s">
        <v>692</v>
      </c>
      <c r="H367" s="218">
        <v>279.27199999999999</v>
      </c>
      <c r="I367" s="219"/>
      <c r="J367" s="220">
        <f>ROUND(I367*H367,2)</f>
        <v>0</v>
      </c>
      <c r="K367" s="216" t="s">
        <v>368</v>
      </c>
      <c r="L367" s="47"/>
      <c r="M367" s="221" t="s">
        <v>21</v>
      </c>
      <c r="N367" s="222" t="s">
        <v>43</v>
      </c>
      <c r="O367" s="87"/>
      <c r="P367" s="223">
        <f>O367*H367</f>
        <v>0</v>
      </c>
      <c r="Q367" s="223">
        <v>0</v>
      </c>
      <c r="R367" s="223">
        <f>Q367*H367</f>
        <v>0</v>
      </c>
      <c r="S367" s="223">
        <v>0</v>
      </c>
      <c r="T367" s="224">
        <f>S367*H367</f>
        <v>0</v>
      </c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R367" s="225" t="s">
        <v>97</v>
      </c>
      <c r="AT367" s="225" t="s">
        <v>179</v>
      </c>
      <c r="AU367" s="225" t="s">
        <v>81</v>
      </c>
      <c r="AY367" s="20" t="s">
        <v>178</v>
      </c>
      <c r="BE367" s="226">
        <f>IF(N367="základní",J367,0)</f>
        <v>0</v>
      </c>
      <c r="BF367" s="226">
        <f>IF(N367="snížená",J367,0)</f>
        <v>0</v>
      </c>
      <c r="BG367" s="226">
        <f>IF(N367="zákl. přenesená",J367,0)</f>
        <v>0</v>
      </c>
      <c r="BH367" s="226">
        <f>IF(N367="sníž. přenesená",J367,0)</f>
        <v>0</v>
      </c>
      <c r="BI367" s="226">
        <f>IF(N367="nulová",J367,0)</f>
        <v>0</v>
      </c>
      <c r="BJ367" s="20" t="s">
        <v>79</v>
      </c>
      <c r="BK367" s="226">
        <f>ROUND(I367*H367,2)</f>
        <v>0</v>
      </c>
      <c r="BL367" s="20" t="s">
        <v>97</v>
      </c>
      <c r="BM367" s="225" t="s">
        <v>5749</v>
      </c>
    </row>
    <row r="368" s="2" customFormat="1">
      <c r="A368" s="41"/>
      <c r="B368" s="42"/>
      <c r="C368" s="43"/>
      <c r="D368" s="235" t="s">
        <v>370</v>
      </c>
      <c r="E368" s="43"/>
      <c r="F368" s="236" t="s">
        <v>5750</v>
      </c>
      <c r="G368" s="43"/>
      <c r="H368" s="43"/>
      <c r="I368" s="237"/>
      <c r="J368" s="43"/>
      <c r="K368" s="43"/>
      <c r="L368" s="47"/>
      <c r="M368" s="238"/>
      <c r="N368" s="239"/>
      <c r="O368" s="87"/>
      <c r="P368" s="87"/>
      <c r="Q368" s="87"/>
      <c r="R368" s="87"/>
      <c r="S368" s="87"/>
      <c r="T368" s="88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T368" s="20" t="s">
        <v>370</v>
      </c>
      <c r="AU368" s="20" t="s">
        <v>81</v>
      </c>
    </row>
    <row r="369" s="12" customFormat="1" ht="25.92" customHeight="1">
      <c r="A369" s="12"/>
      <c r="B369" s="200"/>
      <c r="C369" s="201"/>
      <c r="D369" s="202" t="s">
        <v>71</v>
      </c>
      <c r="E369" s="203" t="s">
        <v>1618</v>
      </c>
      <c r="F369" s="203" t="s">
        <v>1619</v>
      </c>
      <c r="G369" s="201"/>
      <c r="H369" s="201"/>
      <c r="I369" s="204"/>
      <c r="J369" s="205">
        <f>BK369</f>
        <v>0</v>
      </c>
      <c r="K369" s="201"/>
      <c r="L369" s="206"/>
      <c r="M369" s="207"/>
      <c r="N369" s="208"/>
      <c r="O369" s="208"/>
      <c r="P369" s="209">
        <f>P370+P403</f>
        <v>0</v>
      </c>
      <c r="Q369" s="208"/>
      <c r="R369" s="209">
        <f>R370+R403</f>
        <v>1.3601972</v>
      </c>
      <c r="S369" s="208"/>
      <c r="T369" s="210">
        <f>T370+T403</f>
        <v>0</v>
      </c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R369" s="211" t="s">
        <v>81</v>
      </c>
      <c r="AT369" s="212" t="s">
        <v>71</v>
      </c>
      <c r="AU369" s="212" t="s">
        <v>72</v>
      </c>
      <c r="AY369" s="211" t="s">
        <v>178</v>
      </c>
      <c r="BK369" s="213">
        <f>BK370+BK403</f>
        <v>0</v>
      </c>
    </row>
    <row r="370" s="12" customFormat="1" ht="22.8" customHeight="1">
      <c r="A370" s="12"/>
      <c r="B370" s="200"/>
      <c r="C370" s="201"/>
      <c r="D370" s="202" t="s">
        <v>71</v>
      </c>
      <c r="E370" s="227" t="s">
        <v>1620</v>
      </c>
      <c r="F370" s="227" t="s">
        <v>1621</v>
      </c>
      <c r="G370" s="201"/>
      <c r="H370" s="201"/>
      <c r="I370" s="204"/>
      <c r="J370" s="228">
        <f>BK370</f>
        <v>0</v>
      </c>
      <c r="K370" s="201"/>
      <c r="L370" s="206"/>
      <c r="M370" s="207"/>
      <c r="N370" s="208"/>
      <c r="O370" s="208"/>
      <c r="P370" s="209">
        <f>SUM(P371:P402)</f>
        <v>0</v>
      </c>
      <c r="Q370" s="208"/>
      <c r="R370" s="209">
        <f>SUM(R371:R402)</f>
        <v>1.3559171999999999</v>
      </c>
      <c r="S370" s="208"/>
      <c r="T370" s="210">
        <f>SUM(T371:T402)</f>
        <v>0</v>
      </c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R370" s="211" t="s">
        <v>81</v>
      </c>
      <c r="AT370" s="212" t="s">
        <v>71</v>
      </c>
      <c r="AU370" s="212" t="s">
        <v>79</v>
      </c>
      <c r="AY370" s="211" t="s">
        <v>178</v>
      </c>
      <c r="BK370" s="213">
        <f>SUM(BK371:BK402)</f>
        <v>0</v>
      </c>
    </row>
    <row r="371" s="2" customFormat="1" ht="37.8" customHeight="1">
      <c r="A371" s="41"/>
      <c r="B371" s="42"/>
      <c r="C371" s="214" t="s">
        <v>754</v>
      </c>
      <c r="D371" s="214" t="s">
        <v>179</v>
      </c>
      <c r="E371" s="215" t="s">
        <v>5751</v>
      </c>
      <c r="F371" s="216" t="s">
        <v>5752</v>
      </c>
      <c r="G371" s="217" t="s">
        <v>384</v>
      </c>
      <c r="H371" s="218">
        <v>92.275999999999996</v>
      </c>
      <c r="I371" s="219"/>
      <c r="J371" s="220">
        <f>ROUND(I371*H371,2)</f>
        <v>0</v>
      </c>
      <c r="K371" s="216" t="s">
        <v>368</v>
      </c>
      <c r="L371" s="47"/>
      <c r="M371" s="221" t="s">
        <v>21</v>
      </c>
      <c r="N371" s="222" t="s">
        <v>43</v>
      </c>
      <c r="O371" s="87"/>
      <c r="P371" s="223">
        <f>O371*H371</f>
        <v>0</v>
      </c>
      <c r="Q371" s="223">
        <v>0</v>
      </c>
      <c r="R371" s="223">
        <f>Q371*H371</f>
        <v>0</v>
      </c>
      <c r="S371" s="223">
        <v>0</v>
      </c>
      <c r="T371" s="224">
        <f>S371*H371</f>
        <v>0</v>
      </c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R371" s="225" t="s">
        <v>242</v>
      </c>
      <c r="AT371" s="225" t="s">
        <v>179</v>
      </c>
      <c r="AU371" s="225" t="s">
        <v>81</v>
      </c>
      <c r="AY371" s="20" t="s">
        <v>178</v>
      </c>
      <c r="BE371" s="226">
        <f>IF(N371="základní",J371,0)</f>
        <v>0</v>
      </c>
      <c r="BF371" s="226">
        <f>IF(N371="snížená",J371,0)</f>
        <v>0</v>
      </c>
      <c r="BG371" s="226">
        <f>IF(N371="zákl. přenesená",J371,0)</f>
        <v>0</v>
      </c>
      <c r="BH371" s="226">
        <f>IF(N371="sníž. přenesená",J371,0)</f>
        <v>0</v>
      </c>
      <c r="BI371" s="226">
        <f>IF(N371="nulová",J371,0)</f>
        <v>0</v>
      </c>
      <c r="BJ371" s="20" t="s">
        <v>79</v>
      </c>
      <c r="BK371" s="226">
        <f>ROUND(I371*H371,2)</f>
        <v>0</v>
      </c>
      <c r="BL371" s="20" t="s">
        <v>242</v>
      </c>
      <c r="BM371" s="225" t="s">
        <v>5753</v>
      </c>
    </row>
    <row r="372" s="2" customFormat="1">
      <c r="A372" s="41"/>
      <c r="B372" s="42"/>
      <c r="C372" s="43"/>
      <c r="D372" s="235" t="s">
        <v>370</v>
      </c>
      <c r="E372" s="43"/>
      <c r="F372" s="236" t="s">
        <v>5754</v>
      </c>
      <c r="G372" s="43"/>
      <c r="H372" s="43"/>
      <c r="I372" s="237"/>
      <c r="J372" s="43"/>
      <c r="K372" s="43"/>
      <c r="L372" s="47"/>
      <c r="M372" s="238"/>
      <c r="N372" s="239"/>
      <c r="O372" s="87"/>
      <c r="P372" s="87"/>
      <c r="Q372" s="87"/>
      <c r="R372" s="87"/>
      <c r="S372" s="87"/>
      <c r="T372" s="88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T372" s="20" t="s">
        <v>370</v>
      </c>
      <c r="AU372" s="20" t="s">
        <v>81</v>
      </c>
    </row>
    <row r="373" s="13" customFormat="1">
      <c r="A373" s="13"/>
      <c r="B373" s="240"/>
      <c r="C373" s="241"/>
      <c r="D373" s="242" t="s">
        <v>372</v>
      </c>
      <c r="E373" s="243" t="s">
        <v>21</v>
      </c>
      <c r="F373" s="244" t="s">
        <v>948</v>
      </c>
      <c r="G373" s="241"/>
      <c r="H373" s="243" t="s">
        <v>21</v>
      </c>
      <c r="I373" s="245"/>
      <c r="J373" s="241"/>
      <c r="K373" s="241"/>
      <c r="L373" s="246"/>
      <c r="M373" s="247"/>
      <c r="N373" s="248"/>
      <c r="O373" s="248"/>
      <c r="P373" s="248"/>
      <c r="Q373" s="248"/>
      <c r="R373" s="248"/>
      <c r="S373" s="248"/>
      <c r="T373" s="249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T373" s="250" t="s">
        <v>372</v>
      </c>
      <c r="AU373" s="250" t="s">
        <v>81</v>
      </c>
      <c r="AV373" s="13" t="s">
        <v>79</v>
      </c>
      <c r="AW373" s="13" t="s">
        <v>34</v>
      </c>
      <c r="AX373" s="13" t="s">
        <v>72</v>
      </c>
      <c r="AY373" s="250" t="s">
        <v>178</v>
      </c>
    </row>
    <row r="374" s="14" customFormat="1">
      <c r="A374" s="14"/>
      <c r="B374" s="251"/>
      <c r="C374" s="252"/>
      <c r="D374" s="242" t="s">
        <v>372</v>
      </c>
      <c r="E374" s="253" t="s">
        <v>21</v>
      </c>
      <c r="F374" s="254" t="s">
        <v>5755</v>
      </c>
      <c r="G374" s="252"/>
      <c r="H374" s="255">
        <v>8.4100000000000001</v>
      </c>
      <c r="I374" s="256"/>
      <c r="J374" s="252"/>
      <c r="K374" s="252"/>
      <c r="L374" s="257"/>
      <c r="M374" s="258"/>
      <c r="N374" s="259"/>
      <c r="O374" s="259"/>
      <c r="P374" s="259"/>
      <c r="Q374" s="259"/>
      <c r="R374" s="259"/>
      <c r="S374" s="259"/>
      <c r="T374" s="260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61" t="s">
        <v>372</v>
      </c>
      <c r="AU374" s="261" t="s">
        <v>81</v>
      </c>
      <c r="AV374" s="14" t="s">
        <v>81</v>
      </c>
      <c r="AW374" s="14" t="s">
        <v>34</v>
      </c>
      <c r="AX374" s="14" t="s">
        <v>72</v>
      </c>
      <c r="AY374" s="261" t="s">
        <v>178</v>
      </c>
    </row>
    <row r="375" s="14" customFormat="1">
      <c r="A375" s="14"/>
      <c r="B375" s="251"/>
      <c r="C375" s="252"/>
      <c r="D375" s="242" t="s">
        <v>372</v>
      </c>
      <c r="E375" s="253" t="s">
        <v>21</v>
      </c>
      <c r="F375" s="254" t="s">
        <v>5756</v>
      </c>
      <c r="G375" s="252"/>
      <c r="H375" s="255">
        <v>44.640000000000001</v>
      </c>
      <c r="I375" s="256"/>
      <c r="J375" s="252"/>
      <c r="K375" s="252"/>
      <c r="L375" s="257"/>
      <c r="M375" s="258"/>
      <c r="N375" s="259"/>
      <c r="O375" s="259"/>
      <c r="P375" s="259"/>
      <c r="Q375" s="259"/>
      <c r="R375" s="259"/>
      <c r="S375" s="259"/>
      <c r="T375" s="260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61" t="s">
        <v>372</v>
      </c>
      <c r="AU375" s="261" t="s">
        <v>81</v>
      </c>
      <c r="AV375" s="14" t="s">
        <v>81</v>
      </c>
      <c r="AW375" s="14" t="s">
        <v>34</v>
      </c>
      <c r="AX375" s="14" t="s">
        <v>72</v>
      </c>
      <c r="AY375" s="261" t="s">
        <v>178</v>
      </c>
    </row>
    <row r="376" s="14" customFormat="1">
      <c r="A376" s="14"/>
      <c r="B376" s="251"/>
      <c r="C376" s="252"/>
      <c r="D376" s="242" t="s">
        <v>372</v>
      </c>
      <c r="E376" s="253" t="s">
        <v>21</v>
      </c>
      <c r="F376" s="254" t="s">
        <v>5706</v>
      </c>
      <c r="G376" s="252"/>
      <c r="H376" s="255">
        <v>39.225999999999999</v>
      </c>
      <c r="I376" s="256"/>
      <c r="J376" s="252"/>
      <c r="K376" s="252"/>
      <c r="L376" s="257"/>
      <c r="M376" s="258"/>
      <c r="N376" s="259"/>
      <c r="O376" s="259"/>
      <c r="P376" s="259"/>
      <c r="Q376" s="259"/>
      <c r="R376" s="259"/>
      <c r="S376" s="259"/>
      <c r="T376" s="260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61" t="s">
        <v>372</v>
      </c>
      <c r="AU376" s="261" t="s">
        <v>81</v>
      </c>
      <c r="AV376" s="14" t="s">
        <v>81</v>
      </c>
      <c r="AW376" s="14" t="s">
        <v>34</v>
      </c>
      <c r="AX376" s="14" t="s">
        <v>72</v>
      </c>
      <c r="AY376" s="261" t="s">
        <v>178</v>
      </c>
    </row>
    <row r="377" s="15" customFormat="1">
      <c r="A377" s="15"/>
      <c r="B377" s="262"/>
      <c r="C377" s="263"/>
      <c r="D377" s="242" t="s">
        <v>372</v>
      </c>
      <c r="E377" s="264" t="s">
        <v>21</v>
      </c>
      <c r="F377" s="265" t="s">
        <v>399</v>
      </c>
      <c r="G377" s="263"/>
      <c r="H377" s="266">
        <v>92.275999999999996</v>
      </c>
      <c r="I377" s="267"/>
      <c r="J377" s="263"/>
      <c r="K377" s="263"/>
      <c r="L377" s="268"/>
      <c r="M377" s="269"/>
      <c r="N377" s="270"/>
      <c r="O377" s="270"/>
      <c r="P377" s="270"/>
      <c r="Q377" s="270"/>
      <c r="R377" s="270"/>
      <c r="S377" s="270"/>
      <c r="T377" s="271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T377" s="272" t="s">
        <v>372</v>
      </c>
      <c r="AU377" s="272" t="s">
        <v>81</v>
      </c>
      <c r="AV377" s="15" t="s">
        <v>97</v>
      </c>
      <c r="AW377" s="15" t="s">
        <v>34</v>
      </c>
      <c r="AX377" s="15" t="s">
        <v>79</v>
      </c>
      <c r="AY377" s="272" t="s">
        <v>178</v>
      </c>
    </row>
    <row r="378" s="2" customFormat="1" ht="37.8" customHeight="1">
      <c r="A378" s="41"/>
      <c r="B378" s="42"/>
      <c r="C378" s="214" t="s">
        <v>759</v>
      </c>
      <c r="D378" s="214" t="s">
        <v>179</v>
      </c>
      <c r="E378" s="215" t="s">
        <v>5757</v>
      </c>
      <c r="F378" s="216" t="s">
        <v>5758</v>
      </c>
      <c r="G378" s="217" t="s">
        <v>384</v>
      </c>
      <c r="H378" s="218">
        <v>92.275999999999996</v>
      </c>
      <c r="I378" s="219"/>
      <c r="J378" s="220">
        <f>ROUND(I378*H378,2)</f>
        <v>0</v>
      </c>
      <c r="K378" s="216" t="s">
        <v>368</v>
      </c>
      <c r="L378" s="47"/>
      <c r="M378" s="221" t="s">
        <v>21</v>
      </c>
      <c r="N378" s="222" t="s">
        <v>43</v>
      </c>
      <c r="O378" s="87"/>
      <c r="P378" s="223">
        <f>O378*H378</f>
        <v>0</v>
      </c>
      <c r="Q378" s="223">
        <v>0</v>
      </c>
      <c r="R378" s="223">
        <f>Q378*H378</f>
        <v>0</v>
      </c>
      <c r="S378" s="223">
        <v>0</v>
      </c>
      <c r="T378" s="224">
        <f>S378*H378</f>
        <v>0</v>
      </c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R378" s="225" t="s">
        <v>242</v>
      </c>
      <c r="AT378" s="225" t="s">
        <v>179</v>
      </c>
      <c r="AU378" s="225" t="s">
        <v>81</v>
      </c>
      <c r="AY378" s="20" t="s">
        <v>178</v>
      </c>
      <c r="BE378" s="226">
        <f>IF(N378="základní",J378,0)</f>
        <v>0</v>
      </c>
      <c r="BF378" s="226">
        <f>IF(N378="snížená",J378,0)</f>
        <v>0</v>
      </c>
      <c r="BG378" s="226">
        <f>IF(N378="zákl. přenesená",J378,0)</f>
        <v>0</v>
      </c>
      <c r="BH378" s="226">
        <f>IF(N378="sníž. přenesená",J378,0)</f>
        <v>0</v>
      </c>
      <c r="BI378" s="226">
        <f>IF(N378="nulová",J378,0)</f>
        <v>0</v>
      </c>
      <c r="BJ378" s="20" t="s">
        <v>79</v>
      </c>
      <c r="BK378" s="226">
        <f>ROUND(I378*H378,2)</f>
        <v>0</v>
      </c>
      <c r="BL378" s="20" t="s">
        <v>242</v>
      </c>
      <c r="BM378" s="225" t="s">
        <v>5759</v>
      </c>
    </row>
    <row r="379" s="2" customFormat="1">
      <c r="A379" s="41"/>
      <c r="B379" s="42"/>
      <c r="C379" s="43"/>
      <c r="D379" s="235" t="s">
        <v>370</v>
      </c>
      <c r="E379" s="43"/>
      <c r="F379" s="236" t="s">
        <v>5760</v>
      </c>
      <c r="G379" s="43"/>
      <c r="H379" s="43"/>
      <c r="I379" s="237"/>
      <c r="J379" s="43"/>
      <c r="K379" s="43"/>
      <c r="L379" s="47"/>
      <c r="M379" s="238"/>
      <c r="N379" s="239"/>
      <c r="O379" s="87"/>
      <c r="P379" s="87"/>
      <c r="Q379" s="87"/>
      <c r="R379" s="87"/>
      <c r="S379" s="87"/>
      <c r="T379" s="88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T379" s="20" t="s">
        <v>370</v>
      </c>
      <c r="AU379" s="20" t="s">
        <v>81</v>
      </c>
    </row>
    <row r="380" s="14" customFormat="1">
      <c r="A380" s="14"/>
      <c r="B380" s="251"/>
      <c r="C380" s="252"/>
      <c r="D380" s="242" t="s">
        <v>372</v>
      </c>
      <c r="E380" s="253" t="s">
        <v>21</v>
      </c>
      <c r="F380" s="254" t="s">
        <v>5761</v>
      </c>
      <c r="G380" s="252"/>
      <c r="H380" s="255">
        <v>92.275999999999996</v>
      </c>
      <c r="I380" s="256"/>
      <c r="J380" s="252"/>
      <c r="K380" s="252"/>
      <c r="L380" s="257"/>
      <c r="M380" s="258"/>
      <c r="N380" s="259"/>
      <c r="O380" s="259"/>
      <c r="P380" s="259"/>
      <c r="Q380" s="259"/>
      <c r="R380" s="259"/>
      <c r="S380" s="259"/>
      <c r="T380" s="260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61" t="s">
        <v>372</v>
      </c>
      <c r="AU380" s="261" t="s">
        <v>81</v>
      </c>
      <c r="AV380" s="14" t="s">
        <v>81</v>
      </c>
      <c r="AW380" s="14" t="s">
        <v>34</v>
      </c>
      <c r="AX380" s="14" t="s">
        <v>79</v>
      </c>
      <c r="AY380" s="261" t="s">
        <v>178</v>
      </c>
    </row>
    <row r="381" s="2" customFormat="1" ht="16.5" customHeight="1">
      <c r="A381" s="41"/>
      <c r="B381" s="42"/>
      <c r="C381" s="284" t="s">
        <v>764</v>
      </c>
      <c r="D381" s="284" t="s">
        <v>543</v>
      </c>
      <c r="E381" s="285" t="s">
        <v>1647</v>
      </c>
      <c r="F381" s="286" t="s">
        <v>1648</v>
      </c>
      <c r="G381" s="287" t="s">
        <v>692</v>
      </c>
      <c r="H381" s="288">
        <v>0.056000000000000001</v>
      </c>
      <c r="I381" s="289"/>
      <c r="J381" s="290">
        <f>ROUND(I381*H381,2)</f>
        <v>0</v>
      </c>
      <c r="K381" s="286" t="s">
        <v>368</v>
      </c>
      <c r="L381" s="291"/>
      <c r="M381" s="292" t="s">
        <v>21</v>
      </c>
      <c r="N381" s="293" t="s">
        <v>43</v>
      </c>
      <c r="O381" s="87"/>
      <c r="P381" s="223">
        <f>O381*H381</f>
        <v>0</v>
      </c>
      <c r="Q381" s="223">
        <v>1</v>
      </c>
      <c r="R381" s="223">
        <f>Q381*H381</f>
        <v>0.056000000000000001</v>
      </c>
      <c r="S381" s="223">
        <v>0</v>
      </c>
      <c r="T381" s="224">
        <f>S381*H381</f>
        <v>0</v>
      </c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R381" s="225" t="s">
        <v>306</v>
      </c>
      <c r="AT381" s="225" t="s">
        <v>543</v>
      </c>
      <c r="AU381" s="225" t="s">
        <v>81</v>
      </c>
      <c r="AY381" s="20" t="s">
        <v>178</v>
      </c>
      <c r="BE381" s="226">
        <f>IF(N381="základní",J381,0)</f>
        <v>0</v>
      </c>
      <c r="BF381" s="226">
        <f>IF(N381="snížená",J381,0)</f>
        <v>0</v>
      </c>
      <c r="BG381" s="226">
        <f>IF(N381="zákl. přenesená",J381,0)</f>
        <v>0</v>
      </c>
      <c r="BH381" s="226">
        <f>IF(N381="sníž. přenesená",J381,0)</f>
        <v>0</v>
      </c>
      <c r="BI381" s="226">
        <f>IF(N381="nulová",J381,0)</f>
        <v>0</v>
      </c>
      <c r="BJ381" s="20" t="s">
        <v>79</v>
      </c>
      <c r="BK381" s="226">
        <f>ROUND(I381*H381,2)</f>
        <v>0</v>
      </c>
      <c r="BL381" s="20" t="s">
        <v>242</v>
      </c>
      <c r="BM381" s="225" t="s">
        <v>5762</v>
      </c>
    </row>
    <row r="382" s="14" customFormat="1">
      <c r="A382" s="14"/>
      <c r="B382" s="251"/>
      <c r="C382" s="252"/>
      <c r="D382" s="242" t="s">
        <v>372</v>
      </c>
      <c r="E382" s="253" t="s">
        <v>21</v>
      </c>
      <c r="F382" s="254" t="s">
        <v>5763</v>
      </c>
      <c r="G382" s="252"/>
      <c r="H382" s="255">
        <v>160.881</v>
      </c>
      <c r="I382" s="256"/>
      <c r="J382" s="252"/>
      <c r="K382" s="252"/>
      <c r="L382" s="257"/>
      <c r="M382" s="258"/>
      <c r="N382" s="259"/>
      <c r="O382" s="259"/>
      <c r="P382" s="259"/>
      <c r="Q382" s="259"/>
      <c r="R382" s="259"/>
      <c r="S382" s="259"/>
      <c r="T382" s="260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61" t="s">
        <v>372</v>
      </c>
      <c r="AU382" s="261" t="s">
        <v>81</v>
      </c>
      <c r="AV382" s="14" t="s">
        <v>81</v>
      </c>
      <c r="AW382" s="14" t="s">
        <v>34</v>
      </c>
      <c r="AX382" s="14" t="s">
        <v>72</v>
      </c>
      <c r="AY382" s="261" t="s">
        <v>178</v>
      </c>
    </row>
    <row r="383" s="14" customFormat="1">
      <c r="A383" s="14"/>
      <c r="B383" s="251"/>
      <c r="C383" s="252"/>
      <c r="D383" s="242" t="s">
        <v>372</v>
      </c>
      <c r="E383" s="253" t="s">
        <v>21</v>
      </c>
      <c r="F383" s="254" t="s">
        <v>5764</v>
      </c>
      <c r="G383" s="252"/>
      <c r="H383" s="255">
        <v>0.056000000000000001</v>
      </c>
      <c r="I383" s="256"/>
      <c r="J383" s="252"/>
      <c r="K383" s="252"/>
      <c r="L383" s="257"/>
      <c r="M383" s="258"/>
      <c r="N383" s="259"/>
      <c r="O383" s="259"/>
      <c r="P383" s="259"/>
      <c r="Q383" s="259"/>
      <c r="R383" s="259"/>
      <c r="S383" s="259"/>
      <c r="T383" s="260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61" t="s">
        <v>372</v>
      </c>
      <c r="AU383" s="261" t="s">
        <v>81</v>
      </c>
      <c r="AV383" s="14" t="s">
        <v>81</v>
      </c>
      <c r="AW383" s="14" t="s">
        <v>34</v>
      </c>
      <c r="AX383" s="14" t="s">
        <v>79</v>
      </c>
      <c r="AY383" s="261" t="s">
        <v>178</v>
      </c>
    </row>
    <row r="384" s="2" customFormat="1" ht="24.15" customHeight="1">
      <c r="A384" s="41"/>
      <c r="B384" s="42"/>
      <c r="C384" s="214" t="s">
        <v>774</v>
      </c>
      <c r="D384" s="214" t="s">
        <v>179</v>
      </c>
      <c r="E384" s="215" t="s">
        <v>5765</v>
      </c>
      <c r="F384" s="216" t="s">
        <v>5766</v>
      </c>
      <c r="G384" s="217" t="s">
        <v>384</v>
      </c>
      <c r="H384" s="218">
        <v>92.275999999999996</v>
      </c>
      <c r="I384" s="219"/>
      <c r="J384" s="220">
        <f>ROUND(I384*H384,2)</f>
        <v>0</v>
      </c>
      <c r="K384" s="216" t="s">
        <v>368</v>
      </c>
      <c r="L384" s="47"/>
      <c r="M384" s="221" t="s">
        <v>21</v>
      </c>
      <c r="N384" s="222" t="s">
        <v>43</v>
      </c>
      <c r="O384" s="87"/>
      <c r="P384" s="223">
        <f>O384*H384</f>
        <v>0</v>
      </c>
      <c r="Q384" s="223">
        <v>0.00040000000000000002</v>
      </c>
      <c r="R384" s="223">
        <f>Q384*H384</f>
        <v>0.036910400000000003</v>
      </c>
      <c r="S384" s="223">
        <v>0</v>
      </c>
      <c r="T384" s="224">
        <f>S384*H384</f>
        <v>0</v>
      </c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41"/>
      <c r="AR384" s="225" t="s">
        <v>242</v>
      </c>
      <c r="AT384" s="225" t="s">
        <v>179</v>
      </c>
      <c r="AU384" s="225" t="s">
        <v>81</v>
      </c>
      <c r="AY384" s="20" t="s">
        <v>178</v>
      </c>
      <c r="BE384" s="226">
        <f>IF(N384="základní",J384,0)</f>
        <v>0</v>
      </c>
      <c r="BF384" s="226">
        <f>IF(N384="snížená",J384,0)</f>
        <v>0</v>
      </c>
      <c r="BG384" s="226">
        <f>IF(N384="zákl. přenesená",J384,0)</f>
        <v>0</v>
      </c>
      <c r="BH384" s="226">
        <f>IF(N384="sníž. přenesená",J384,0)</f>
        <v>0</v>
      </c>
      <c r="BI384" s="226">
        <f>IF(N384="nulová",J384,0)</f>
        <v>0</v>
      </c>
      <c r="BJ384" s="20" t="s">
        <v>79</v>
      </c>
      <c r="BK384" s="226">
        <f>ROUND(I384*H384,2)</f>
        <v>0</v>
      </c>
      <c r="BL384" s="20" t="s">
        <v>242</v>
      </c>
      <c r="BM384" s="225" t="s">
        <v>5767</v>
      </c>
    </row>
    <row r="385" s="2" customFormat="1">
      <c r="A385" s="41"/>
      <c r="B385" s="42"/>
      <c r="C385" s="43"/>
      <c r="D385" s="235" t="s">
        <v>370</v>
      </c>
      <c r="E385" s="43"/>
      <c r="F385" s="236" t="s">
        <v>5768</v>
      </c>
      <c r="G385" s="43"/>
      <c r="H385" s="43"/>
      <c r="I385" s="237"/>
      <c r="J385" s="43"/>
      <c r="K385" s="43"/>
      <c r="L385" s="47"/>
      <c r="M385" s="238"/>
      <c r="N385" s="239"/>
      <c r="O385" s="87"/>
      <c r="P385" s="87"/>
      <c r="Q385" s="87"/>
      <c r="R385" s="87"/>
      <c r="S385" s="87"/>
      <c r="T385" s="88"/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T385" s="20" t="s">
        <v>370</v>
      </c>
      <c r="AU385" s="20" t="s">
        <v>81</v>
      </c>
    </row>
    <row r="386" s="13" customFormat="1">
      <c r="A386" s="13"/>
      <c r="B386" s="240"/>
      <c r="C386" s="241"/>
      <c r="D386" s="242" t="s">
        <v>372</v>
      </c>
      <c r="E386" s="243" t="s">
        <v>21</v>
      </c>
      <c r="F386" s="244" t="s">
        <v>948</v>
      </c>
      <c r="G386" s="241"/>
      <c r="H386" s="243" t="s">
        <v>21</v>
      </c>
      <c r="I386" s="245"/>
      <c r="J386" s="241"/>
      <c r="K386" s="241"/>
      <c r="L386" s="246"/>
      <c r="M386" s="247"/>
      <c r="N386" s="248"/>
      <c r="O386" s="248"/>
      <c r="P386" s="248"/>
      <c r="Q386" s="248"/>
      <c r="R386" s="248"/>
      <c r="S386" s="248"/>
      <c r="T386" s="249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50" t="s">
        <v>372</v>
      </c>
      <c r="AU386" s="250" t="s">
        <v>81</v>
      </c>
      <c r="AV386" s="13" t="s">
        <v>79</v>
      </c>
      <c r="AW386" s="13" t="s">
        <v>34</v>
      </c>
      <c r="AX386" s="13" t="s">
        <v>72</v>
      </c>
      <c r="AY386" s="250" t="s">
        <v>178</v>
      </c>
    </row>
    <row r="387" s="14" customFormat="1">
      <c r="A387" s="14"/>
      <c r="B387" s="251"/>
      <c r="C387" s="252"/>
      <c r="D387" s="242" t="s">
        <v>372</v>
      </c>
      <c r="E387" s="253" t="s">
        <v>21</v>
      </c>
      <c r="F387" s="254" t="s">
        <v>5755</v>
      </c>
      <c r="G387" s="252"/>
      <c r="H387" s="255">
        <v>8.4100000000000001</v>
      </c>
      <c r="I387" s="256"/>
      <c r="J387" s="252"/>
      <c r="K387" s="252"/>
      <c r="L387" s="257"/>
      <c r="M387" s="258"/>
      <c r="N387" s="259"/>
      <c r="O387" s="259"/>
      <c r="P387" s="259"/>
      <c r="Q387" s="259"/>
      <c r="R387" s="259"/>
      <c r="S387" s="259"/>
      <c r="T387" s="260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261" t="s">
        <v>372</v>
      </c>
      <c r="AU387" s="261" t="s">
        <v>81</v>
      </c>
      <c r="AV387" s="14" t="s">
        <v>81</v>
      </c>
      <c r="AW387" s="14" t="s">
        <v>34</v>
      </c>
      <c r="AX387" s="14" t="s">
        <v>72</v>
      </c>
      <c r="AY387" s="261" t="s">
        <v>178</v>
      </c>
    </row>
    <row r="388" s="14" customFormat="1">
      <c r="A388" s="14"/>
      <c r="B388" s="251"/>
      <c r="C388" s="252"/>
      <c r="D388" s="242" t="s">
        <v>372</v>
      </c>
      <c r="E388" s="253" t="s">
        <v>21</v>
      </c>
      <c r="F388" s="254" t="s">
        <v>5756</v>
      </c>
      <c r="G388" s="252"/>
      <c r="H388" s="255">
        <v>44.640000000000001</v>
      </c>
      <c r="I388" s="256"/>
      <c r="J388" s="252"/>
      <c r="K388" s="252"/>
      <c r="L388" s="257"/>
      <c r="M388" s="258"/>
      <c r="N388" s="259"/>
      <c r="O388" s="259"/>
      <c r="P388" s="259"/>
      <c r="Q388" s="259"/>
      <c r="R388" s="259"/>
      <c r="S388" s="259"/>
      <c r="T388" s="260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61" t="s">
        <v>372</v>
      </c>
      <c r="AU388" s="261" t="s">
        <v>81</v>
      </c>
      <c r="AV388" s="14" t="s">
        <v>81</v>
      </c>
      <c r="AW388" s="14" t="s">
        <v>34</v>
      </c>
      <c r="AX388" s="14" t="s">
        <v>72</v>
      </c>
      <c r="AY388" s="261" t="s">
        <v>178</v>
      </c>
    </row>
    <row r="389" s="14" customFormat="1">
      <c r="A389" s="14"/>
      <c r="B389" s="251"/>
      <c r="C389" s="252"/>
      <c r="D389" s="242" t="s">
        <v>372</v>
      </c>
      <c r="E389" s="253" t="s">
        <v>21</v>
      </c>
      <c r="F389" s="254" t="s">
        <v>5706</v>
      </c>
      <c r="G389" s="252"/>
      <c r="H389" s="255">
        <v>39.225999999999999</v>
      </c>
      <c r="I389" s="256"/>
      <c r="J389" s="252"/>
      <c r="K389" s="252"/>
      <c r="L389" s="257"/>
      <c r="M389" s="258"/>
      <c r="N389" s="259"/>
      <c r="O389" s="259"/>
      <c r="P389" s="259"/>
      <c r="Q389" s="259"/>
      <c r="R389" s="259"/>
      <c r="S389" s="259"/>
      <c r="T389" s="260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61" t="s">
        <v>372</v>
      </c>
      <c r="AU389" s="261" t="s">
        <v>81</v>
      </c>
      <c r="AV389" s="14" t="s">
        <v>81</v>
      </c>
      <c r="AW389" s="14" t="s">
        <v>34</v>
      </c>
      <c r="AX389" s="14" t="s">
        <v>72</v>
      </c>
      <c r="AY389" s="261" t="s">
        <v>178</v>
      </c>
    </row>
    <row r="390" s="15" customFormat="1">
      <c r="A390" s="15"/>
      <c r="B390" s="262"/>
      <c r="C390" s="263"/>
      <c r="D390" s="242" t="s">
        <v>372</v>
      </c>
      <c r="E390" s="264" t="s">
        <v>21</v>
      </c>
      <c r="F390" s="265" t="s">
        <v>399</v>
      </c>
      <c r="G390" s="263"/>
      <c r="H390" s="266">
        <v>92.275999999999996</v>
      </c>
      <c r="I390" s="267"/>
      <c r="J390" s="263"/>
      <c r="K390" s="263"/>
      <c r="L390" s="268"/>
      <c r="M390" s="269"/>
      <c r="N390" s="270"/>
      <c r="O390" s="270"/>
      <c r="P390" s="270"/>
      <c r="Q390" s="270"/>
      <c r="R390" s="270"/>
      <c r="S390" s="270"/>
      <c r="T390" s="271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T390" s="272" t="s">
        <v>372</v>
      </c>
      <c r="AU390" s="272" t="s">
        <v>81</v>
      </c>
      <c r="AV390" s="15" t="s">
        <v>97</v>
      </c>
      <c r="AW390" s="15" t="s">
        <v>34</v>
      </c>
      <c r="AX390" s="15" t="s">
        <v>79</v>
      </c>
      <c r="AY390" s="272" t="s">
        <v>178</v>
      </c>
    </row>
    <row r="391" s="2" customFormat="1" ht="24.15" customHeight="1">
      <c r="A391" s="41"/>
      <c r="B391" s="42"/>
      <c r="C391" s="214" t="s">
        <v>779</v>
      </c>
      <c r="D391" s="214" t="s">
        <v>179</v>
      </c>
      <c r="E391" s="215" t="s">
        <v>5769</v>
      </c>
      <c r="F391" s="216" t="s">
        <v>5770</v>
      </c>
      <c r="G391" s="217" t="s">
        <v>384</v>
      </c>
      <c r="H391" s="218">
        <v>68.605000000000004</v>
      </c>
      <c r="I391" s="219"/>
      <c r="J391" s="220">
        <f>ROUND(I391*H391,2)</f>
        <v>0</v>
      </c>
      <c r="K391" s="216" t="s">
        <v>368</v>
      </c>
      <c r="L391" s="47"/>
      <c r="M391" s="221" t="s">
        <v>21</v>
      </c>
      <c r="N391" s="222" t="s">
        <v>43</v>
      </c>
      <c r="O391" s="87"/>
      <c r="P391" s="223">
        <f>O391*H391</f>
        <v>0</v>
      </c>
      <c r="Q391" s="223">
        <v>0.00040000000000000002</v>
      </c>
      <c r="R391" s="223">
        <f>Q391*H391</f>
        <v>0.027442000000000005</v>
      </c>
      <c r="S391" s="223">
        <v>0</v>
      </c>
      <c r="T391" s="224">
        <f>S391*H391</f>
        <v>0</v>
      </c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41"/>
      <c r="AR391" s="225" t="s">
        <v>242</v>
      </c>
      <c r="AT391" s="225" t="s">
        <v>179</v>
      </c>
      <c r="AU391" s="225" t="s">
        <v>81</v>
      </c>
      <c r="AY391" s="20" t="s">
        <v>178</v>
      </c>
      <c r="BE391" s="226">
        <f>IF(N391="základní",J391,0)</f>
        <v>0</v>
      </c>
      <c r="BF391" s="226">
        <f>IF(N391="snížená",J391,0)</f>
        <v>0</v>
      </c>
      <c r="BG391" s="226">
        <f>IF(N391="zákl. přenesená",J391,0)</f>
        <v>0</v>
      </c>
      <c r="BH391" s="226">
        <f>IF(N391="sníž. přenesená",J391,0)</f>
        <v>0</v>
      </c>
      <c r="BI391" s="226">
        <f>IF(N391="nulová",J391,0)</f>
        <v>0</v>
      </c>
      <c r="BJ391" s="20" t="s">
        <v>79</v>
      </c>
      <c r="BK391" s="226">
        <f>ROUND(I391*H391,2)</f>
        <v>0</v>
      </c>
      <c r="BL391" s="20" t="s">
        <v>242</v>
      </c>
      <c r="BM391" s="225" t="s">
        <v>5771</v>
      </c>
    </row>
    <row r="392" s="2" customFormat="1">
      <c r="A392" s="41"/>
      <c r="B392" s="42"/>
      <c r="C392" s="43"/>
      <c r="D392" s="235" t="s">
        <v>370</v>
      </c>
      <c r="E392" s="43"/>
      <c r="F392" s="236" t="s">
        <v>5772</v>
      </c>
      <c r="G392" s="43"/>
      <c r="H392" s="43"/>
      <c r="I392" s="237"/>
      <c r="J392" s="43"/>
      <c r="K392" s="43"/>
      <c r="L392" s="47"/>
      <c r="M392" s="238"/>
      <c r="N392" s="239"/>
      <c r="O392" s="87"/>
      <c r="P392" s="87"/>
      <c r="Q392" s="87"/>
      <c r="R392" s="87"/>
      <c r="S392" s="87"/>
      <c r="T392" s="88"/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  <c r="AE392" s="41"/>
      <c r="AT392" s="20" t="s">
        <v>370</v>
      </c>
      <c r="AU392" s="20" t="s">
        <v>81</v>
      </c>
    </row>
    <row r="393" s="13" customFormat="1">
      <c r="A393" s="13"/>
      <c r="B393" s="240"/>
      <c r="C393" s="241"/>
      <c r="D393" s="242" t="s">
        <v>372</v>
      </c>
      <c r="E393" s="243" t="s">
        <v>21</v>
      </c>
      <c r="F393" s="244" t="s">
        <v>948</v>
      </c>
      <c r="G393" s="241"/>
      <c r="H393" s="243" t="s">
        <v>21</v>
      </c>
      <c r="I393" s="245"/>
      <c r="J393" s="241"/>
      <c r="K393" s="241"/>
      <c r="L393" s="246"/>
      <c r="M393" s="247"/>
      <c r="N393" s="248"/>
      <c r="O393" s="248"/>
      <c r="P393" s="248"/>
      <c r="Q393" s="248"/>
      <c r="R393" s="248"/>
      <c r="S393" s="248"/>
      <c r="T393" s="249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T393" s="250" t="s">
        <v>372</v>
      </c>
      <c r="AU393" s="250" t="s">
        <v>81</v>
      </c>
      <c r="AV393" s="13" t="s">
        <v>79</v>
      </c>
      <c r="AW393" s="13" t="s">
        <v>34</v>
      </c>
      <c r="AX393" s="13" t="s">
        <v>72</v>
      </c>
      <c r="AY393" s="250" t="s">
        <v>178</v>
      </c>
    </row>
    <row r="394" s="14" customFormat="1">
      <c r="A394" s="14"/>
      <c r="B394" s="251"/>
      <c r="C394" s="252"/>
      <c r="D394" s="242" t="s">
        <v>372</v>
      </c>
      <c r="E394" s="253" t="s">
        <v>21</v>
      </c>
      <c r="F394" s="254" t="s">
        <v>5773</v>
      </c>
      <c r="G394" s="252"/>
      <c r="H394" s="255">
        <v>5.7999999999999998</v>
      </c>
      <c r="I394" s="256"/>
      <c r="J394" s="252"/>
      <c r="K394" s="252"/>
      <c r="L394" s="257"/>
      <c r="M394" s="258"/>
      <c r="N394" s="259"/>
      <c r="O394" s="259"/>
      <c r="P394" s="259"/>
      <c r="Q394" s="259"/>
      <c r="R394" s="259"/>
      <c r="S394" s="259"/>
      <c r="T394" s="260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61" t="s">
        <v>372</v>
      </c>
      <c r="AU394" s="261" t="s">
        <v>81</v>
      </c>
      <c r="AV394" s="14" t="s">
        <v>81</v>
      </c>
      <c r="AW394" s="14" t="s">
        <v>34</v>
      </c>
      <c r="AX394" s="14" t="s">
        <v>72</v>
      </c>
      <c r="AY394" s="261" t="s">
        <v>178</v>
      </c>
    </row>
    <row r="395" s="14" customFormat="1">
      <c r="A395" s="14"/>
      <c r="B395" s="251"/>
      <c r="C395" s="252"/>
      <c r="D395" s="242" t="s">
        <v>372</v>
      </c>
      <c r="E395" s="253" t="s">
        <v>21</v>
      </c>
      <c r="F395" s="254" t="s">
        <v>5774</v>
      </c>
      <c r="G395" s="252"/>
      <c r="H395" s="255">
        <v>28.800000000000001</v>
      </c>
      <c r="I395" s="256"/>
      <c r="J395" s="252"/>
      <c r="K395" s="252"/>
      <c r="L395" s="257"/>
      <c r="M395" s="258"/>
      <c r="N395" s="259"/>
      <c r="O395" s="259"/>
      <c r="P395" s="259"/>
      <c r="Q395" s="259"/>
      <c r="R395" s="259"/>
      <c r="S395" s="259"/>
      <c r="T395" s="260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61" t="s">
        <v>372</v>
      </c>
      <c r="AU395" s="261" t="s">
        <v>81</v>
      </c>
      <c r="AV395" s="14" t="s">
        <v>81</v>
      </c>
      <c r="AW395" s="14" t="s">
        <v>34</v>
      </c>
      <c r="AX395" s="14" t="s">
        <v>72</v>
      </c>
      <c r="AY395" s="261" t="s">
        <v>178</v>
      </c>
    </row>
    <row r="396" s="14" customFormat="1">
      <c r="A396" s="14"/>
      <c r="B396" s="251"/>
      <c r="C396" s="252"/>
      <c r="D396" s="242" t="s">
        <v>372</v>
      </c>
      <c r="E396" s="253" t="s">
        <v>21</v>
      </c>
      <c r="F396" s="254" t="s">
        <v>5707</v>
      </c>
      <c r="G396" s="252"/>
      <c r="H396" s="255">
        <v>34.005000000000003</v>
      </c>
      <c r="I396" s="256"/>
      <c r="J396" s="252"/>
      <c r="K396" s="252"/>
      <c r="L396" s="257"/>
      <c r="M396" s="258"/>
      <c r="N396" s="259"/>
      <c r="O396" s="259"/>
      <c r="P396" s="259"/>
      <c r="Q396" s="259"/>
      <c r="R396" s="259"/>
      <c r="S396" s="259"/>
      <c r="T396" s="260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T396" s="261" t="s">
        <v>372</v>
      </c>
      <c r="AU396" s="261" t="s">
        <v>81</v>
      </c>
      <c r="AV396" s="14" t="s">
        <v>81</v>
      </c>
      <c r="AW396" s="14" t="s">
        <v>34</v>
      </c>
      <c r="AX396" s="14" t="s">
        <v>72</v>
      </c>
      <c r="AY396" s="261" t="s">
        <v>178</v>
      </c>
    </row>
    <row r="397" s="15" customFormat="1">
      <c r="A397" s="15"/>
      <c r="B397" s="262"/>
      <c r="C397" s="263"/>
      <c r="D397" s="242" t="s">
        <v>372</v>
      </c>
      <c r="E397" s="264" t="s">
        <v>21</v>
      </c>
      <c r="F397" s="265" t="s">
        <v>399</v>
      </c>
      <c r="G397" s="263"/>
      <c r="H397" s="266">
        <v>68.605000000000004</v>
      </c>
      <c r="I397" s="267"/>
      <c r="J397" s="263"/>
      <c r="K397" s="263"/>
      <c r="L397" s="268"/>
      <c r="M397" s="269"/>
      <c r="N397" s="270"/>
      <c r="O397" s="270"/>
      <c r="P397" s="270"/>
      <c r="Q397" s="270"/>
      <c r="R397" s="270"/>
      <c r="S397" s="270"/>
      <c r="T397" s="271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T397" s="272" t="s">
        <v>372</v>
      </c>
      <c r="AU397" s="272" t="s">
        <v>81</v>
      </c>
      <c r="AV397" s="15" t="s">
        <v>97</v>
      </c>
      <c r="AW397" s="15" t="s">
        <v>34</v>
      </c>
      <c r="AX397" s="15" t="s">
        <v>79</v>
      </c>
      <c r="AY397" s="272" t="s">
        <v>178</v>
      </c>
    </row>
    <row r="398" s="2" customFormat="1" ht="49.05" customHeight="1">
      <c r="A398" s="41"/>
      <c r="B398" s="42"/>
      <c r="C398" s="284" t="s">
        <v>789</v>
      </c>
      <c r="D398" s="284" t="s">
        <v>543</v>
      </c>
      <c r="E398" s="285" t="s">
        <v>5775</v>
      </c>
      <c r="F398" s="286" t="s">
        <v>5776</v>
      </c>
      <c r="G398" s="287" t="s">
        <v>384</v>
      </c>
      <c r="H398" s="288">
        <v>193.05699999999999</v>
      </c>
      <c r="I398" s="289"/>
      <c r="J398" s="290">
        <f>ROUND(I398*H398,2)</f>
        <v>0</v>
      </c>
      <c r="K398" s="286" t="s">
        <v>368</v>
      </c>
      <c r="L398" s="291"/>
      <c r="M398" s="292" t="s">
        <v>21</v>
      </c>
      <c r="N398" s="293" t="s">
        <v>43</v>
      </c>
      <c r="O398" s="87"/>
      <c r="P398" s="223">
        <f>O398*H398</f>
        <v>0</v>
      </c>
      <c r="Q398" s="223">
        <v>0.0064000000000000003</v>
      </c>
      <c r="R398" s="223">
        <f>Q398*H398</f>
        <v>1.2355647999999999</v>
      </c>
      <c r="S398" s="223">
        <v>0</v>
      </c>
      <c r="T398" s="224">
        <f>S398*H398</f>
        <v>0</v>
      </c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41"/>
      <c r="AR398" s="225" t="s">
        <v>306</v>
      </c>
      <c r="AT398" s="225" t="s">
        <v>543</v>
      </c>
      <c r="AU398" s="225" t="s">
        <v>81</v>
      </c>
      <c r="AY398" s="20" t="s">
        <v>178</v>
      </c>
      <c r="BE398" s="226">
        <f>IF(N398="základní",J398,0)</f>
        <v>0</v>
      </c>
      <c r="BF398" s="226">
        <f>IF(N398="snížená",J398,0)</f>
        <v>0</v>
      </c>
      <c r="BG398" s="226">
        <f>IF(N398="zákl. přenesená",J398,0)</f>
        <v>0</v>
      </c>
      <c r="BH398" s="226">
        <f>IF(N398="sníž. přenesená",J398,0)</f>
        <v>0</v>
      </c>
      <c r="BI398" s="226">
        <f>IF(N398="nulová",J398,0)</f>
        <v>0</v>
      </c>
      <c r="BJ398" s="20" t="s">
        <v>79</v>
      </c>
      <c r="BK398" s="226">
        <f>ROUND(I398*H398,2)</f>
        <v>0</v>
      </c>
      <c r="BL398" s="20" t="s">
        <v>242</v>
      </c>
      <c r="BM398" s="225" t="s">
        <v>5777</v>
      </c>
    </row>
    <row r="399" s="14" customFormat="1">
      <c r="A399" s="14"/>
      <c r="B399" s="251"/>
      <c r="C399" s="252"/>
      <c r="D399" s="242" t="s">
        <v>372</v>
      </c>
      <c r="E399" s="253" t="s">
        <v>21</v>
      </c>
      <c r="F399" s="254" t="s">
        <v>5763</v>
      </c>
      <c r="G399" s="252"/>
      <c r="H399" s="255">
        <v>160.881</v>
      </c>
      <c r="I399" s="256"/>
      <c r="J399" s="252"/>
      <c r="K399" s="252"/>
      <c r="L399" s="257"/>
      <c r="M399" s="258"/>
      <c r="N399" s="259"/>
      <c r="O399" s="259"/>
      <c r="P399" s="259"/>
      <c r="Q399" s="259"/>
      <c r="R399" s="259"/>
      <c r="S399" s="259"/>
      <c r="T399" s="260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T399" s="261" t="s">
        <v>372</v>
      </c>
      <c r="AU399" s="261" t="s">
        <v>81</v>
      </c>
      <c r="AV399" s="14" t="s">
        <v>81</v>
      </c>
      <c r="AW399" s="14" t="s">
        <v>34</v>
      </c>
      <c r="AX399" s="14" t="s">
        <v>72</v>
      </c>
      <c r="AY399" s="261" t="s">
        <v>178</v>
      </c>
    </row>
    <row r="400" s="14" customFormat="1">
      <c r="A400" s="14"/>
      <c r="B400" s="251"/>
      <c r="C400" s="252"/>
      <c r="D400" s="242" t="s">
        <v>372</v>
      </c>
      <c r="E400" s="253" t="s">
        <v>21</v>
      </c>
      <c r="F400" s="254" t="s">
        <v>5778</v>
      </c>
      <c r="G400" s="252"/>
      <c r="H400" s="255">
        <v>193.05699999999999</v>
      </c>
      <c r="I400" s="256"/>
      <c r="J400" s="252"/>
      <c r="K400" s="252"/>
      <c r="L400" s="257"/>
      <c r="M400" s="258"/>
      <c r="N400" s="259"/>
      <c r="O400" s="259"/>
      <c r="P400" s="259"/>
      <c r="Q400" s="259"/>
      <c r="R400" s="259"/>
      <c r="S400" s="259"/>
      <c r="T400" s="260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T400" s="261" t="s">
        <v>372</v>
      </c>
      <c r="AU400" s="261" t="s">
        <v>81</v>
      </c>
      <c r="AV400" s="14" t="s">
        <v>81</v>
      </c>
      <c r="AW400" s="14" t="s">
        <v>34</v>
      </c>
      <c r="AX400" s="14" t="s">
        <v>79</v>
      </c>
      <c r="AY400" s="261" t="s">
        <v>178</v>
      </c>
    </row>
    <row r="401" s="2" customFormat="1" ht="55.5" customHeight="1">
      <c r="A401" s="41"/>
      <c r="B401" s="42"/>
      <c r="C401" s="214" t="s">
        <v>800</v>
      </c>
      <c r="D401" s="214" t="s">
        <v>179</v>
      </c>
      <c r="E401" s="215" t="s">
        <v>1684</v>
      </c>
      <c r="F401" s="216" t="s">
        <v>1685</v>
      </c>
      <c r="G401" s="217" t="s">
        <v>1686</v>
      </c>
      <c r="H401" s="296"/>
      <c r="I401" s="219"/>
      <c r="J401" s="220">
        <f>ROUND(I401*H401,2)</f>
        <v>0</v>
      </c>
      <c r="K401" s="216" t="s">
        <v>368</v>
      </c>
      <c r="L401" s="47"/>
      <c r="M401" s="221" t="s">
        <v>21</v>
      </c>
      <c r="N401" s="222" t="s">
        <v>43</v>
      </c>
      <c r="O401" s="87"/>
      <c r="P401" s="223">
        <f>O401*H401</f>
        <v>0</v>
      </c>
      <c r="Q401" s="223">
        <v>0</v>
      </c>
      <c r="R401" s="223">
        <f>Q401*H401</f>
        <v>0</v>
      </c>
      <c r="S401" s="223">
        <v>0</v>
      </c>
      <c r="T401" s="224">
        <f>S401*H401</f>
        <v>0</v>
      </c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R401" s="225" t="s">
        <v>242</v>
      </c>
      <c r="AT401" s="225" t="s">
        <v>179</v>
      </c>
      <c r="AU401" s="225" t="s">
        <v>81</v>
      </c>
      <c r="AY401" s="20" t="s">
        <v>178</v>
      </c>
      <c r="BE401" s="226">
        <f>IF(N401="základní",J401,0)</f>
        <v>0</v>
      </c>
      <c r="BF401" s="226">
        <f>IF(N401="snížená",J401,0)</f>
        <v>0</v>
      </c>
      <c r="BG401" s="226">
        <f>IF(N401="zákl. přenesená",J401,0)</f>
        <v>0</v>
      </c>
      <c r="BH401" s="226">
        <f>IF(N401="sníž. přenesená",J401,0)</f>
        <v>0</v>
      </c>
      <c r="BI401" s="226">
        <f>IF(N401="nulová",J401,0)</f>
        <v>0</v>
      </c>
      <c r="BJ401" s="20" t="s">
        <v>79</v>
      </c>
      <c r="BK401" s="226">
        <f>ROUND(I401*H401,2)</f>
        <v>0</v>
      </c>
      <c r="BL401" s="20" t="s">
        <v>242</v>
      </c>
      <c r="BM401" s="225" t="s">
        <v>5779</v>
      </c>
    </row>
    <row r="402" s="2" customFormat="1">
      <c r="A402" s="41"/>
      <c r="B402" s="42"/>
      <c r="C402" s="43"/>
      <c r="D402" s="235" t="s">
        <v>370</v>
      </c>
      <c r="E402" s="43"/>
      <c r="F402" s="236" t="s">
        <v>1688</v>
      </c>
      <c r="G402" s="43"/>
      <c r="H402" s="43"/>
      <c r="I402" s="237"/>
      <c r="J402" s="43"/>
      <c r="K402" s="43"/>
      <c r="L402" s="47"/>
      <c r="M402" s="238"/>
      <c r="N402" s="239"/>
      <c r="O402" s="87"/>
      <c r="P402" s="87"/>
      <c r="Q402" s="87"/>
      <c r="R402" s="87"/>
      <c r="S402" s="87"/>
      <c r="T402" s="88"/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41"/>
      <c r="AT402" s="20" t="s">
        <v>370</v>
      </c>
      <c r="AU402" s="20" t="s">
        <v>81</v>
      </c>
    </row>
    <row r="403" s="12" customFormat="1" ht="22.8" customHeight="1">
      <c r="A403" s="12"/>
      <c r="B403" s="200"/>
      <c r="C403" s="201"/>
      <c r="D403" s="202" t="s">
        <v>71</v>
      </c>
      <c r="E403" s="227" t="s">
        <v>2370</v>
      </c>
      <c r="F403" s="227" t="s">
        <v>2371</v>
      </c>
      <c r="G403" s="201"/>
      <c r="H403" s="201"/>
      <c r="I403" s="204"/>
      <c r="J403" s="228">
        <f>BK403</f>
        <v>0</v>
      </c>
      <c r="K403" s="201"/>
      <c r="L403" s="206"/>
      <c r="M403" s="207"/>
      <c r="N403" s="208"/>
      <c r="O403" s="208"/>
      <c r="P403" s="209">
        <f>SUM(P404:P415)</f>
        <v>0</v>
      </c>
      <c r="Q403" s="208"/>
      <c r="R403" s="209">
        <f>SUM(R404:R415)</f>
        <v>0.00428</v>
      </c>
      <c r="S403" s="208"/>
      <c r="T403" s="210">
        <f>SUM(T404:T415)</f>
        <v>0</v>
      </c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R403" s="211" t="s">
        <v>81</v>
      </c>
      <c r="AT403" s="212" t="s">
        <v>71</v>
      </c>
      <c r="AU403" s="212" t="s">
        <v>79</v>
      </c>
      <c r="AY403" s="211" t="s">
        <v>178</v>
      </c>
      <c r="BK403" s="213">
        <f>SUM(BK404:BK415)</f>
        <v>0</v>
      </c>
    </row>
    <row r="404" s="2" customFormat="1" ht="24.15" customHeight="1">
      <c r="A404" s="41"/>
      <c r="B404" s="42"/>
      <c r="C404" s="214" t="s">
        <v>806</v>
      </c>
      <c r="D404" s="214" t="s">
        <v>179</v>
      </c>
      <c r="E404" s="215" t="s">
        <v>5780</v>
      </c>
      <c r="F404" s="216" t="s">
        <v>5781</v>
      </c>
      <c r="G404" s="217" t="s">
        <v>546</v>
      </c>
      <c r="H404" s="218">
        <v>2</v>
      </c>
      <c r="I404" s="219"/>
      <c r="J404" s="220">
        <f>ROUND(I404*H404,2)</f>
        <v>0</v>
      </c>
      <c r="K404" s="216" t="s">
        <v>393</v>
      </c>
      <c r="L404" s="47"/>
      <c r="M404" s="221" t="s">
        <v>21</v>
      </c>
      <c r="N404" s="222" t="s">
        <v>43</v>
      </c>
      <c r="O404" s="87"/>
      <c r="P404" s="223">
        <f>O404*H404</f>
        <v>0</v>
      </c>
      <c r="Q404" s="223">
        <v>0</v>
      </c>
      <c r="R404" s="223">
        <f>Q404*H404</f>
        <v>0</v>
      </c>
      <c r="S404" s="223">
        <v>0</v>
      </c>
      <c r="T404" s="224">
        <f>S404*H404</f>
        <v>0</v>
      </c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R404" s="225" t="s">
        <v>242</v>
      </c>
      <c r="AT404" s="225" t="s">
        <v>179</v>
      </c>
      <c r="AU404" s="225" t="s">
        <v>81</v>
      </c>
      <c r="AY404" s="20" t="s">
        <v>178</v>
      </c>
      <c r="BE404" s="226">
        <f>IF(N404="základní",J404,0)</f>
        <v>0</v>
      </c>
      <c r="BF404" s="226">
        <f>IF(N404="snížená",J404,0)</f>
        <v>0</v>
      </c>
      <c r="BG404" s="226">
        <f>IF(N404="zákl. přenesená",J404,0)</f>
        <v>0</v>
      </c>
      <c r="BH404" s="226">
        <f>IF(N404="sníž. přenesená",J404,0)</f>
        <v>0</v>
      </c>
      <c r="BI404" s="226">
        <f>IF(N404="nulová",J404,0)</f>
        <v>0</v>
      </c>
      <c r="BJ404" s="20" t="s">
        <v>79</v>
      </c>
      <c r="BK404" s="226">
        <f>ROUND(I404*H404,2)</f>
        <v>0</v>
      </c>
      <c r="BL404" s="20" t="s">
        <v>242</v>
      </c>
      <c r="BM404" s="225" t="s">
        <v>5782</v>
      </c>
    </row>
    <row r="405" s="13" customFormat="1">
      <c r="A405" s="13"/>
      <c r="B405" s="240"/>
      <c r="C405" s="241"/>
      <c r="D405" s="242" t="s">
        <v>372</v>
      </c>
      <c r="E405" s="243" t="s">
        <v>21</v>
      </c>
      <c r="F405" s="244" t="s">
        <v>948</v>
      </c>
      <c r="G405" s="241"/>
      <c r="H405" s="243" t="s">
        <v>21</v>
      </c>
      <c r="I405" s="245"/>
      <c r="J405" s="241"/>
      <c r="K405" s="241"/>
      <c r="L405" s="246"/>
      <c r="M405" s="247"/>
      <c r="N405" s="248"/>
      <c r="O405" s="248"/>
      <c r="P405" s="248"/>
      <c r="Q405" s="248"/>
      <c r="R405" s="248"/>
      <c r="S405" s="248"/>
      <c r="T405" s="249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250" t="s">
        <v>372</v>
      </c>
      <c r="AU405" s="250" t="s">
        <v>81</v>
      </c>
      <c r="AV405" s="13" t="s">
        <v>79</v>
      </c>
      <c r="AW405" s="13" t="s">
        <v>34</v>
      </c>
      <c r="AX405" s="13" t="s">
        <v>72</v>
      </c>
      <c r="AY405" s="250" t="s">
        <v>178</v>
      </c>
    </row>
    <row r="406" s="14" customFormat="1">
      <c r="A406" s="14"/>
      <c r="B406" s="251"/>
      <c r="C406" s="252"/>
      <c r="D406" s="242" t="s">
        <v>372</v>
      </c>
      <c r="E406" s="253" t="s">
        <v>21</v>
      </c>
      <c r="F406" s="254" t="s">
        <v>5783</v>
      </c>
      <c r="G406" s="252"/>
      <c r="H406" s="255">
        <v>1</v>
      </c>
      <c r="I406" s="256"/>
      <c r="J406" s="252"/>
      <c r="K406" s="252"/>
      <c r="L406" s="257"/>
      <c r="M406" s="258"/>
      <c r="N406" s="259"/>
      <c r="O406" s="259"/>
      <c r="P406" s="259"/>
      <c r="Q406" s="259"/>
      <c r="R406" s="259"/>
      <c r="S406" s="259"/>
      <c r="T406" s="260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261" t="s">
        <v>372</v>
      </c>
      <c r="AU406" s="261" t="s">
        <v>81</v>
      </c>
      <c r="AV406" s="14" t="s">
        <v>81</v>
      </c>
      <c r="AW406" s="14" t="s">
        <v>34</v>
      </c>
      <c r="AX406" s="14" t="s">
        <v>72</v>
      </c>
      <c r="AY406" s="261" t="s">
        <v>178</v>
      </c>
    </row>
    <row r="407" s="14" customFormat="1">
      <c r="A407" s="14"/>
      <c r="B407" s="251"/>
      <c r="C407" s="252"/>
      <c r="D407" s="242" t="s">
        <v>372</v>
      </c>
      <c r="E407" s="253" t="s">
        <v>21</v>
      </c>
      <c r="F407" s="254" t="s">
        <v>5784</v>
      </c>
      <c r="G407" s="252"/>
      <c r="H407" s="255">
        <v>1</v>
      </c>
      <c r="I407" s="256"/>
      <c r="J407" s="252"/>
      <c r="K407" s="252"/>
      <c r="L407" s="257"/>
      <c r="M407" s="258"/>
      <c r="N407" s="259"/>
      <c r="O407" s="259"/>
      <c r="P407" s="259"/>
      <c r="Q407" s="259"/>
      <c r="R407" s="259"/>
      <c r="S407" s="259"/>
      <c r="T407" s="260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261" t="s">
        <v>372</v>
      </c>
      <c r="AU407" s="261" t="s">
        <v>81</v>
      </c>
      <c r="AV407" s="14" t="s">
        <v>81</v>
      </c>
      <c r="AW407" s="14" t="s">
        <v>34</v>
      </c>
      <c r="AX407" s="14" t="s">
        <v>72</v>
      </c>
      <c r="AY407" s="261" t="s">
        <v>178</v>
      </c>
    </row>
    <row r="408" s="15" customFormat="1">
      <c r="A408" s="15"/>
      <c r="B408" s="262"/>
      <c r="C408" s="263"/>
      <c r="D408" s="242" t="s">
        <v>372</v>
      </c>
      <c r="E408" s="264" t="s">
        <v>21</v>
      </c>
      <c r="F408" s="265" t="s">
        <v>399</v>
      </c>
      <c r="G408" s="263"/>
      <c r="H408" s="266">
        <v>2</v>
      </c>
      <c r="I408" s="267"/>
      <c r="J408" s="263"/>
      <c r="K408" s="263"/>
      <c r="L408" s="268"/>
      <c r="M408" s="269"/>
      <c r="N408" s="270"/>
      <c r="O408" s="270"/>
      <c r="P408" s="270"/>
      <c r="Q408" s="270"/>
      <c r="R408" s="270"/>
      <c r="S408" s="270"/>
      <c r="T408" s="271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T408" s="272" t="s">
        <v>372</v>
      </c>
      <c r="AU408" s="272" t="s">
        <v>81</v>
      </c>
      <c r="AV408" s="15" t="s">
        <v>97</v>
      </c>
      <c r="AW408" s="15" t="s">
        <v>34</v>
      </c>
      <c r="AX408" s="15" t="s">
        <v>79</v>
      </c>
      <c r="AY408" s="272" t="s">
        <v>178</v>
      </c>
    </row>
    <row r="409" s="2" customFormat="1" ht="33" customHeight="1">
      <c r="A409" s="41"/>
      <c r="B409" s="42"/>
      <c r="C409" s="284" t="s">
        <v>823</v>
      </c>
      <c r="D409" s="284" t="s">
        <v>543</v>
      </c>
      <c r="E409" s="285" t="s">
        <v>5785</v>
      </c>
      <c r="F409" s="286" t="s">
        <v>5786</v>
      </c>
      <c r="G409" s="287" t="s">
        <v>546</v>
      </c>
      <c r="H409" s="288">
        <v>1</v>
      </c>
      <c r="I409" s="289"/>
      <c r="J409" s="290">
        <f>ROUND(I409*H409,2)</f>
        <v>0</v>
      </c>
      <c r="K409" s="286" t="s">
        <v>393</v>
      </c>
      <c r="L409" s="291"/>
      <c r="M409" s="292" t="s">
        <v>21</v>
      </c>
      <c r="N409" s="293" t="s">
        <v>43</v>
      </c>
      <c r="O409" s="87"/>
      <c r="P409" s="223">
        <f>O409*H409</f>
        <v>0</v>
      </c>
      <c r="Q409" s="223">
        <v>0.00214</v>
      </c>
      <c r="R409" s="223">
        <f>Q409*H409</f>
        <v>0.00214</v>
      </c>
      <c r="S409" s="223">
        <v>0</v>
      </c>
      <c r="T409" s="224">
        <f>S409*H409</f>
        <v>0</v>
      </c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R409" s="225" t="s">
        <v>306</v>
      </c>
      <c r="AT409" s="225" t="s">
        <v>543</v>
      </c>
      <c r="AU409" s="225" t="s">
        <v>81</v>
      </c>
      <c r="AY409" s="20" t="s">
        <v>178</v>
      </c>
      <c r="BE409" s="226">
        <f>IF(N409="základní",J409,0)</f>
        <v>0</v>
      </c>
      <c r="BF409" s="226">
        <f>IF(N409="snížená",J409,0)</f>
        <v>0</v>
      </c>
      <c r="BG409" s="226">
        <f>IF(N409="zákl. přenesená",J409,0)</f>
        <v>0</v>
      </c>
      <c r="BH409" s="226">
        <f>IF(N409="sníž. přenesená",J409,0)</f>
        <v>0</v>
      </c>
      <c r="BI409" s="226">
        <f>IF(N409="nulová",J409,0)</f>
        <v>0</v>
      </c>
      <c r="BJ409" s="20" t="s">
        <v>79</v>
      </c>
      <c r="BK409" s="226">
        <f>ROUND(I409*H409,2)</f>
        <v>0</v>
      </c>
      <c r="BL409" s="20" t="s">
        <v>242</v>
      </c>
      <c r="BM409" s="225" t="s">
        <v>5787</v>
      </c>
    </row>
    <row r="410" s="13" customFormat="1">
      <c r="A410" s="13"/>
      <c r="B410" s="240"/>
      <c r="C410" s="241"/>
      <c r="D410" s="242" t="s">
        <v>372</v>
      </c>
      <c r="E410" s="243" t="s">
        <v>21</v>
      </c>
      <c r="F410" s="244" t="s">
        <v>5788</v>
      </c>
      <c r="G410" s="241"/>
      <c r="H410" s="243" t="s">
        <v>21</v>
      </c>
      <c r="I410" s="245"/>
      <c r="J410" s="241"/>
      <c r="K410" s="241"/>
      <c r="L410" s="246"/>
      <c r="M410" s="247"/>
      <c r="N410" s="248"/>
      <c r="O410" s="248"/>
      <c r="P410" s="248"/>
      <c r="Q410" s="248"/>
      <c r="R410" s="248"/>
      <c r="S410" s="248"/>
      <c r="T410" s="249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T410" s="250" t="s">
        <v>372</v>
      </c>
      <c r="AU410" s="250" t="s">
        <v>81</v>
      </c>
      <c r="AV410" s="13" t="s">
        <v>79</v>
      </c>
      <c r="AW410" s="13" t="s">
        <v>34</v>
      </c>
      <c r="AX410" s="13" t="s">
        <v>72</v>
      </c>
      <c r="AY410" s="250" t="s">
        <v>178</v>
      </c>
    </row>
    <row r="411" s="14" customFormat="1">
      <c r="A411" s="14"/>
      <c r="B411" s="251"/>
      <c r="C411" s="252"/>
      <c r="D411" s="242" t="s">
        <v>372</v>
      </c>
      <c r="E411" s="253" t="s">
        <v>21</v>
      </c>
      <c r="F411" s="254" t="s">
        <v>5717</v>
      </c>
      <c r="G411" s="252"/>
      <c r="H411" s="255">
        <v>1</v>
      </c>
      <c r="I411" s="256"/>
      <c r="J411" s="252"/>
      <c r="K411" s="252"/>
      <c r="L411" s="257"/>
      <c r="M411" s="258"/>
      <c r="N411" s="259"/>
      <c r="O411" s="259"/>
      <c r="P411" s="259"/>
      <c r="Q411" s="259"/>
      <c r="R411" s="259"/>
      <c r="S411" s="259"/>
      <c r="T411" s="260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T411" s="261" t="s">
        <v>372</v>
      </c>
      <c r="AU411" s="261" t="s">
        <v>81</v>
      </c>
      <c r="AV411" s="14" t="s">
        <v>81</v>
      </c>
      <c r="AW411" s="14" t="s">
        <v>34</v>
      </c>
      <c r="AX411" s="14" t="s">
        <v>79</v>
      </c>
      <c r="AY411" s="261" t="s">
        <v>178</v>
      </c>
    </row>
    <row r="412" s="2" customFormat="1" ht="24.15" customHeight="1">
      <c r="A412" s="41"/>
      <c r="B412" s="42"/>
      <c r="C412" s="284" t="s">
        <v>834</v>
      </c>
      <c r="D412" s="284" t="s">
        <v>543</v>
      </c>
      <c r="E412" s="285" t="s">
        <v>5789</v>
      </c>
      <c r="F412" s="286" t="s">
        <v>5790</v>
      </c>
      <c r="G412" s="287" t="s">
        <v>546</v>
      </c>
      <c r="H412" s="288">
        <v>1</v>
      </c>
      <c r="I412" s="289"/>
      <c r="J412" s="290">
        <f>ROUND(I412*H412,2)</f>
        <v>0</v>
      </c>
      <c r="K412" s="286" t="s">
        <v>393</v>
      </c>
      <c r="L412" s="291"/>
      <c r="M412" s="292" t="s">
        <v>21</v>
      </c>
      <c r="N412" s="293" t="s">
        <v>43</v>
      </c>
      <c r="O412" s="87"/>
      <c r="P412" s="223">
        <f>O412*H412</f>
        <v>0</v>
      </c>
      <c r="Q412" s="223">
        <v>0.00214</v>
      </c>
      <c r="R412" s="223">
        <f>Q412*H412</f>
        <v>0.00214</v>
      </c>
      <c r="S412" s="223">
        <v>0</v>
      </c>
      <c r="T412" s="224">
        <f>S412*H412</f>
        <v>0</v>
      </c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R412" s="225" t="s">
        <v>306</v>
      </c>
      <c r="AT412" s="225" t="s">
        <v>543</v>
      </c>
      <c r="AU412" s="225" t="s">
        <v>81</v>
      </c>
      <c r="AY412" s="20" t="s">
        <v>178</v>
      </c>
      <c r="BE412" s="226">
        <f>IF(N412="základní",J412,0)</f>
        <v>0</v>
      </c>
      <c r="BF412" s="226">
        <f>IF(N412="snížená",J412,0)</f>
        <v>0</v>
      </c>
      <c r="BG412" s="226">
        <f>IF(N412="zákl. přenesená",J412,0)</f>
        <v>0</v>
      </c>
      <c r="BH412" s="226">
        <f>IF(N412="sníž. přenesená",J412,0)</f>
        <v>0</v>
      </c>
      <c r="BI412" s="226">
        <f>IF(N412="nulová",J412,0)</f>
        <v>0</v>
      </c>
      <c r="BJ412" s="20" t="s">
        <v>79</v>
      </c>
      <c r="BK412" s="226">
        <f>ROUND(I412*H412,2)</f>
        <v>0</v>
      </c>
      <c r="BL412" s="20" t="s">
        <v>242</v>
      </c>
      <c r="BM412" s="225" t="s">
        <v>5791</v>
      </c>
    </row>
    <row r="413" s="14" customFormat="1">
      <c r="A413" s="14"/>
      <c r="B413" s="251"/>
      <c r="C413" s="252"/>
      <c r="D413" s="242" t="s">
        <v>372</v>
      </c>
      <c r="E413" s="253" t="s">
        <v>21</v>
      </c>
      <c r="F413" s="254" t="s">
        <v>5717</v>
      </c>
      <c r="G413" s="252"/>
      <c r="H413" s="255">
        <v>1</v>
      </c>
      <c r="I413" s="256"/>
      <c r="J413" s="252"/>
      <c r="K413" s="252"/>
      <c r="L413" s="257"/>
      <c r="M413" s="258"/>
      <c r="N413" s="259"/>
      <c r="O413" s="259"/>
      <c r="P413" s="259"/>
      <c r="Q413" s="259"/>
      <c r="R413" s="259"/>
      <c r="S413" s="259"/>
      <c r="T413" s="260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T413" s="261" t="s">
        <v>372</v>
      </c>
      <c r="AU413" s="261" t="s">
        <v>81</v>
      </c>
      <c r="AV413" s="14" t="s">
        <v>81</v>
      </c>
      <c r="AW413" s="14" t="s">
        <v>34</v>
      </c>
      <c r="AX413" s="14" t="s">
        <v>79</v>
      </c>
      <c r="AY413" s="261" t="s">
        <v>178</v>
      </c>
    </row>
    <row r="414" s="2" customFormat="1" ht="55.5" customHeight="1">
      <c r="A414" s="41"/>
      <c r="B414" s="42"/>
      <c r="C414" s="214" t="s">
        <v>840</v>
      </c>
      <c r="D414" s="214" t="s">
        <v>179</v>
      </c>
      <c r="E414" s="215" t="s">
        <v>2574</v>
      </c>
      <c r="F414" s="216" t="s">
        <v>2575</v>
      </c>
      <c r="G414" s="217" t="s">
        <v>1686</v>
      </c>
      <c r="H414" s="296"/>
      <c r="I414" s="219"/>
      <c r="J414" s="220">
        <f>ROUND(I414*H414,2)</f>
        <v>0</v>
      </c>
      <c r="K414" s="216" t="s">
        <v>368</v>
      </c>
      <c r="L414" s="47"/>
      <c r="M414" s="221" t="s">
        <v>21</v>
      </c>
      <c r="N414" s="222" t="s">
        <v>43</v>
      </c>
      <c r="O414" s="87"/>
      <c r="P414" s="223">
        <f>O414*H414</f>
        <v>0</v>
      </c>
      <c r="Q414" s="223">
        <v>0</v>
      </c>
      <c r="R414" s="223">
        <f>Q414*H414</f>
        <v>0</v>
      </c>
      <c r="S414" s="223">
        <v>0</v>
      </c>
      <c r="T414" s="224">
        <f>S414*H414</f>
        <v>0</v>
      </c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R414" s="225" t="s">
        <v>242</v>
      </c>
      <c r="AT414" s="225" t="s">
        <v>179</v>
      </c>
      <c r="AU414" s="225" t="s">
        <v>81</v>
      </c>
      <c r="AY414" s="20" t="s">
        <v>178</v>
      </c>
      <c r="BE414" s="226">
        <f>IF(N414="základní",J414,0)</f>
        <v>0</v>
      </c>
      <c r="BF414" s="226">
        <f>IF(N414="snížená",J414,0)</f>
        <v>0</v>
      </c>
      <c r="BG414" s="226">
        <f>IF(N414="zákl. přenesená",J414,0)</f>
        <v>0</v>
      </c>
      <c r="BH414" s="226">
        <f>IF(N414="sníž. přenesená",J414,0)</f>
        <v>0</v>
      </c>
      <c r="BI414" s="226">
        <f>IF(N414="nulová",J414,0)</f>
        <v>0</v>
      </c>
      <c r="BJ414" s="20" t="s">
        <v>79</v>
      </c>
      <c r="BK414" s="226">
        <f>ROUND(I414*H414,2)</f>
        <v>0</v>
      </c>
      <c r="BL414" s="20" t="s">
        <v>242</v>
      </c>
      <c r="BM414" s="225" t="s">
        <v>5792</v>
      </c>
    </row>
    <row r="415" s="2" customFormat="1">
      <c r="A415" s="41"/>
      <c r="B415" s="42"/>
      <c r="C415" s="43"/>
      <c r="D415" s="235" t="s">
        <v>370</v>
      </c>
      <c r="E415" s="43"/>
      <c r="F415" s="236" t="s">
        <v>2577</v>
      </c>
      <c r="G415" s="43"/>
      <c r="H415" s="43"/>
      <c r="I415" s="237"/>
      <c r="J415" s="43"/>
      <c r="K415" s="43"/>
      <c r="L415" s="47"/>
      <c r="M415" s="303"/>
      <c r="N415" s="304"/>
      <c r="O415" s="231"/>
      <c r="P415" s="231"/>
      <c r="Q415" s="231"/>
      <c r="R415" s="231"/>
      <c r="S415" s="231"/>
      <c r="T415" s="305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T415" s="20" t="s">
        <v>370</v>
      </c>
      <c r="AU415" s="20" t="s">
        <v>81</v>
      </c>
    </row>
    <row r="416" s="2" customFormat="1" ht="6.96" customHeight="1">
      <c r="A416" s="41"/>
      <c r="B416" s="62"/>
      <c r="C416" s="63"/>
      <c r="D416" s="63"/>
      <c r="E416" s="63"/>
      <c r="F416" s="63"/>
      <c r="G416" s="63"/>
      <c r="H416" s="63"/>
      <c r="I416" s="63"/>
      <c r="J416" s="63"/>
      <c r="K416" s="63"/>
      <c r="L416" s="47"/>
      <c r="M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  <c r="AE416" s="41"/>
    </row>
  </sheetData>
  <sheetProtection sheet="1" autoFilter="0" formatColumns="0" formatRows="0" objects="1" scenarios="1" spinCount="100000" saltValue="CdjqXzM/KYPRnB+PeFM058jA9dCOIbMI8w01b8bESCpahwkXv2r5uarj0Dr/W+auGFl2Puw/y4rQQ59uP+CFiA==" hashValue="qJAWMXh80gRtlTrb0PHDESfH8y3leK1I34uIdl8BSAJPEwun4qXm3VVq66Drzj67GpIJd5mgzWZf2w2vfXJbcQ==" algorithmName="SHA-512" password="CCE5"/>
  <autoFilter ref="C98:K415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7:H87"/>
    <mergeCell ref="E89:H89"/>
    <mergeCell ref="E91:H91"/>
    <mergeCell ref="L2:V2"/>
  </mergeCells>
  <hyperlinks>
    <hyperlink ref="F103" r:id="rId1" display="https://podminky.urs.cz/item/CS_URS_2026_02/121151107"/>
    <hyperlink ref="F106" r:id="rId2" display="https://podminky.urs.cz/item/CS_URS_2026_02/131251104"/>
    <hyperlink ref="F114" r:id="rId3" display="https://podminky.urs.cz/item/CS_URS_2026_02/162251102"/>
    <hyperlink ref="F117" r:id="rId4" display="https://podminky.urs.cz/item/CS_URS_2026_02/162551108"/>
    <hyperlink ref="F122" r:id="rId5" display="https://podminky.urs.cz/item/CS_URS_2026_02/171251201"/>
    <hyperlink ref="F126" r:id="rId6" display="https://podminky.urs.cz/item/CS_URS_2026_02/174151101"/>
    <hyperlink ref="F136" r:id="rId7" display="https://podminky.urs.cz/item/CS_URS_2026_02/181951112"/>
    <hyperlink ref="F144" r:id="rId8" display="https://podminky.urs.cz/item/CS_URS_2026_02/273321211"/>
    <hyperlink ref="F161" r:id="rId9" display="https://podminky.urs.cz/item/CS_URS_2026_02/273351121"/>
    <hyperlink ref="F172" r:id="rId10" display="https://podminky.urs.cz/item/CS_URS_2026_02/273351122"/>
    <hyperlink ref="F183" r:id="rId11" display="https://podminky.urs.cz/item/CS_URS_2026_02/273361821"/>
    <hyperlink ref="F198" r:id="rId12" display="https://podminky.urs.cz/item/CS_URS_2026_02/279351121"/>
    <hyperlink ref="F205" r:id="rId13" display="https://podminky.urs.cz/item/CS_URS_2026_02/279351122"/>
    <hyperlink ref="F212" r:id="rId14" display="https://podminky.urs.cz/item/CS_URS_2026_02/279361821"/>
    <hyperlink ref="F219" r:id="rId15" display="https://podminky.urs.cz/item/CS_URS_2026_02/279362021"/>
    <hyperlink ref="F232" r:id="rId16" display="https://podminky.urs.cz/item/CS_URS_2026_02/388129220"/>
    <hyperlink ref="F239" r:id="rId17" display="https://podminky.urs.cz/item/CS_URS_2026_02/388129230"/>
    <hyperlink ref="F245" r:id="rId18" display="https://podminky.urs.cz/item/CS_URS_2026_02/388129730"/>
    <hyperlink ref="F262" r:id="rId19" display="https://podminky.urs.cz/item/CS_URS_2026_02/411354239"/>
    <hyperlink ref="F268" r:id="rId20" display="https://podminky.urs.cz/item/CS_URS_2026_02/411354271"/>
    <hyperlink ref="F274" r:id="rId21" display="https://podminky.urs.cz/item/CS_URS_2026_02/411354311"/>
    <hyperlink ref="F280" r:id="rId22" display="https://podminky.urs.cz/item/CS_URS_2026_02/411354312"/>
    <hyperlink ref="F286" r:id="rId23" display="https://podminky.urs.cz/item/CS_URS_2026_02/411362021"/>
    <hyperlink ref="F292" r:id="rId24" display="https://podminky.urs.cz/item/CS_URS_2026_02/411388531"/>
    <hyperlink ref="F298" r:id="rId25" display="https://podminky.urs.cz/item/CS_URS_2026_02/413941123"/>
    <hyperlink ref="F309" r:id="rId26" display="https://podminky.urs.cz/item/CS_URS_2026_02/612111111"/>
    <hyperlink ref="F312" r:id="rId27" display="https://podminky.urs.cz/item/CS_URS_2026_02/612335301"/>
    <hyperlink ref="F318" r:id="rId28" display="https://podminky.urs.cz/item/CS_URS_2026_02/899511112"/>
    <hyperlink ref="F325" r:id="rId29" display="https://podminky.urs.cz/item/CS_URS_2026_02/919726123"/>
    <hyperlink ref="F333" r:id="rId30" display="https://podminky.urs.cz/item/CS_URS_2026_02/953171002"/>
    <hyperlink ref="F343" r:id="rId31" display="https://podminky.urs.cz/item/CS_URS_2026_02/971052671"/>
    <hyperlink ref="F355" r:id="rId32" display="https://podminky.urs.cz/item/CS_URS_2026_02/997013151"/>
    <hyperlink ref="F357" r:id="rId33" display="https://podminky.urs.cz/item/CS_URS_2026_02/997013501"/>
    <hyperlink ref="F359" r:id="rId34" display="https://podminky.urs.cz/item/CS_URS_2026_02/997013509"/>
    <hyperlink ref="F362" r:id="rId35" display="https://podminky.urs.cz/item/CS_URS_2026_02/997013862"/>
    <hyperlink ref="F366" r:id="rId36" display="https://podminky.urs.cz/item/CS_URS_2026_02/998253010"/>
    <hyperlink ref="F368" r:id="rId37" display="https://podminky.urs.cz/item/CS_URS_2026_02/998253092"/>
    <hyperlink ref="F372" r:id="rId38" display="https://podminky.urs.cz/item/CS_URS_2026_02/711111001"/>
    <hyperlink ref="F379" r:id="rId39" display="https://podminky.urs.cz/item/CS_URS_2026_02/711112001"/>
    <hyperlink ref="F385" r:id="rId40" display="https://podminky.urs.cz/item/CS_URS_2026_02/711141559"/>
    <hyperlink ref="F392" r:id="rId41" display="https://podminky.urs.cz/item/CS_URS_2026_02/711142559"/>
    <hyperlink ref="F402" r:id="rId42" display="https://podminky.urs.cz/item/CS_URS_2026_02/998711211"/>
    <hyperlink ref="F415" r:id="rId43" display="https://podminky.urs.cz/item/CS_URS_2026_02/99876721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44"/>
</worksheet>
</file>

<file path=xl/worksheets/sheet1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140</v>
      </c>
    </row>
    <row r="3" s="1" customFormat="1" ht="6.96" customHeight="1">
      <c r="B3" s="142"/>
      <c r="C3" s="143"/>
      <c r="D3" s="143"/>
      <c r="E3" s="143"/>
      <c r="F3" s="143"/>
      <c r="G3" s="143"/>
      <c r="H3" s="143"/>
      <c r="I3" s="143"/>
      <c r="J3" s="143"/>
      <c r="K3" s="143"/>
      <c r="L3" s="23"/>
      <c r="AT3" s="20" t="s">
        <v>81</v>
      </c>
    </row>
    <row r="4" s="1" customFormat="1" ht="24.96" customHeight="1">
      <c r="B4" s="23"/>
      <c r="D4" s="144" t="s">
        <v>150</v>
      </c>
      <c r="L4" s="23"/>
      <c r="M4" s="145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6" t="s">
        <v>16</v>
      </c>
      <c r="L6" s="23"/>
    </row>
    <row r="7" s="1" customFormat="1" ht="26.25" customHeight="1">
      <c r="B7" s="23"/>
      <c r="E7" s="147" t="str">
        <f>'Rekapitulace stavby'!K6</f>
        <v>PŘÍSTAVBA SAUNOVÉ ZÓNY K WELLNESS CENTRU BRUNTÁL I.ETAPA</v>
      </c>
      <c r="F7" s="146"/>
      <c r="G7" s="146"/>
      <c r="H7" s="146"/>
      <c r="L7" s="23"/>
    </row>
    <row r="8">
      <c r="B8" s="23"/>
      <c r="D8" s="146" t="s">
        <v>151</v>
      </c>
      <c r="L8" s="23"/>
    </row>
    <row r="9" s="1" customFormat="1" ht="16.5" customHeight="1">
      <c r="B9" s="23"/>
      <c r="E9" s="147" t="s">
        <v>328</v>
      </c>
      <c r="F9" s="1"/>
      <c r="G9" s="1"/>
      <c r="H9" s="1"/>
      <c r="L9" s="23"/>
    </row>
    <row r="10" s="1" customFormat="1" ht="12" customHeight="1">
      <c r="B10" s="23"/>
      <c r="D10" s="146" t="s">
        <v>153</v>
      </c>
      <c r="L10" s="23"/>
    </row>
    <row r="11" s="2" customFormat="1" ht="16.5" customHeight="1">
      <c r="A11" s="41"/>
      <c r="B11" s="47"/>
      <c r="C11" s="41"/>
      <c r="D11" s="41"/>
      <c r="E11" s="159" t="s">
        <v>5521</v>
      </c>
      <c r="F11" s="41"/>
      <c r="G11" s="41"/>
      <c r="H11" s="41"/>
      <c r="I11" s="41"/>
      <c r="J11" s="41"/>
      <c r="K11" s="41"/>
      <c r="L11" s="148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46" t="s">
        <v>330</v>
      </c>
      <c r="E12" s="41"/>
      <c r="F12" s="41"/>
      <c r="G12" s="41"/>
      <c r="H12" s="41"/>
      <c r="I12" s="41"/>
      <c r="J12" s="41"/>
      <c r="K12" s="41"/>
      <c r="L12" s="148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6.5" customHeight="1">
      <c r="A13" s="41"/>
      <c r="B13" s="47"/>
      <c r="C13" s="41"/>
      <c r="D13" s="41"/>
      <c r="E13" s="149" t="s">
        <v>5793</v>
      </c>
      <c r="F13" s="41"/>
      <c r="G13" s="41"/>
      <c r="H13" s="41"/>
      <c r="I13" s="41"/>
      <c r="J13" s="41"/>
      <c r="K13" s="41"/>
      <c r="L13" s="148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>
      <c r="A14" s="41"/>
      <c r="B14" s="47"/>
      <c r="C14" s="41"/>
      <c r="D14" s="41"/>
      <c r="E14" s="41"/>
      <c r="F14" s="41"/>
      <c r="G14" s="41"/>
      <c r="H14" s="41"/>
      <c r="I14" s="41"/>
      <c r="J14" s="41"/>
      <c r="K14" s="41"/>
      <c r="L14" s="148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2" customHeight="1">
      <c r="A15" s="41"/>
      <c r="B15" s="47"/>
      <c r="C15" s="41"/>
      <c r="D15" s="146" t="s">
        <v>18</v>
      </c>
      <c r="E15" s="41"/>
      <c r="F15" s="136" t="s">
        <v>19</v>
      </c>
      <c r="G15" s="41"/>
      <c r="H15" s="41"/>
      <c r="I15" s="146" t="s">
        <v>20</v>
      </c>
      <c r="J15" s="136" t="s">
        <v>21</v>
      </c>
      <c r="K15" s="41"/>
      <c r="L15" s="148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6" t="s">
        <v>22</v>
      </c>
      <c r="E16" s="41"/>
      <c r="F16" s="136" t="s">
        <v>332</v>
      </c>
      <c r="G16" s="41"/>
      <c r="H16" s="41"/>
      <c r="I16" s="146" t="s">
        <v>24</v>
      </c>
      <c r="J16" s="150" t="str">
        <f>'Rekapitulace stavby'!AN8</f>
        <v>13. 7. 2026</v>
      </c>
      <c r="K16" s="41"/>
      <c r="L16" s="148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0.8" customHeight="1">
      <c r="A17" s="41"/>
      <c r="B17" s="47"/>
      <c r="C17" s="41"/>
      <c r="D17" s="41"/>
      <c r="E17" s="41"/>
      <c r="F17" s="41"/>
      <c r="G17" s="41"/>
      <c r="H17" s="41"/>
      <c r="I17" s="41"/>
      <c r="J17" s="41"/>
      <c r="K17" s="41"/>
      <c r="L17" s="148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2" customHeight="1">
      <c r="A18" s="41"/>
      <c r="B18" s="47"/>
      <c r="C18" s="41"/>
      <c r="D18" s="146" t="s">
        <v>26</v>
      </c>
      <c r="E18" s="41"/>
      <c r="F18" s="41"/>
      <c r="G18" s="41"/>
      <c r="H18" s="41"/>
      <c r="I18" s="146" t="s">
        <v>27</v>
      </c>
      <c r="J18" s="136" t="s">
        <v>21</v>
      </c>
      <c r="K18" s="41"/>
      <c r="L18" s="148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8" customHeight="1">
      <c r="A19" s="41"/>
      <c r="B19" s="47"/>
      <c r="C19" s="41"/>
      <c r="D19" s="41"/>
      <c r="E19" s="136" t="s">
        <v>28</v>
      </c>
      <c r="F19" s="41"/>
      <c r="G19" s="41"/>
      <c r="H19" s="41"/>
      <c r="I19" s="146" t="s">
        <v>29</v>
      </c>
      <c r="J19" s="136" t="s">
        <v>21</v>
      </c>
      <c r="K19" s="41"/>
      <c r="L19" s="148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6.96" customHeight="1">
      <c r="A20" s="41"/>
      <c r="B20" s="47"/>
      <c r="C20" s="41"/>
      <c r="D20" s="41"/>
      <c r="E20" s="41"/>
      <c r="F20" s="41"/>
      <c r="G20" s="41"/>
      <c r="H20" s="41"/>
      <c r="I20" s="41"/>
      <c r="J20" s="41"/>
      <c r="K20" s="41"/>
      <c r="L20" s="148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2" customHeight="1">
      <c r="A21" s="41"/>
      <c r="B21" s="47"/>
      <c r="C21" s="41"/>
      <c r="D21" s="146" t="s">
        <v>30</v>
      </c>
      <c r="E21" s="41"/>
      <c r="F21" s="41"/>
      <c r="G21" s="41"/>
      <c r="H21" s="41"/>
      <c r="I21" s="146" t="s">
        <v>27</v>
      </c>
      <c r="J21" s="36" t="str">
        <f>'Rekapitulace stavby'!AN13</f>
        <v>Vyplň údaj</v>
      </c>
      <c r="K21" s="41"/>
      <c r="L21" s="148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8" customHeight="1">
      <c r="A22" s="41"/>
      <c r="B22" s="47"/>
      <c r="C22" s="41"/>
      <c r="D22" s="41"/>
      <c r="E22" s="36" t="str">
        <f>'Rekapitulace stavby'!E14</f>
        <v>Vyplň údaj</v>
      </c>
      <c r="F22" s="136"/>
      <c r="G22" s="136"/>
      <c r="H22" s="136"/>
      <c r="I22" s="146" t="s">
        <v>29</v>
      </c>
      <c r="J22" s="36" t="str">
        <f>'Rekapitulace stavby'!AN14</f>
        <v>Vyplň údaj</v>
      </c>
      <c r="K22" s="41"/>
      <c r="L22" s="148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6.96" customHeight="1">
      <c r="A23" s="41"/>
      <c r="B23" s="47"/>
      <c r="C23" s="41"/>
      <c r="D23" s="41"/>
      <c r="E23" s="41"/>
      <c r="F23" s="41"/>
      <c r="G23" s="41"/>
      <c r="H23" s="41"/>
      <c r="I23" s="41"/>
      <c r="J23" s="41"/>
      <c r="K23" s="41"/>
      <c r="L23" s="148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2" customHeight="1">
      <c r="A24" s="41"/>
      <c r="B24" s="47"/>
      <c r="C24" s="41"/>
      <c r="D24" s="146" t="s">
        <v>32</v>
      </c>
      <c r="E24" s="41"/>
      <c r="F24" s="41"/>
      <c r="G24" s="41"/>
      <c r="H24" s="41"/>
      <c r="I24" s="146" t="s">
        <v>27</v>
      </c>
      <c r="J24" s="136" t="s">
        <v>21</v>
      </c>
      <c r="K24" s="41"/>
      <c r="L24" s="148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8" customHeight="1">
      <c r="A25" s="41"/>
      <c r="B25" s="47"/>
      <c r="C25" s="41"/>
      <c r="D25" s="41"/>
      <c r="E25" s="136" t="s">
        <v>33</v>
      </c>
      <c r="F25" s="41"/>
      <c r="G25" s="41"/>
      <c r="H25" s="41"/>
      <c r="I25" s="146" t="s">
        <v>29</v>
      </c>
      <c r="J25" s="136" t="s">
        <v>21</v>
      </c>
      <c r="K25" s="41"/>
      <c r="L25" s="148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6.96" customHeight="1">
      <c r="A26" s="41"/>
      <c r="B26" s="47"/>
      <c r="C26" s="41"/>
      <c r="D26" s="41"/>
      <c r="E26" s="41"/>
      <c r="F26" s="41"/>
      <c r="G26" s="41"/>
      <c r="H26" s="41"/>
      <c r="I26" s="41"/>
      <c r="J26" s="41"/>
      <c r="K26" s="41"/>
      <c r="L26" s="148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12" customHeight="1">
      <c r="A27" s="41"/>
      <c r="B27" s="47"/>
      <c r="C27" s="41"/>
      <c r="D27" s="146" t="s">
        <v>35</v>
      </c>
      <c r="E27" s="41"/>
      <c r="F27" s="41"/>
      <c r="G27" s="41"/>
      <c r="H27" s="41"/>
      <c r="I27" s="146" t="s">
        <v>27</v>
      </c>
      <c r="J27" s="136" t="s">
        <v>21</v>
      </c>
      <c r="K27" s="41"/>
      <c r="L27" s="148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8" customHeight="1">
      <c r="A28" s="41"/>
      <c r="B28" s="47"/>
      <c r="C28" s="41"/>
      <c r="D28" s="41"/>
      <c r="E28" s="136" t="s">
        <v>33</v>
      </c>
      <c r="F28" s="41"/>
      <c r="G28" s="41"/>
      <c r="H28" s="41"/>
      <c r="I28" s="146" t="s">
        <v>29</v>
      </c>
      <c r="J28" s="136" t="s">
        <v>21</v>
      </c>
      <c r="K28" s="41"/>
      <c r="L28" s="148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41"/>
      <c r="E29" s="41"/>
      <c r="F29" s="41"/>
      <c r="G29" s="41"/>
      <c r="H29" s="41"/>
      <c r="I29" s="41"/>
      <c r="J29" s="41"/>
      <c r="K29" s="41"/>
      <c r="L29" s="148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12" customHeight="1">
      <c r="A30" s="41"/>
      <c r="B30" s="47"/>
      <c r="C30" s="41"/>
      <c r="D30" s="146" t="s">
        <v>36</v>
      </c>
      <c r="E30" s="41"/>
      <c r="F30" s="41"/>
      <c r="G30" s="41"/>
      <c r="H30" s="41"/>
      <c r="I30" s="41"/>
      <c r="J30" s="41"/>
      <c r="K30" s="41"/>
      <c r="L30" s="148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8" customFormat="1" ht="16.5" customHeight="1">
      <c r="A31" s="151"/>
      <c r="B31" s="152"/>
      <c r="C31" s="151"/>
      <c r="D31" s="151"/>
      <c r="E31" s="153" t="s">
        <v>21</v>
      </c>
      <c r="F31" s="153"/>
      <c r="G31" s="153"/>
      <c r="H31" s="153"/>
      <c r="I31" s="151"/>
      <c r="J31" s="151"/>
      <c r="K31" s="151"/>
      <c r="L31" s="154"/>
      <c r="S31" s="151"/>
      <c r="T31" s="151"/>
      <c r="U31" s="151"/>
      <c r="V31" s="151"/>
      <c r="W31" s="151"/>
      <c r="X31" s="151"/>
      <c r="Y31" s="151"/>
      <c r="Z31" s="151"/>
      <c r="AA31" s="151"/>
      <c r="AB31" s="151"/>
      <c r="AC31" s="151"/>
      <c r="AD31" s="151"/>
      <c r="AE31" s="151"/>
    </row>
    <row r="32" s="2" customFormat="1" ht="6.96" customHeight="1">
      <c r="A32" s="41"/>
      <c r="B32" s="47"/>
      <c r="C32" s="41"/>
      <c r="D32" s="41"/>
      <c r="E32" s="41"/>
      <c r="F32" s="41"/>
      <c r="G32" s="41"/>
      <c r="H32" s="41"/>
      <c r="I32" s="41"/>
      <c r="J32" s="41"/>
      <c r="K32" s="41"/>
      <c r="L32" s="148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5"/>
      <c r="E33" s="155"/>
      <c r="F33" s="155"/>
      <c r="G33" s="155"/>
      <c r="H33" s="155"/>
      <c r="I33" s="155"/>
      <c r="J33" s="155"/>
      <c r="K33" s="155"/>
      <c r="L33" s="148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25.44" customHeight="1">
      <c r="A34" s="41"/>
      <c r="B34" s="47"/>
      <c r="C34" s="41"/>
      <c r="D34" s="156" t="s">
        <v>38</v>
      </c>
      <c r="E34" s="41"/>
      <c r="F34" s="41"/>
      <c r="G34" s="41"/>
      <c r="H34" s="41"/>
      <c r="I34" s="41"/>
      <c r="J34" s="157">
        <f>ROUND(J96, 2)</f>
        <v>0</v>
      </c>
      <c r="K34" s="41"/>
      <c r="L34" s="148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6.96" customHeight="1">
      <c r="A35" s="41"/>
      <c r="B35" s="47"/>
      <c r="C35" s="41"/>
      <c r="D35" s="155"/>
      <c r="E35" s="155"/>
      <c r="F35" s="155"/>
      <c r="G35" s="155"/>
      <c r="H35" s="155"/>
      <c r="I35" s="155"/>
      <c r="J35" s="155"/>
      <c r="K35" s="155"/>
      <c r="L35" s="148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41"/>
      <c r="F36" s="158" t="s">
        <v>40</v>
      </c>
      <c r="G36" s="41"/>
      <c r="H36" s="41"/>
      <c r="I36" s="158" t="s">
        <v>39</v>
      </c>
      <c r="J36" s="158" t="s">
        <v>41</v>
      </c>
      <c r="K36" s="41"/>
      <c r="L36" s="148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s="2" customFormat="1" ht="14.4" customHeight="1">
      <c r="A37" s="41"/>
      <c r="B37" s="47"/>
      <c r="C37" s="41"/>
      <c r="D37" s="159" t="s">
        <v>42</v>
      </c>
      <c r="E37" s="146" t="s">
        <v>43</v>
      </c>
      <c r="F37" s="160">
        <f>ROUND((SUM(BE96:BE135)),  2)</f>
        <v>0</v>
      </c>
      <c r="G37" s="41"/>
      <c r="H37" s="41"/>
      <c r="I37" s="161">
        <v>0.20999999999999999</v>
      </c>
      <c r="J37" s="160">
        <f>ROUND(((SUM(BE96:BE135))*I37),  2)</f>
        <v>0</v>
      </c>
      <c r="K37" s="41"/>
      <c r="L37" s="148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14.4" customHeight="1">
      <c r="A38" s="41"/>
      <c r="B38" s="47"/>
      <c r="C38" s="41"/>
      <c r="D38" s="41"/>
      <c r="E38" s="146" t="s">
        <v>44</v>
      </c>
      <c r="F38" s="160">
        <f>ROUND((SUM(BF96:BF135)),  2)</f>
        <v>0</v>
      </c>
      <c r="G38" s="41"/>
      <c r="H38" s="41"/>
      <c r="I38" s="161">
        <v>0.14999999999999999</v>
      </c>
      <c r="J38" s="160">
        <f>ROUND(((SUM(BF96:BF135))*I38),  2)</f>
        <v>0</v>
      </c>
      <c r="K38" s="41"/>
      <c r="L38" s="148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6" t="s">
        <v>45</v>
      </c>
      <c r="F39" s="160">
        <f>ROUND((SUM(BG96:BG135)),  2)</f>
        <v>0</v>
      </c>
      <c r="G39" s="41"/>
      <c r="H39" s="41"/>
      <c r="I39" s="161">
        <v>0.20999999999999999</v>
      </c>
      <c r="J39" s="160">
        <f>0</f>
        <v>0</v>
      </c>
      <c r="K39" s="41"/>
      <c r="L39" s="148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hidden="1" s="2" customFormat="1" ht="14.4" customHeight="1">
      <c r="A40" s="41"/>
      <c r="B40" s="47"/>
      <c r="C40" s="41"/>
      <c r="D40" s="41"/>
      <c r="E40" s="146" t="s">
        <v>46</v>
      </c>
      <c r="F40" s="160">
        <f>ROUND((SUM(BH96:BH135)),  2)</f>
        <v>0</v>
      </c>
      <c r="G40" s="41"/>
      <c r="H40" s="41"/>
      <c r="I40" s="161">
        <v>0.14999999999999999</v>
      </c>
      <c r="J40" s="160">
        <f>0</f>
        <v>0</v>
      </c>
      <c r="K40" s="41"/>
      <c r="L40" s="148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hidden="1" s="2" customFormat="1" ht="14.4" customHeight="1">
      <c r="A41" s="41"/>
      <c r="B41" s="47"/>
      <c r="C41" s="41"/>
      <c r="D41" s="41"/>
      <c r="E41" s="146" t="s">
        <v>47</v>
      </c>
      <c r="F41" s="160">
        <f>ROUND((SUM(BI96:BI135)),  2)</f>
        <v>0</v>
      </c>
      <c r="G41" s="41"/>
      <c r="H41" s="41"/>
      <c r="I41" s="161">
        <v>0</v>
      </c>
      <c r="J41" s="160">
        <f>0</f>
        <v>0</v>
      </c>
      <c r="K41" s="41"/>
      <c r="L41" s="148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6.96" customHeight="1">
      <c r="A42" s="41"/>
      <c r="B42" s="47"/>
      <c r="C42" s="41"/>
      <c r="D42" s="41"/>
      <c r="E42" s="41"/>
      <c r="F42" s="41"/>
      <c r="G42" s="41"/>
      <c r="H42" s="41"/>
      <c r="I42" s="41"/>
      <c r="J42" s="41"/>
      <c r="K42" s="41"/>
      <c r="L42" s="148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="2" customFormat="1" ht="25.44" customHeight="1">
      <c r="A43" s="41"/>
      <c r="B43" s="47"/>
      <c r="C43" s="162"/>
      <c r="D43" s="163" t="s">
        <v>48</v>
      </c>
      <c r="E43" s="164"/>
      <c r="F43" s="164"/>
      <c r="G43" s="165" t="s">
        <v>49</v>
      </c>
      <c r="H43" s="166" t="s">
        <v>50</v>
      </c>
      <c r="I43" s="164"/>
      <c r="J43" s="167">
        <f>SUM(J34:J41)</f>
        <v>0</v>
      </c>
      <c r="K43" s="168"/>
      <c r="L43" s="148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</row>
    <row r="44" s="2" customFormat="1" ht="14.4" customHeight="1">
      <c r="A44" s="41"/>
      <c r="B44" s="169"/>
      <c r="C44" s="170"/>
      <c r="D44" s="170"/>
      <c r="E44" s="170"/>
      <c r="F44" s="170"/>
      <c r="G44" s="170"/>
      <c r="H44" s="170"/>
      <c r="I44" s="170"/>
      <c r="J44" s="170"/>
      <c r="K44" s="170"/>
      <c r="L44" s="148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8" s="2" customFormat="1" ht="6.96" customHeight="1">
      <c r="A48" s="41"/>
      <c r="B48" s="171"/>
      <c r="C48" s="172"/>
      <c r="D48" s="172"/>
      <c r="E48" s="172"/>
      <c r="F48" s="172"/>
      <c r="G48" s="172"/>
      <c r="H48" s="172"/>
      <c r="I48" s="172"/>
      <c r="J48" s="172"/>
      <c r="K48" s="172"/>
      <c r="L48" s="148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24.96" customHeight="1">
      <c r="A49" s="41"/>
      <c r="B49" s="42"/>
      <c r="C49" s="26" t="s">
        <v>156</v>
      </c>
      <c r="D49" s="43"/>
      <c r="E49" s="43"/>
      <c r="F49" s="43"/>
      <c r="G49" s="43"/>
      <c r="H49" s="43"/>
      <c r="I49" s="43"/>
      <c r="J49" s="43"/>
      <c r="K49" s="43"/>
      <c r="L49" s="148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6.96" customHeight="1">
      <c r="A50" s="41"/>
      <c r="B50" s="42"/>
      <c r="C50" s="43"/>
      <c r="D50" s="43"/>
      <c r="E50" s="43"/>
      <c r="F50" s="43"/>
      <c r="G50" s="43"/>
      <c r="H50" s="43"/>
      <c r="I50" s="43"/>
      <c r="J50" s="43"/>
      <c r="K50" s="43"/>
      <c r="L50" s="148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12" customHeight="1">
      <c r="A51" s="41"/>
      <c r="B51" s="42"/>
      <c r="C51" s="35" t="s">
        <v>16</v>
      </c>
      <c r="D51" s="43"/>
      <c r="E51" s="43"/>
      <c r="F51" s="43"/>
      <c r="G51" s="43"/>
      <c r="H51" s="43"/>
      <c r="I51" s="43"/>
      <c r="J51" s="43"/>
      <c r="K51" s="43"/>
      <c r="L51" s="148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26.25" customHeight="1">
      <c r="A52" s="41"/>
      <c r="B52" s="42"/>
      <c r="C52" s="43"/>
      <c r="D52" s="43"/>
      <c r="E52" s="173" t="str">
        <f>E7</f>
        <v>PŘÍSTAVBA SAUNOVÉ ZÓNY K WELLNESS CENTRU BRUNTÁL I.ETAPA</v>
      </c>
      <c r="F52" s="35"/>
      <c r="G52" s="35"/>
      <c r="H52" s="35"/>
      <c r="I52" s="43"/>
      <c r="J52" s="43"/>
      <c r="K52" s="43"/>
      <c r="L52" s="148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1" customFormat="1" ht="12" customHeight="1">
      <c r="B53" s="24"/>
      <c r="C53" s="35" t="s">
        <v>151</v>
      </c>
      <c r="D53" s="25"/>
      <c r="E53" s="25"/>
      <c r="F53" s="25"/>
      <c r="G53" s="25"/>
      <c r="H53" s="25"/>
      <c r="I53" s="25"/>
      <c r="J53" s="25"/>
      <c r="K53" s="25"/>
      <c r="L53" s="23"/>
    </row>
    <row r="54" s="1" customFormat="1" ht="16.5" customHeight="1">
      <c r="B54" s="24"/>
      <c r="C54" s="25"/>
      <c r="D54" s="25"/>
      <c r="E54" s="173" t="s">
        <v>328</v>
      </c>
      <c r="F54" s="25"/>
      <c r="G54" s="25"/>
      <c r="H54" s="25"/>
      <c r="I54" s="25"/>
      <c r="J54" s="25"/>
      <c r="K54" s="25"/>
      <c r="L54" s="23"/>
    </row>
    <row r="55" s="1" customFormat="1" ht="12" customHeight="1">
      <c r="B55" s="24"/>
      <c r="C55" s="35" t="s">
        <v>153</v>
      </c>
      <c r="D55" s="25"/>
      <c r="E55" s="25"/>
      <c r="F55" s="25"/>
      <c r="G55" s="25"/>
      <c r="H55" s="25"/>
      <c r="I55" s="25"/>
      <c r="J55" s="25"/>
      <c r="K55" s="25"/>
      <c r="L55" s="23"/>
    </row>
    <row r="56" s="2" customFormat="1" ht="16.5" customHeight="1">
      <c r="A56" s="41"/>
      <c r="B56" s="42"/>
      <c r="C56" s="43"/>
      <c r="D56" s="43"/>
      <c r="E56" s="234" t="s">
        <v>5521</v>
      </c>
      <c r="F56" s="43"/>
      <c r="G56" s="43"/>
      <c r="H56" s="43"/>
      <c r="I56" s="43"/>
      <c r="J56" s="43"/>
      <c r="K56" s="43"/>
      <c r="L56" s="148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12" customHeight="1">
      <c r="A57" s="41"/>
      <c r="B57" s="42"/>
      <c r="C57" s="35" t="s">
        <v>330</v>
      </c>
      <c r="D57" s="43"/>
      <c r="E57" s="43"/>
      <c r="F57" s="43"/>
      <c r="G57" s="43"/>
      <c r="H57" s="43"/>
      <c r="I57" s="43"/>
      <c r="J57" s="43"/>
      <c r="K57" s="43"/>
      <c r="L57" s="148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6.5" customHeight="1">
      <c r="A58" s="41"/>
      <c r="B58" s="42"/>
      <c r="C58" s="43"/>
      <c r="D58" s="43"/>
      <c r="E58" s="72" t="str">
        <f>E13</f>
        <v>SO 07P - Přeložka teplovodu</v>
      </c>
      <c r="F58" s="43"/>
      <c r="G58" s="43"/>
      <c r="H58" s="43"/>
      <c r="I58" s="43"/>
      <c r="J58" s="43"/>
      <c r="K58" s="43"/>
      <c r="L58" s="148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6.96" customHeight="1">
      <c r="A59" s="41"/>
      <c r="B59" s="42"/>
      <c r="C59" s="43"/>
      <c r="D59" s="43"/>
      <c r="E59" s="43"/>
      <c r="F59" s="43"/>
      <c r="G59" s="43"/>
      <c r="H59" s="43"/>
      <c r="I59" s="43"/>
      <c r="J59" s="43"/>
      <c r="K59" s="43"/>
      <c r="L59" s="148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2" customHeight="1">
      <c r="A60" s="41"/>
      <c r="B60" s="42"/>
      <c r="C60" s="35" t="s">
        <v>22</v>
      </c>
      <c r="D60" s="43"/>
      <c r="E60" s="43"/>
      <c r="F60" s="30" t="str">
        <f>F16</f>
        <v>Bruntál</v>
      </c>
      <c r="G60" s="43"/>
      <c r="H60" s="43"/>
      <c r="I60" s="35" t="s">
        <v>24</v>
      </c>
      <c r="J60" s="75" t="str">
        <f>IF(J16="","",J16)</f>
        <v>13. 7. 2026</v>
      </c>
      <c r="K60" s="43"/>
      <c r="L60" s="148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6.96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148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5.15" customHeight="1">
      <c r="A62" s="41"/>
      <c r="B62" s="42"/>
      <c r="C62" s="35" t="s">
        <v>26</v>
      </c>
      <c r="D62" s="43"/>
      <c r="E62" s="43"/>
      <c r="F62" s="30" t="str">
        <f>E19</f>
        <v>Město Bruntál, Nádražní 944/20, 79201</v>
      </c>
      <c r="G62" s="43"/>
      <c r="H62" s="43"/>
      <c r="I62" s="35" t="s">
        <v>32</v>
      </c>
      <c r="J62" s="39" t="str">
        <f>E25</f>
        <v>Ateliér EMMET s.r.o.</v>
      </c>
      <c r="K62" s="43"/>
      <c r="L62" s="148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15.15" customHeight="1">
      <c r="A63" s="41"/>
      <c r="B63" s="42"/>
      <c r="C63" s="35" t="s">
        <v>30</v>
      </c>
      <c r="D63" s="43"/>
      <c r="E63" s="43"/>
      <c r="F63" s="30" t="str">
        <f>IF(E22="","",E22)</f>
        <v>Vyplň údaj</v>
      </c>
      <c r="G63" s="43"/>
      <c r="H63" s="43"/>
      <c r="I63" s="35" t="s">
        <v>35</v>
      </c>
      <c r="J63" s="39" t="str">
        <f>E28</f>
        <v>Ateliér EMMET s.r.o.</v>
      </c>
      <c r="K63" s="43"/>
      <c r="L63" s="148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</row>
    <row r="64" s="2" customFormat="1" ht="10.32" customHeight="1">
      <c r="A64" s="41"/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148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</row>
    <row r="65" s="2" customFormat="1" ht="29.28" customHeight="1">
      <c r="A65" s="41"/>
      <c r="B65" s="42"/>
      <c r="C65" s="174" t="s">
        <v>157</v>
      </c>
      <c r="D65" s="175"/>
      <c r="E65" s="175"/>
      <c r="F65" s="175"/>
      <c r="G65" s="175"/>
      <c r="H65" s="175"/>
      <c r="I65" s="175"/>
      <c r="J65" s="176" t="s">
        <v>158</v>
      </c>
      <c r="K65" s="175"/>
      <c r="L65" s="148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 s="2" customFormat="1" ht="10.32" customHeight="1">
      <c r="A66" s="41"/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148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22.8" customHeight="1">
      <c r="A67" s="41"/>
      <c r="B67" s="42"/>
      <c r="C67" s="177" t="s">
        <v>70</v>
      </c>
      <c r="D67" s="43"/>
      <c r="E67" s="43"/>
      <c r="F67" s="43"/>
      <c r="G67" s="43"/>
      <c r="H67" s="43"/>
      <c r="I67" s="43"/>
      <c r="J67" s="105">
        <f>J96</f>
        <v>0</v>
      </c>
      <c r="K67" s="43"/>
      <c r="L67" s="148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U67" s="20" t="s">
        <v>159</v>
      </c>
    </row>
    <row r="68" s="9" customFormat="1" ht="24.96" customHeight="1">
      <c r="A68" s="9"/>
      <c r="B68" s="178"/>
      <c r="C68" s="179"/>
      <c r="D68" s="180" t="s">
        <v>333</v>
      </c>
      <c r="E68" s="181"/>
      <c r="F68" s="181"/>
      <c r="G68" s="181"/>
      <c r="H68" s="181"/>
      <c r="I68" s="181"/>
      <c r="J68" s="182">
        <f>J97</f>
        <v>0</v>
      </c>
      <c r="K68" s="179"/>
      <c r="L68" s="183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</row>
    <row r="69" s="10" customFormat="1" ht="19.92" customHeight="1">
      <c r="A69" s="10"/>
      <c r="B69" s="184"/>
      <c r="C69" s="128"/>
      <c r="D69" s="185" t="s">
        <v>334</v>
      </c>
      <c r="E69" s="186"/>
      <c r="F69" s="186"/>
      <c r="G69" s="186"/>
      <c r="H69" s="186"/>
      <c r="I69" s="186"/>
      <c r="J69" s="187">
        <f>J98</f>
        <v>0</v>
      </c>
      <c r="K69" s="128"/>
      <c r="L69" s="188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84"/>
      <c r="C70" s="128"/>
      <c r="D70" s="185" t="s">
        <v>4671</v>
      </c>
      <c r="E70" s="186"/>
      <c r="F70" s="186"/>
      <c r="G70" s="186"/>
      <c r="H70" s="186"/>
      <c r="I70" s="186"/>
      <c r="J70" s="187">
        <f>J106</f>
        <v>0</v>
      </c>
      <c r="K70" s="128"/>
      <c r="L70" s="188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84"/>
      <c r="C71" s="128"/>
      <c r="D71" s="185" t="s">
        <v>5323</v>
      </c>
      <c r="E71" s="186"/>
      <c r="F71" s="186"/>
      <c r="G71" s="186"/>
      <c r="H71" s="186"/>
      <c r="I71" s="186"/>
      <c r="J71" s="187">
        <f>J109</f>
        <v>0</v>
      </c>
      <c r="K71" s="128"/>
      <c r="L71" s="188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84"/>
      <c r="C72" s="128"/>
      <c r="D72" s="185" t="s">
        <v>3675</v>
      </c>
      <c r="E72" s="186"/>
      <c r="F72" s="186"/>
      <c r="G72" s="186"/>
      <c r="H72" s="186"/>
      <c r="I72" s="186"/>
      <c r="J72" s="187">
        <f>J131</f>
        <v>0</v>
      </c>
      <c r="K72" s="128"/>
      <c r="L72" s="188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2" customFormat="1" ht="21.84" customHeight="1">
      <c r="A73" s="41"/>
      <c r="B73" s="42"/>
      <c r="C73" s="43"/>
      <c r="D73" s="43"/>
      <c r="E73" s="43"/>
      <c r="F73" s="43"/>
      <c r="G73" s="43"/>
      <c r="H73" s="43"/>
      <c r="I73" s="43"/>
      <c r="J73" s="43"/>
      <c r="K73" s="43"/>
      <c r="L73" s="148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6.96" customHeight="1">
      <c r="A74" s="41"/>
      <c r="B74" s="62"/>
      <c r="C74" s="63"/>
      <c r="D74" s="63"/>
      <c r="E74" s="63"/>
      <c r="F74" s="63"/>
      <c r="G74" s="63"/>
      <c r="H74" s="63"/>
      <c r="I74" s="63"/>
      <c r="J74" s="63"/>
      <c r="K74" s="63"/>
      <c r="L74" s="148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8" s="2" customFormat="1" ht="6.96" customHeight="1">
      <c r="A78" s="41"/>
      <c r="B78" s="64"/>
      <c r="C78" s="65"/>
      <c r="D78" s="65"/>
      <c r="E78" s="65"/>
      <c r="F78" s="65"/>
      <c r="G78" s="65"/>
      <c r="H78" s="65"/>
      <c r="I78" s="65"/>
      <c r="J78" s="65"/>
      <c r="K78" s="65"/>
      <c r="L78" s="148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24.96" customHeight="1">
      <c r="A79" s="41"/>
      <c r="B79" s="42"/>
      <c r="C79" s="26" t="s">
        <v>163</v>
      </c>
      <c r="D79" s="43"/>
      <c r="E79" s="43"/>
      <c r="F79" s="43"/>
      <c r="G79" s="43"/>
      <c r="H79" s="43"/>
      <c r="I79" s="43"/>
      <c r="J79" s="43"/>
      <c r="K79" s="43"/>
      <c r="L79" s="148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6.96" customHeight="1">
      <c r="A80" s="41"/>
      <c r="B80" s="42"/>
      <c r="C80" s="43"/>
      <c r="D80" s="43"/>
      <c r="E80" s="43"/>
      <c r="F80" s="43"/>
      <c r="G80" s="43"/>
      <c r="H80" s="43"/>
      <c r="I80" s="43"/>
      <c r="J80" s="43"/>
      <c r="K80" s="43"/>
      <c r="L80" s="148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2" customHeight="1">
      <c r="A81" s="41"/>
      <c r="B81" s="42"/>
      <c r="C81" s="35" t="s">
        <v>16</v>
      </c>
      <c r="D81" s="43"/>
      <c r="E81" s="43"/>
      <c r="F81" s="43"/>
      <c r="G81" s="43"/>
      <c r="H81" s="43"/>
      <c r="I81" s="43"/>
      <c r="J81" s="43"/>
      <c r="K81" s="43"/>
      <c r="L81" s="148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26.25" customHeight="1">
      <c r="A82" s="41"/>
      <c r="B82" s="42"/>
      <c r="C82" s="43"/>
      <c r="D82" s="43"/>
      <c r="E82" s="173" t="str">
        <f>E7</f>
        <v>PŘÍSTAVBA SAUNOVÉ ZÓNY K WELLNESS CENTRU BRUNTÁL I.ETAPA</v>
      </c>
      <c r="F82" s="35"/>
      <c r="G82" s="35"/>
      <c r="H82" s="35"/>
      <c r="I82" s="43"/>
      <c r="J82" s="43"/>
      <c r="K82" s="43"/>
      <c r="L82" s="148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1" customFormat="1" ht="12" customHeight="1">
      <c r="B83" s="24"/>
      <c r="C83" s="35" t="s">
        <v>151</v>
      </c>
      <c r="D83" s="25"/>
      <c r="E83" s="25"/>
      <c r="F83" s="25"/>
      <c r="G83" s="25"/>
      <c r="H83" s="25"/>
      <c r="I83" s="25"/>
      <c r="J83" s="25"/>
      <c r="K83" s="25"/>
      <c r="L83" s="23"/>
    </row>
    <row r="84" s="1" customFormat="1" ht="16.5" customHeight="1">
      <c r="B84" s="24"/>
      <c r="C84" s="25"/>
      <c r="D84" s="25"/>
      <c r="E84" s="173" t="s">
        <v>328</v>
      </c>
      <c r="F84" s="25"/>
      <c r="G84" s="25"/>
      <c r="H84" s="25"/>
      <c r="I84" s="25"/>
      <c r="J84" s="25"/>
      <c r="K84" s="25"/>
      <c r="L84" s="23"/>
    </row>
    <row r="85" s="1" customFormat="1" ht="12" customHeight="1">
      <c r="B85" s="24"/>
      <c r="C85" s="35" t="s">
        <v>153</v>
      </c>
      <c r="D85" s="25"/>
      <c r="E85" s="25"/>
      <c r="F85" s="25"/>
      <c r="G85" s="25"/>
      <c r="H85" s="25"/>
      <c r="I85" s="25"/>
      <c r="J85" s="25"/>
      <c r="K85" s="25"/>
      <c r="L85" s="23"/>
    </row>
    <row r="86" s="2" customFormat="1" ht="16.5" customHeight="1">
      <c r="A86" s="41"/>
      <c r="B86" s="42"/>
      <c r="C86" s="43"/>
      <c r="D86" s="43"/>
      <c r="E86" s="234" t="s">
        <v>5521</v>
      </c>
      <c r="F86" s="43"/>
      <c r="G86" s="43"/>
      <c r="H86" s="43"/>
      <c r="I86" s="43"/>
      <c r="J86" s="43"/>
      <c r="K86" s="43"/>
      <c r="L86" s="148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2" customHeight="1">
      <c r="A87" s="41"/>
      <c r="B87" s="42"/>
      <c r="C87" s="35" t="s">
        <v>330</v>
      </c>
      <c r="D87" s="43"/>
      <c r="E87" s="43"/>
      <c r="F87" s="43"/>
      <c r="G87" s="43"/>
      <c r="H87" s="43"/>
      <c r="I87" s="43"/>
      <c r="J87" s="43"/>
      <c r="K87" s="43"/>
      <c r="L87" s="148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16.5" customHeight="1">
      <c r="A88" s="41"/>
      <c r="B88" s="42"/>
      <c r="C88" s="43"/>
      <c r="D88" s="43"/>
      <c r="E88" s="72" t="str">
        <f>E13</f>
        <v>SO 07P - Přeložka teplovodu</v>
      </c>
      <c r="F88" s="43"/>
      <c r="G88" s="43"/>
      <c r="H88" s="43"/>
      <c r="I88" s="43"/>
      <c r="J88" s="43"/>
      <c r="K88" s="43"/>
      <c r="L88" s="148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6.96" customHeight="1">
      <c r="A89" s="41"/>
      <c r="B89" s="42"/>
      <c r="C89" s="43"/>
      <c r="D89" s="43"/>
      <c r="E89" s="43"/>
      <c r="F89" s="43"/>
      <c r="G89" s="43"/>
      <c r="H89" s="43"/>
      <c r="I89" s="43"/>
      <c r="J89" s="43"/>
      <c r="K89" s="43"/>
      <c r="L89" s="148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2" customHeight="1">
      <c r="A90" s="41"/>
      <c r="B90" s="42"/>
      <c r="C90" s="35" t="s">
        <v>22</v>
      </c>
      <c r="D90" s="43"/>
      <c r="E90" s="43"/>
      <c r="F90" s="30" t="str">
        <f>F16</f>
        <v>Bruntál</v>
      </c>
      <c r="G90" s="43"/>
      <c r="H90" s="43"/>
      <c r="I90" s="35" t="s">
        <v>24</v>
      </c>
      <c r="J90" s="75" t="str">
        <f>IF(J16="","",J16)</f>
        <v>13. 7. 2026</v>
      </c>
      <c r="K90" s="43"/>
      <c r="L90" s="148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6.96" customHeight="1">
      <c r="A91" s="41"/>
      <c r="B91" s="42"/>
      <c r="C91" s="43"/>
      <c r="D91" s="43"/>
      <c r="E91" s="43"/>
      <c r="F91" s="43"/>
      <c r="G91" s="43"/>
      <c r="H91" s="43"/>
      <c r="I91" s="43"/>
      <c r="J91" s="43"/>
      <c r="K91" s="43"/>
      <c r="L91" s="148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15.15" customHeight="1">
      <c r="A92" s="41"/>
      <c r="B92" s="42"/>
      <c r="C92" s="35" t="s">
        <v>26</v>
      </c>
      <c r="D92" s="43"/>
      <c r="E92" s="43"/>
      <c r="F92" s="30" t="str">
        <f>E19</f>
        <v>Město Bruntál, Nádražní 944/20, 79201</v>
      </c>
      <c r="G92" s="43"/>
      <c r="H92" s="43"/>
      <c r="I92" s="35" t="s">
        <v>32</v>
      </c>
      <c r="J92" s="39" t="str">
        <f>E25</f>
        <v>Ateliér EMMET s.r.o.</v>
      </c>
      <c r="K92" s="43"/>
      <c r="L92" s="148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15.15" customHeight="1">
      <c r="A93" s="41"/>
      <c r="B93" s="42"/>
      <c r="C93" s="35" t="s">
        <v>30</v>
      </c>
      <c r="D93" s="43"/>
      <c r="E93" s="43"/>
      <c r="F93" s="30" t="str">
        <f>IF(E22="","",E22)</f>
        <v>Vyplň údaj</v>
      </c>
      <c r="G93" s="43"/>
      <c r="H93" s="43"/>
      <c r="I93" s="35" t="s">
        <v>35</v>
      </c>
      <c r="J93" s="39" t="str">
        <f>E28</f>
        <v>Ateliér EMMET s.r.o.</v>
      </c>
      <c r="K93" s="43"/>
      <c r="L93" s="148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2" customFormat="1" ht="10.32" customHeight="1">
      <c r="A94" s="41"/>
      <c r="B94" s="42"/>
      <c r="C94" s="43"/>
      <c r="D94" s="43"/>
      <c r="E94" s="43"/>
      <c r="F94" s="43"/>
      <c r="G94" s="43"/>
      <c r="H94" s="43"/>
      <c r="I94" s="43"/>
      <c r="J94" s="43"/>
      <c r="K94" s="43"/>
      <c r="L94" s="148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</row>
    <row r="95" s="11" customFormat="1" ht="29.28" customHeight="1">
      <c r="A95" s="189"/>
      <c r="B95" s="190"/>
      <c r="C95" s="191" t="s">
        <v>164</v>
      </c>
      <c r="D95" s="192" t="s">
        <v>57</v>
      </c>
      <c r="E95" s="192" t="s">
        <v>53</v>
      </c>
      <c r="F95" s="192" t="s">
        <v>54</v>
      </c>
      <c r="G95" s="192" t="s">
        <v>165</v>
      </c>
      <c r="H95" s="192" t="s">
        <v>166</v>
      </c>
      <c r="I95" s="192" t="s">
        <v>167</v>
      </c>
      <c r="J95" s="192" t="s">
        <v>158</v>
      </c>
      <c r="K95" s="193" t="s">
        <v>168</v>
      </c>
      <c r="L95" s="194"/>
      <c r="M95" s="95" t="s">
        <v>21</v>
      </c>
      <c r="N95" s="96" t="s">
        <v>42</v>
      </c>
      <c r="O95" s="96" t="s">
        <v>169</v>
      </c>
      <c r="P95" s="96" t="s">
        <v>170</v>
      </c>
      <c r="Q95" s="96" t="s">
        <v>171</v>
      </c>
      <c r="R95" s="96" t="s">
        <v>172</v>
      </c>
      <c r="S95" s="96" t="s">
        <v>173</v>
      </c>
      <c r="T95" s="97" t="s">
        <v>174</v>
      </c>
      <c r="U95" s="189"/>
      <c r="V95" s="189"/>
      <c r="W95" s="189"/>
      <c r="X95" s="189"/>
      <c r="Y95" s="189"/>
      <c r="Z95" s="189"/>
      <c r="AA95" s="189"/>
      <c r="AB95" s="189"/>
      <c r="AC95" s="189"/>
      <c r="AD95" s="189"/>
      <c r="AE95" s="189"/>
    </row>
    <row r="96" s="2" customFormat="1" ht="22.8" customHeight="1">
      <c r="A96" s="41"/>
      <c r="B96" s="42"/>
      <c r="C96" s="102" t="s">
        <v>175</v>
      </c>
      <c r="D96" s="43"/>
      <c r="E96" s="43"/>
      <c r="F96" s="43"/>
      <c r="G96" s="43"/>
      <c r="H96" s="43"/>
      <c r="I96" s="43"/>
      <c r="J96" s="195">
        <f>BK96</f>
        <v>0</v>
      </c>
      <c r="K96" s="43"/>
      <c r="L96" s="47"/>
      <c r="M96" s="98"/>
      <c r="N96" s="196"/>
      <c r="O96" s="99"/>
      <c r="P96" s="197">
        <f>P97</f>
        <v>0</v>
      </c>
      <c r="Q96" s="99"/>
      <c r="R96" s="197">
        <f>R97</f>
        <v>45.432493500000007</v>
      </c>
      <c r="S96" s="99"/>
      <c r="T96" s="198">
        <f>T97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20" t="s">
        <v>71</v>
      </c>
      <c r="AU96" s="20" t="s">
        <v>159</v>
      </c>
      <c r="BK96" s="199">
        <f>BK97</f>
        <v>0</v>
      </c>
    </row>
    <row r="97" s="12" customFormat="1" ht="25.92" customHeight="1">
      <c r="A97" s="12"/>
      <c r="B97" s="200"/>
      <c r="C97" s="201"/>
      <c r="D97" s="202" t="s">
        <v>71</v>
      </c>
      <c r="E97" s="203" t="s">
        <v>363</v>
      </c>
      <c r="F97" s="203" t="s">
        <v>364</v>
      </c>
      <c r="G97" s="201"/>
      <c r="H97" s="201"/>
      <c r="I97" s="204"/>
      <c r="J97" s="205">
        <f>BK97</f>
        <v>0</v>
      </c>
      <c r="K97" s="201"/>
      <c r="L97" s="206"/>
      <c r="M97" s="207"/>
      <c r="N97" s="208"/>
      <c r="O97" s="208"/>
      <c r="P97" s="209">
        <f>P98+P106+P109+P131</f>
        <v>0</v>
      </c>
      <c r="Q97" s="208"/>
      <c r="R97" s="209">
        <f>R98+R106+R109+R131</f>
        <v>45.432493500000007</v>
      </c>
      <c r="S97" s="208"/>
      <c r="T97" s="210">
        <f>T98+T106+T109+T131</f>
        <v>0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R97" s="211" t="s">
        <v>79</v>
      </c>
      <c r="AT97" s="212" t="s">
        <v>71</v>
      </c>
      <c r="AU97" s="212" t="s">
        <v>72</v>
      </c>
      <c r="AY97" s="211" t="s">
        <v>178</v>
      </c>
      <c r="BK97" s="213">
        <f>BK98+BK106+BK109+BK131</f>
        <v>0</v>
      </c>
    </row>
    <row r="98" s="12" customFormat="1" ht="22.8" customHeight="1">
      <c r="A98" s="12"/>
      <c r="B98" s="200"/>
      <c r="C98" s="201"/>
      <c r="D98" s="202" t="s">
        <v>71</v>
      </c>
      <c r="E98" s="227" t="s">
        <v>79</v>
      </c>
      <c r="F98" s="227" t="s">
        <v>365</v>
      </c>
      <c r="G98" s="201"/>
      <c r="H98" s="201"/>
      <c r="I98" s="204"/>
      <c r="J98" s="228">
        <f>BK98</f>
        <v>0</v>
      </c>
      <c r="K98" s="201"/>
      <c r="L98" s="206"/>
      <c r="M98" s="207"/>
      <c r="N98" s="208"/>
      <c r="O98" s="208"/>
      <c r="P98" s="209">
        <f>SUM(P99:P105)</f>
        <v>0</v>
      </c>
      <c r="Q98" s="208"/>
      <c r="R98" s="209">
        <f>SUM(R99:R105)</f>
        <v>0.20000000000000001</v>
      </c>
      <c r="S98" s="208"/>
      <c r="T98" s="210">
        <f>SUM(T99:T105)</f>
        <v>0</v>
      </c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R98" s="211" t="s">
        <v>79</v>
      </c>
      <c r="AT98" s="212" t="s">
        <v>71</v>
      </c>
      <c r="AU98" s="212" t="s">
        <v>79</v>
      </c>
      <c r="AY98" s="211" t="s">
        <v>178</v>
      </c>
      <c r="BK98" s="213">
        <f>SUM(BK99:BK105)</f>
        <v>0</v>
      </c>
    </row>
    <row r="99" s="2" customFormat="1" ht="24.15" customHeight="1">
      <c r="A99" s="41"/>
      <c r="B99" s="42"/>
      <c r="C99" s="214" t="s">
        <v>79</v>
      </c>
      <c r="D99" s="214" t="s">
        <v>179</v>
      </c>
      <c r="E99" s="215" t="s">
        <v>5794</v>
      </c>
      <c r="F99" s="216" t="s">
        <v>5795</v>
      </c>
      <c r="G99" s="217" t="s">
        <v>3470</v>
      </c>
      <c r="H99" s="218">
        <v>1</v>
      </c>
      <c r="I99" s="219"/>
      <c r="J99" s="220">
        <f>ROUND(I99*H99,2)</f>
        <v>0</v>
      </c>
      <c r="K99" s="216" t="s">
        <v>2884</v>
      </c>
      <c r="L99" s="47"/>
      <c r="M99" s="221" t="s">
        <v>21</v>
      </c>
      <c r="N99" s="222" t="s">
        <v>43</v>
      </c>
      <c r="O99" s="87"/>
      <c r="P99" s="223">
        <f>O99*H99</f>
        <v>0</v>
      </c>
      <c r="Q99" s="223">
        <v>0</v>
      </c>
      <c r="R99" s="223">
        <f>Q99*H99</f>
        <v>0</v>
      </c>
      <c r="S99" s="223">
        <v>0</v>
      </c>
      <c r="T99" s="224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25" t="s">
        <v>97</v>
      </c>
      <c r="AT99" s="225" t="s">
        <v>179</v>
      </c>
      <c r="AU99" s="225" t="s">
        <v>81</v>
      </c>
      <c r="AY99" s="20" t="s">
        <v>178</v>
      </c>
      <c r="BE99" s="226">
        <f>IF(N99="základní",J99,0)</f>
        <v>0</v>
      </c>
      <c r="BF99" s="226">
        <f>IF(N99="snížená",J99,0)</f>
        <v>0</v>
      </c>
      <c r="BG99" s="226">
        <f>IF(N99="zákl. přenesená",J99,0)</f>
        <v>0</v>
      </c>
      <c r="BH99" s="226">
        <f>IF(N99="sníž. přenesená",J99,0)</f>
        <v>0</v>
      </c>
      <c r="BI99" s="226">
        <f>IF(N99="nulová",J99,0)</f>
        <v>0</v>
      </c>
      <c r="BJ99" s="20" t="s">
        <v>79</v>
      </c>
      <c r="BK99" s="226">
        <f>ROUND(I99*H99,2)</f>
        <v>0</v>
      </c>
      <c r="BL99" s="20" t="s">
        <v>97</v>
      </c>
      <c r="BM99" s="225" t="s">
        <v>5796</v>
      </c>
    </row>
    <row r="100" s="2" customFormat="1" ht="24.15" customHeight="1">
      <c r="A100" s="41"/>
      <c r="B100" s="42"/>
      <c r="C100" s="214" t="s">
        <v>81</v>
      </c>
      <c r="D100" s="214" t="s">
        <v>179</v>
      </c>
      <c r="E100" s="215" t="s">
        <v>5797</v>
      </c>
      <c r="F100" s="216" t="s">
        <v>5798</v>
      </c>
      <c r="G100" s="217" t="s">
        <v>5799</v>
      </c>
      <c r="H100" s="218">
        <v>29.699999999999999</v>
      </c>
      <c r="I100" s="219"/>
      <c r="J100" s="220">
        <f>ROUND(I100*H100,2)</f>
        <v>0</v>
      </c>
      <c r="K100" s="216" t="s">
        <v>2884</v>
      </c>
      <c r="L100" s="47"/>
      <c r="M100" s="221" t="s">
        <v>21</v>
      </c>
      <c r="N100" s="222" t="s">
        <v>43</v>
      </c>
      <c r="O100" s="87"/>
      <c r="P100" s="223">
        <f>O100*H100</f>
        <v>0</v>
      </c>
      <c r="Q100" s="223">
        <v>0</v>
      </c>
      <c r="R100" s="223">
        <f>Q100*H100</f>
        <v>0</v>
      </c>
      <c r="S100" s="223">
        <v>0</v>
      </c>
      <c r="T100" s="224">
        <f>S100*H100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25" t="s">
        <v>97</v>
      </c>
      <c r="AT100" s="225" t="s">
        <v>179</v>
      </c>
      <c r="AU100" s="225" t="s">
        <v>81</v>
      </c>
      <c r="AY100" s="20" t="s">
        <v>178</v>
      </c>
      <c r="BE100" s="226">
        <f>IF(N100="základní",J100,0)</f>
        <v>0</v>
      </c>
      <c r="BF100" s="226">
        <f>IF(N100="snížená",J100,0)</f>
        <v>0</v>
      </c>
      <c r="BG100" s="226">
        <f>IF(N100="zákl. přenesená",J100,0)</f>
        <v>0</v>
      </c>
      <c r="BH100" s="226">
        <f>IF(N100="sníž. přenesená",J100,0)</f>
        <v>0</v>
      </c>
      <c r="BI100" s="226">
        <f>IF(N100="nulová",J100,0)</f>
        <v>0</v>
      </c>
      <c r="BJ100" s="20" t="s">
        <v>79</v>
      </c>
      <c r="BK100" s="226">
        <f>ROUND(I100*H100,2)</f>
        <v>0</v>
      </c>
      <c r="BL100" s="20" t="s">
        <v>97</v>
      </c>
      <c r="BM100" s="225" t="s">
        <v>5800</v>
      </c>
    </row>
    <row r="101" s="2" customFormat="1" ht="24.15" customHeight="1">
      <c r="A101" s="41"/>
      <c r="B101" s="42"/>
      <c r="C101" s="214" t="s">
        <v>95</v>
      </c>
      <c r="D101" s="214" t="s">
        <v>179</v>
      </c>
      <c r="E101" s="215" t="s">
        <v>5801</v>
      </c>
      <c r="F101" s="216" t="s">
        <v>5802</v>
      </c>
      <c r="G101" s="217" t="s">
        <v>5799</v>
      </c>
      <c r="H101" s="218">
        <v>6.0999999999999996</v>
      </c>
      <c r="I101" s="219"/>
      <c r="J101" s="220">
        <f>ROUND(I101*H101,2)</f>
        <v>0</v>
      </c>
      <c r="K101" s="216" t="s">
        <v>2884</v>
      </c>
      <c r="L101" s="47"/>
      <c r="M101" s="221" t="s">
        <v>21</v>
      </c>
      <c r="N101" s="222" t="s">
        <v>43</v>
      </c>
      <c r="O101" s="87"/>
      <c r="P101" s="223">
        <f>O101*H101</f>
        <v>0</v>
      </c>
      <c r="Q101" s="223">
        <v>0</v>
      </c>
      <c r="R101" s="223">
        <f>Q101*H101</f>
        <v>0</v>
      </c>
      <c r="S101" s="223">
        <v>0</v>
      </c>
      <c r="T101" s="224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25" t="s">
        <v>97</v>
      </c>
      <c r="AT101" s="225" t="s">
        <v>179</v>
      </c>
      <c r="AU101" s="225" t="s">
        <v>81</v>
      </c>
      <c r="AY101" s="20" t="s">
        <v>178</v>
      </c>
      <c r="BE101" s="226">
        <f>IF(N101="základní",J101,0)</f>
        <v>0</v>
      </c>
      <c r="BF101" s="226">
        <f>IF(N101="snížená",J101,0)</f>
        <v>0</v>
      </c>
      <c r="BG101" s="226">
        <f>IF(N101="zákl. přenesená",J101,0)</f>
        <v>0</v>
      </c>
      <c r="BH101" s="226">
        <f>IF(N101="sníž. přenesená",J101,0)</f>
        <v>0</v>
      </c>
      <c r="BI101" s="226">
        <f>IF(N101="nulová",J101,0)</f>
        <v>0</v>
      </c>
      <c r="BJ101" s="20" t="s">
        <v>79</v>
      </c>
      <c r="BK101" s="226">
        <f>ROUND(I101*H101,2)</f>
        <v>0</v>
      </c>
      <c r="BL101" s="20" t="s">
        <v>97</v>
      </c>
      <c r="BM101" s="225" t="s">
        <v>5803</v>
      </c>
    </row>
    <row r="102" s="2" customFormat="1" ht="24.15" customHeight="1">
      <c r="A102" s="41"/>
      <c r="B102" s="42"/>
      <c r="C102" s="214" t="s">
        <v>97</v>
      </c>
      <c r="D102" s="214" t="s">
        <v>179</v>
      </c>
      <c r="E102" s="215" t="s">
        <v>5804</v>
      </c>
      <c r="F102" s="216" t="s">
        <v>5805</v>
      </c>
      <c r="G102" s="217" t="s">
        <v>5799</v>
      </c>
      <c r="H102" s="218">
        <v>15</v>
      </c>
      <c r="I102" s="219"/>
      <c r="J102" s="220">
        <f>ROUND(I102*H102,2)</f>
        <v>0</v>
      </c>
      <c r="K102" s="216" t="s">
        <v>2884</v>
      </c>
      <c r="L102" s="47"/>
      <c r="M102" s="221" t="s">
        <v>21</v>
      </c>
      <c r="N102" s="222" t="s">
        <v>43</v>
      </c>
      <c r="O102" s="87"/>
      <c r="P102" s="223">
        <f>O102*H102</f>
        <v>0</v>
      </c>
      <c r="Q102" s="223">
        <v>0</v>
      </c>
      <c r="R102" s="223">
        <f>Q102*H102</f>
        <v>0</v>
      </c>
      <c r="S102" s="223">
        <v>0</v>
      </c>
      <c r="T102" s="224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25" t="s">
        <v>97</v>
      </c>
      <c r="AT102" s="225" t="s">
        <v>179</v>
      </c>
      <c r="AU102" s="225" t="s">
        <v>81</v>
      </c>
      <c r="AY102" s="20" t="s">
        <v>178</v>
      </c>
      <c r="BE102" s="226">
        <f>IF(N102="základní",J102,0)</f>
        <v>0</v>
      </c>
      <c r="BF102" s="226">
        <f>IF(N102="snížená",J102,0)</f>
        <v>0</v>
      </c>
      <c r="BG102" s="226">
        <f>IF(N102="zákl. přenesená",J102,0)</f>
        <v>0</v>
      </c>
      <c r="BH102" s="226">
        <f>IF(N102="sníž. přenesená",J102,0)</f>
        <v>0</v>
      </c>
      <c r="BI102" s="226">
        <f>IF(N102="nulová",J102,0)</f>
        <v>0</v>
      </c>
      <c r="BJ102" s="20" t="s">
        <v>79</v>
      </c>
      <c r="BK102" s="226">
        <f>ROUND(I102*H102,2)</f>
        <v>0</v>
      </c>
      <c r="BL102" s="20" t="s">
        <v>97</v>
      </c>
      <c r="BM102" s="225" t="s">
        <v>5806</v>
      </c>
    </row>
    <row r="103" s="2" customFormat="1" ht="24.15" customHeight="1">
      <c r="A103" s="41"/>
      <c r="B103" s="42"/>
      <c r="C103" s="214" t="s">
        <v>206</v>
      </c>
      <c r="D103" s="214" t="s">
        <v>179</v>
      </c>
      <c r="E103" s="215" t="s">
        <v>5807</v>
      </c>
      <c r="F103" s="216" t="s">
        <v>5808</v>
      </c>
      <c r="G103" s="217" t="s">
        <v>3474</v>
      </c>
      <c r="H103" s="218">
        <v>1</v>
      </c>
      <c r="I103" s="219"/>
      <c r="J103" s="220">
        <f>ROUND(I103*H103,2)</f>
        <v>0</v>
      </c>
      <c r="K103" s="216" t="s">
        <v>2884</v>
      </c>
      <c r="L103" s="47"/>
      <c r="M103" s="221" t="s">
        <v>21</v>
      </c>
      <c r="N103" s="222" t="s">
        <v>43</v>
      </c>
      <c r="O103" s="87"/>
      <c r="P103" s="223">
        <f>O103*H103</f>
        <v>0</v>
      </c>
      <c r="Q103" s="223">
        <v>0</v>
      </c>
      <c r="R103" s="223">
        <f>Q103*H103</f>
        <v>0</v>
      </c>
      <c r="S103" s="223">
        <v>0</v>
      </c>
      <c r="T103" s="224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5" t="s">
        <v>97</v>
      </c>
      <c r="AT103" s="225" t="s">
        <v>179</v>
      </c>
      <c r="AU103" s="225" t="s">
        <v>81</v>
      </c>
      <c r="AY103" s="20" t="s">
        <v>178</v>
      </c>
      <c r="BE103" s="226">
        <f>IF(N103="základní",J103,0)</f>
        <v>0</v>
      </c>
      <c r="BF103" s="226">
        <f>IF(N103="snížená",J103,0)</f>
        <v>0</v>
      </c>
      <c r="BG103" s="226">
        <f>IF(N103="zákl. přenesená",J103,0)</f>
        <v>0</v>
      </c>
      <c r="BH103" s="226">
        <f>IF(N103="sníž. přenesená",J103,0)</f>
        <v>0</v>
      </c>
      <c r="BI103" s="226">
        <f>IF(N103="nulová",J103,0)</f>
        <v>0</v>
      </c>
      <c r="BJ103" s="20" t="s">
        <v>79</v>
      </c>
      <c r="BK103" s="226">
        <f>ROUND(I103*H103,2)</f>
        <v>0</v>
      </c>
      <c r="BL103" s="20" t="s">
        <v>97</v>
      </c>
      <c r="BM103" s="225" t="s">
        <v>5809</v>
      </c>
    </row>
    <row r="104" s="2" customFormat="1" ht="24.15" customHeight="1">
      <c r="A104" s="41"/>
      <c r="B104" s="42"/>
      <c r="C104" s="214" t="s">
        <v>211</v>
      </c>
      <c r="D104" s="214" t="s">
        <v>179</v>
      </c>
      <c r="E104" s="215" t="s">
        <v>5810</v>
      </c>
      <c r="F104" s="216" t="s">
        <v>5811</v>
      </c>
      <c r="G104" s="217" t="s">
        <v>3470</v>
      </c>
      <c r="H104" s="218">
        <v>1</v>
      </c>
      <c r="I104" s="219"/>
      <c r="J104" s="220">
        <f>ROUND(I104*H104,2)</f>
        <v>0</v>
      </c>
      <c r="K104" s="216" t="s">
        <v>2884</v>
      </c>
      <c r="L104" s="47"/>
      <c r="M104" s="221" t="s">
        <v>21</v>
      </c>
      <c r="N104" s="222" t="s">
        <v>43</v>
      </c>
      <c r="O104" s="87"/>
      <c r="P104" s="223">
        <f>O104*H104</f>
        <v>0</v>
      </c>
      <c r="Q104" s="223">
        <v>0.20000000000000001</v>
      </c>
      <c r="R104" s="223">
        <f>Q104*H104</f>
        <v>0.20000000000000001</v>
      </c>
      <c r="S104" s="223">
        <v>0</v>
      </c>
      <c r="T104" s="224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25" t="s">
        <v>97</v>
      </c>
      <c r="AT104" s="225" t="s">
        <v>179</v>
      </c>
      <c r="AU104" s="225" t="s">
        <v>81</v>
      </c>
      <c r="AY104" s="20" t="s">
        <v>178</v>
      </c>
      <c r="BE104" s="226">
        <f>IF(N104="základní",J104,0)</f>
        <v>0</v>
      </c>
      <c r="BF104" s="226">
        <f>IF(N104="snížená",J104,0)</f>
        <v>0</v>
      </c>
      <c r="BG104" s="226">
        <f>IF(N104="zákl. přenesená",J104,0)</f>
        <v>0</v>
      </c>
      <c r="BH104" s="226">
        <f>IF(N104="sníž. přenesená",J104,0)</f>
        <v>0</v>
      </c>
      <c r="BI104" s="226">
        <f>IF(N104="nulová",J104,0)</f>
        <v>0</v>
      </c>
      <c r="BJ104" s="20" t="s">
        <v>79</v>
      </c>
      <c r="BK104" s="226">
        <f>ROUND(I104*H104,2)</f>
        <v>0</v>
      </c>
      <c r="BL104" s="20" t="s">
        <v>97</v>
      </c>
      <c r="BM104" s="225" t="s">
        <v>5812</v>
      </c>
    </row>
    <row r="105" s="2" customFormat="1" ht="24.15" customHeight="1">
      <c r="A105" s="41"/>
      <c r="B105" s="42"/>
      <c r="C105" s="214" t="s">
        <v>215</v>
      </c>
      <c r="D105" s="214" t="s">
        <v>179</v>
      </c>
      <c r="E105" s="215" t="s">
        <v>5813</v>
      </c>
      <c r="F105" s="216" t="s">
        <v>5814</v>
      </c>
      <c r="G105" s="217" t="s">
        <v>5799</v>
      </c>
      <c r="H105" s="218">
        <v>18.149999999999999</v>
      </c>
      <c r="I105" s="219"/>
      <c r="J105" s="220">
        <f>ROUND(I105*H105,2)</f>
        <v>0</v>
      </c>
      <c r="K105" s="216" t="s">
        <v>2884</v>
      </c>
      <c r="L105" s="47"/>
      <c r="M105" s="221" t="s">
        <v>21</v>
      </c>
      <c r="N105" s="222" t="s">
        <v>43</v>
      </c>
      <c r="O105" s="87"/>
      <c r="P105" s="223">
        <f>O105*H105</f>
        <v>0</v>
      </c>
      <c r="Q105" s="223">
        <v>0</v>
      </c>
      <c r="R105" s="223">
        <f>Q105*H105</f>
        <v>0</v>
      </c>
      <c r="S105" s="223">
        <v>0</v>
      </c>
      <c r="T105" s="224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5" t="s">
        <v>97</v>
      </c>
      <c r="AT105" s="225" t="s">
        <v>179</v>
      </c>
      <c r="AU105" s="225" t="s">
        <v>81</v>
      </c>
      <c r="AY105" s="20" t="s">
        <v>178</v>
      </c>
      <c r="BE105" s="226">
        <f>IF(N105="základní",J105,0)</f>
        <v>0</v>
      </c>
      <c r="BF105" s="226">
        <f>IF(N105="snížená",J105,0)</f>
        <v>0</v>
      </c>
      <c r="BG105" s="226">
        <f>IF(N105="zákl. přenesená",J105,0)</f>
        <v>0</v>
      </c>
      <c r="BH105" s="226">
        <f>IF(N105="sníž. přenesená",J105,0)</f>
        <v>0</v>
      </c>
      <c r="BI105" s="226">
        <f>IF(N105="nulová",J105,0)</f>
        <v>0</v>
      </c>
      <c r="BJ105" s="20" t="s">
        <v>79</v>
      </c>
      <c r="BK105" s="226">
        <f>ROUND(I105*H105,2)</f>
        <v>0</v>
      </c>
      <c r="BL105" s="20" t="s">
        <v>97</v>
      </c>
      <c r="BM105" s="225" t="s">
        <v>5815</v>
      </c>
    </row>
    <row r="106" s="12" customFormat="1" ht="22.8" customHeight="1">
      <c r="A106" s="12"/>
      <c r="B106" s="200"/>
      <c r="C106" s="201"/>
      <c r="D106" s="202" t="s">
        <v>71</v>
      </c>
      <c r="E106" s="227" t="s">
        <v>97</v>
      </c>
      <c r="F106" s="227" t="s">
        <v>4879</v>
      </c>
      <c r="G106" s="201"/>
      <c r="H106" s="201"/>
      <c r="I106" s="204"/>
      <c r="J106" s="228">
        <f>BK106</f>
        <v>0</v>
      </c>
      <c r="K106" s="201"/>
      <c r="L106" s="206"/>
      <c r="M106" s="207"/>
      <c r="N106" s="208"/>
      <c r="O106" s="208"/>
      <c r="P106" s="209">
        <f>SUM(P107:P108)</f>
        <v>0</v>
      </c>
      <c r="Q106" s="208"/>
      <c r="R106" s="209">
        <f>SUM(R107:R108)</f>
        <v>21.838393500000002</v>
      </c>
      <c r="S106" s="208"/>
      <c r="T106" s="210">
        <f>SUM(T107:T108)</f>
        <v>0</v>
      </c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R106" s="211" t="s">
        <v>79</v>
      </c>
      <c r="AT106" s="212" t="s">
        <v>71</v>
      </c>
      <c r="AU106" s="212" t="s">
        <v>79</v>
      </c>
      <c r="AY106" s="211" t="s">
        <v>178</v>
      </c>
      <c r="BK106" s="213">
        <f>SUM(BK107:BK108)</f>
        <v>0</v>
      </c>
    </row>
    <row r="107" s="2" customFormat="1" ht="24.15" customHeight="1">
      <c r="A107" s="41"/>
      <c r="B107" s="42"/>
      <c r="C107" s="214" t="s">
        <v>219</v>
      </c>
      <c r="D107" s="214" t="s">
        <v>179</v>
      </c>
      <c r="E107" s="215" t="s">
        <v>5816</v>
      </c>
      <c r="F107" s="216" t="s">
        <v>5817</v>
      </c>
      <c r="G107" s="217" t="s">
        <v>5799</v>
      </c>
      <c r="H107" s="218">
        <v>2.3999999999999999</v>
      </c>
      <c r="I107" s="219"/>
      <c r="J107" s="220">
        <f>ROUND(I107*H107,2)</f>
        <v>0</v>
      </c>
      <c r="K107" s="216" t="s">
        <v>2884</v>
      </c>
      <c r="L107" s="47"/>
      <c r="M107" s="221" t="s">
        <v>21</v>
      </c>
      <c r="N107" s="222" t="s">
        <v>43</v>
      </c>
      <c r="O107" s="87"/>
      <c r="P107" s="223">
        <f>O107*H107</f>
        <v>0</v>
      </c>
      <c r="Q107" s="223">
        <v>1.8907700000000001</v>
      </c>
      <c r="R107" s="223">
        <f>Q107*H107</f>
        <v>4.5378480000000003</v>
      </c>
      <c r="S107" s="223">
        <v>0</v>
      </c>
      <c r="T107" s="224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5" t="s">
        <v>97</v>
      </c>
      <c r="AT107" s="225" t="s">
        <v>179</v>
      </c>
      <c r="AU107" s="225" t="s">
        <v>81</v>
      </c>
      <c r="AY107" s="20" t="s">
        <v>178</v>
      </c>
      <c r="BE107" s="226">
        <f>IF(N107="základní",J107,0)</f>
        <v>0</v>
      </c>
      <c r="BF107" s="226">
        <f>IF(N107="snížená",J107,0)</f>
        <v>0</v>
      </c>
      <c r="BG107" s="226">
        <f>IF(N107="zákl. přenesená",J107,0)</f>
        <v>0</v>
      </c>
      <c r="BH107" s="226">
        <f>IF(N107="sníž. přenesená",J107,0)</f>
        <v>0</v>
      </c>
      <c r="BI107" s="226">
        <f>IF(N107="nulová",J107,0)</f>
        <v>0</v>
      </c>
      <c r="BJ107" s="20" t="s">
        <v>79</v>
      </c>
      <c r="BK107" s="226">
        <f>ROUND(I107*H107,2)</f>
        <v>0</v>
      </c>
      <c r="BL107" s="20" t="s">
        <v>97</v>
      </c>
      <c r="BM107" s="225" t="s">
        <v>5818</v>
      </c>
    </row>
    <row r="108" s="2" customFormat="1" ht="24.15" customHeight="1">
      <c r="A108" s="41"/>
      <c r="B108" s="42"/>
      <c r="C108" s="214" t="s">
        <v>223</v>
      </c>
      <c r="D108" s="214" t="s">
        <v>179</v>
      </c>
      <c r="E108" s="215" t="s">
        <v>5819</v>
      </c>
      <c r="F108" s="216" t="s">
        <v>5820</v>
      </c>
      <c r="G108" s="217" t="s">
        <v>5799</v>
      </c>
      <c r="H108" s="218">
        <v>9.1500000000000004</v>
      </c>
      <c r="I108" s="219"/>
      <c r="J108" s="220">
        <f>ROUND(I108*H108,2)</f>
        <v>0</v>
      </c>
      <c r="K108" s="216" t="s">
        <v>2884</v>
      </c>
      <c r="L108" s="47"/>
      <c r="M108" s="221" t="s">
        <v>21</v>
      </c>
      <c r="N108" s="222" t="s">
        <v>43</v>
      </c>
      <c r="O108" s="87"/>
      <c r="P108" s="223">
        <f>O108*H108</f>
        <v>0</v>
      </c>
      <c r="Q108" s="223">
        <v>1.8907700000000001</v>
      </c>
      <c r="R108" s="223">
        <f>Q108*H108</f>
        <v>17.300545500000002</v>
      </c>
      <c r="S108" s="223">
        <v>0</v>
      </c>
      <c r="T108" s="224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25" t="s">
        <v>97</v>
      </c>
      <c r="AT108" s="225" t="s">
        <v>179</v>
      </c>
      <c r="AU108" s="225" t="s">
        <v>81</v>
      </c>
      <c r="AY108" s="20" t="s">
        <v>178</v>
      </c>
      <c r="BE108" s="226">
        <f>IF(N108="základní",J108,0)</f>
        <v>0</v>
      </c>
      <c r="BF108" s="226">
        <f>IF(N108="snížená",J108,0)</f>
        <v>0</v>
      </c>
      <c r="BG108" s="226">
        <f>IF(N108="zákl. přenesená",J108,0)</f>
        <v>0</v>
      </c>
      <c r="BH108" s="226">
        <f>IF(N108="sníž. přenesená",J108,0)</f>
        <v>0</v>
      </c>
      <c r="BI108" s="226">
        <f>IF(N108="nulová",J108,0)</f>
        <v>0</v>
      </c>
      <c r="BJ108" s="20" t="s">
        <v>79</v>
      </c>
      <c r="BK108" s="226">
        <f>ROUND(I108*H108,2)</f>
        <v>0</v>
      </c>
      <c r="BL108" s="20" t="s">
        <v>97</v>
      </c>
      <c r="BM108" s="225" t="s">
        <v>5821</v>
      </c>
    </row>
    <row r="109" s="12" customFormat="1" ht="22.8" customHeight="1">
      <c r="A109" s="12"/>
      <c r="B109" s="200"/>
      <c r="C109" s="201"/>
      <c r="D109" s="202" t="s">
        <v>71</v>
      </c>
      <c r="E109" s="227" t="s">
        <v>219</v>
      </c>
      <c r="F109" s="227" t="s">
        <v>5373</v>
      </c>
      <c r="G109" s="201"/>
      <c r="H109" s="201"/>
      <c r="I109" s="204"/>
      <c r="J109" s="228">
        <f>BK109</f>
        <v>0</v>
      </c>
      <c r="K109" s="201"/>
      <c r="L109" s="206"/>
      <c r="M109" s="207"/>
      <c r="N109" s="208"/>
      <c r="O109" s="208"/>
      <c r="P109" s="209">
        <f>SUM(P110:P130)</f>
        <v>0</v>
      </c>
      <c r="Q109" s="208"/>
      <c r="R109" s="209">
        <f>SUM(R110:R130)</f>
        <v>23.394100000000002</v>
      </c>
      <c r="S109" s="208"/>
      <c r="T109" s="210">
        <f>SUM(T110:T130)</f>
        <v>0</v>
      </c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R109" s="211" t="s">
        <v>79</v>
      </c>
      <c r="AT109" s="212" t="s">
        <v>71</v>
      </c>
      <c r="AU109" s="212" t="s">
        <v>79</v>
      </c>
      <c r="AY109" s="211" t="s">
        <v>178</v>
      </c>
      <c r="BK109" s="213">
        <f>SUM(BK110:BK130)</f>
        <v>0</v>
      </c>
    </row>
    <row r="110" s="2" customFormat="1" ht="24.15" customHeight="1">
      <c r="A110" s="41"/>
      <c r="B110" s="42"/>
      <c r="C110" s="214" t="s">
        <v>185</v>
      </c>
      <c r="D110" s="214" t="s">
        <v>179</v>
      </c>
      <c r="E110" s="215" t="s">
        <v>5822</v>
      </c>
      <c r="F110" s="216" t="s">
        <v>5823</v>
      </c>
      <c r="G110" s="217" t="s">
        <v>3470</v>
      </c>
      <c r="H110" s="218">
        <v>1</v>
      </c>
      <c r="I110" s="219"/>
      <c r="J110" s="220">
        <f>ROUND(I110*H110,2)</f>
        <v>0</v>
      </c>
      <c r="K110" s="216" t="s">
        <v>2884</v>
      </c>
      <c r="L110" s="47"/>
      <c r="M110" s="221" t="s">
        <v>21</v>
      </c>
      <c r="N110" s="222" t="s">
        <v>43</v>
      </c>
      <c r="O110" s="87"/>
      <c r="P110" s="223">
        <f>O110*H110</f>
        <v>0</v>
      </c>
      <c r="Q110" s="223">
        <v>0.10000000000000001</v>
      </c>
      <c r="R110" s="223">
        <f>Q110*H110</f>
        <v>0.10000000000000001</v>
      </c>
      <c r="S110" s="223">
        <v>0</v>
      </c>
      <c r="T110" s="224">
        <f>S110*H110</f>
        <v>0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25" t="s">
        <v>97</v>
      </c>
      <c r="AT110" s="225" t="s">
        <v>179</v>
      </c>
      <c r="AU110" s="225" t="s">
        <v>81</v>
      </c>
      <c r="AY110" s="20" t="s">
        <v>178</v>
      </c>
      <c r="BE110" s="226">
        <f>IF(N110="základní",J110,0)</f>
        <v>0</v>
      </c>
      <c r="BF110" s="226">
        <f>IF(N110="snížená",J110,0)</f>
        <v>0</v>
      </c>
      <c r="BG110" s="226">
        <f>IF(N110="zákl. přenesená",J110,0)</f>
        <v>0</v>
      </c>
      <c r="BH110" s="226">
        <f>IF(N110="sníž. přenesená",J110,0)</f>
        <v>0</v>
      </c>
      <c r="BI110" s="226">
        <f>IF(N110="nulová",J110,0)</f>
        <v>0</v>
      </c>
      <c r="BJ110" s="20" t="s">
        <v>79</v>
      </c>
      <c r="BK110" s="226">
        <f>ROUND(I110*H110,2)</f>
        <v>0</v>
      </c>
      <c r="BL110" s="20" t="s">
        <v>97</v>
      </c>
      <c r="BM110" s="225" t="s">
        <v>5824</v>
      </c>
    </row>
    <row r="111" s="2" customFormat="1" ht="24.15" customHeight="1">
      <c r="A111" s="41"/>
      <c r="B111" s="42"/>
      <c r="C111" s="214" t="s">
        <v>189</v>
      </c>
      <c r="D111" s="214" t="s">
        <v>179</v>
      </c>
      <c r="E111" s="215" t="s">
        <v>5825</v>
      </c>
      <c r="F111" s="216" t="s">
        <v>5826</v>
      </c>
      <c r="G111" s="217" t="s">
        <v>3474</v>
      </c>
      <c r="H111" s="218">
        <v>2</v>
      </c>
      <c r="I111" s="219"/>
      <c r="J111" s="220">
        <f>ROUND(I111*H111,2)</f>
        <v>0</v>
      </c>
      <c r="K111" s="216" t="s">
        <v>2884</v>
      </c>
      <c r="L111" s="47"/>
      <c r="M111" s="221" t="s">
        <v>21</v>
      </c>
      <c r="N111" s="222" t="s">
        <v>43</v>
      </c>
      <c r="O111" s="87"/>
      <c r="P111" s="223">
        <f>O111*H111</f>
        <v>0</v>
      </c>
      <c r="Q111" s="223">
        <v>0.0012999999999999999</v>
      </c>
      <c r="R111" s="223">
        <f>Q111*H111</f>
        <v>0.0025999999999999999</v>
      </c>
      <c r="S111" s="223">
        <v>0</v>
      </c>
      <c r="T111" s="224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25" t="s">
        <v>97</v>
      </c>
      <c r="AT111" s="225" t="s">
        <v>179</v>
      </c>
      <c r="AU111" s="225" t="s">
        <v>81</v>
      </c>
      <c r="AY111" s="20" t="s">
        <v>178</v>
      </c>
      <c r="BE111" s="226">
        <f>IF(N111="základní",J111,0)</f>
        <v>0</v>
      </c>
      <c r="BF111" s="226">
        <f>IF(N111="snížená",J111,0)</f>
        <v>0</v>
      </c>
      <c r="BG111" s="226">
        <f>IF(N111="zákl. přenesená",J111,0)</f>
        <v>0</v>
      </c>
      <c r="BH111" s="226">
        <f>IF(N111="sníž. přenesená",J111,0)</f>
        <v>0</v>
      </c>
      <c r="BI111" s="226">
        <f>IF(N111="nulová",J111,0)</f>
        <v>0</v>
      </c>
      <c r="BJ111" s="20" t="s">
        <v>79</v>
      </c>
      <c r="BK111" s="226">
        <f>ROUND(I111*H111,2)</f>
        <v>0</v>
      </c>
      <c r="BL111" s="20" t="s">
        <v>97</v>
      </c>
      <c r="BM111" s="225" t="s">
        <v>5827</v>
      </c>
    </row>
    <row r="112" s="2" customFormat="1" ht="24.15" customHeight="1">
      <c r="A112" s="41"/>
      <c r="B112" s="42"/>
      <c r="C112" s="214" t="s">
        <v>193</v>
      </c>
      <c r="D112" s="214" t="s">
        <v>179</v>
      </c>
      <c r="E112" s="215" t="s">
        <v>5828</v>
      </c>
      <c r="F112" s="216" t="s">
        <v>5829</v>
      </c>
      <c r="G112" s="217" t="s">
        <v>3474</v>
      </c>
      <c r="H112" s="218">
        <v>2</v>
      </c>
      <c r="I112" s="219"/>
      <c r="J112" s="220">
        <f>ROUND(I112*H112,2)</f>
        <v>0</v>
      </c>
      <c r="K112" s="216" t="s">
        <v>2884</v>
      </c>
      <c r="L112" s="47"/>
      <c r="M112" s="221" t="s">
        <v>21</v>
      </c>
      <c r="N112" s="222" t="s">
        <v>43</v>
      </c>
      <c r="O112" s="87"/>
      <c r="P112" s="223">
        <f>O112*H112</f>
        <v>0</v>
      </c>
      <c r="Q112" s="223">
        <v>0.02</v>
      </c>
      <c r="R112" s="223">
        <f>Q112*H112</f>
        <v>0.040000000000000001</v>
      </c>
      <c r="S112" s="223">
        <v>0</v>
      </c>
      <c r="T112" s="224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25" t="s">
        <v>97</v>
      </c>
      <c r="AT112" s="225" t="s">
        <v>179</v>
      </c>
      <c r="AU112" s="225" t="s">
        <v>81</v>
      </c>
      <c r="AY112" s="20" t="s">
        <v>178</v>
      </c>
      <c r="BE112" s="226">
        <f>IF(N112="základní",J112,0)</f>
        <v>0</v>
      </c>
      <c r="BF112" s="226">
        <f>IF(N112="snížená",J112,0)</f>
        <v>0</v>
      </c>
      <c r="BG112" s="226">
        <f>IF(N112="zákl. přenesená",J112,0)</f>
        <v>0</v>
      </c>
      <c r="BH112" s="226">
        <f>IF(N112="sníž. přenesená",J112,0)</f>
        <v>0</v>
      </c>
      <c r="BI112" s="226">
        <f>IF(N112="nulová",J112,0)</f>
        <v>0</v>
      </c>
      <c r="BJ112" s="20" t="s">
        <v>79</v>
      </c>
      <c r="BK112" s="226">
        <f>ROUND(I112*H112,2)</f>
        <v>0</v>
      </c>
      <c r="BL112" s="20" t="s">
        <v>97</v>
      </c>
      <c r="BM112" s="225" t="s">
        <v>5830</v>
      </c>
    </row>
    <row r="113" s="2" customFormat="1" ht="24.15" customHeight="1">
      <c r="A113" s="41"/>
      <c r="B113" s="42"/>
      <c r="C113" s="214" t="s">
        <v>230</v>
      </c>
      <c r="D113" s="214" t="s">
        <v>179</v>
      </c>
      <c r="E113" s="215" t="s">
        <v>5831</v>
      </c>
      <c r="F113" s="216" t="s">
        <v>5832</v>
      </c>
      <c r="G113" s="217" t="s">
        <v>543</v>
      </c>
      <c r="H113" s="218">
        <v>88</v>
      </c>
      <c r="I113" s="219"/>
      <c r="J113" s="220">
        <f>ROUND(I113*H113,2)</f>
        <v>0</v>
      </c>
      <c r="K113" s="216" t="s">
        <v>2884</v>
      </c>
      <c r="L113" s="47"/>
      <c r="M113" s="221" t="s">
        <v>21</v>
      </c>
      <c r="N113" s="222" t="s">
        <v>43</v>
      </c>
      <c r="O113" s="87"/>
      <c r="P113" s="223">
        <f>O113*H113</f>
        <v>0</v>
      </c>
      <c r="Q113" s="223">
        <v>0</v>
      </c>
      <c r="R113" s="223">
        <f>Q113*H113</f>
        <v>0</v>
      </c>
      <c r="S113" s="223">
        <v>0</v>
      </c>
      <c r="T113" s="224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5" t="s">
        <v>97</v>
      </c>
      <c r="AT113" s="225" t="s">
        <v>179</v>
      </c>
      <c r="AU113" s="225" t="s">
        <v>81</v>
      </c>
      <c r="AY113" s="20" t="s">
        <v>178</v>
      </c>
      <c r="BE113" s="226">
        <f>IF(N113="základní",J113,0)</f>
        <v>0</v>
      </c>
      <c r="BF113" s="226">
        <f>IF(N113="snížená",J113,0)</f>
        <v>0</v>
      </c>
      <c r="BG113" s="226">
        <f>IF(N113="zákl. přenesená",J113,0)</f>
        <v>0</v>
      </c>
      <c r="BH113" s="226">
        <f>IF(N113="sníž. přenesená",J113,0)</f>
        <v>0</v>
      </c>
      <c r="BI113" s="226">
        <f>IF(N113="nulová",J113,0)</f>
        <v>0</v>
      </c>
      <c r="BJ113" s="20" t="s">
        <v>79</v>
      </c>
      <c r="BK113" s="226">
        <f>ROUND(I113*H113,2)</f>
        <v>0</v>
      </c>
      <c r="BL113" s="20" t="s">
        <v>97</v>
      </c>
      <c r="BM113" s="225" t="s">
        <v>5833</v>
      </c>
    </row>
    <row r="114" s="2" customFormat="1" ht="24.15" customHeight="1">
      <c r="A114" s="41"/>
      <c r="B114" s="42"/>
      <c r="C114" s="214" t="s">
        <v>235</v>
      </c>
      <c r="D114" s="214" t="s">
        <v>179</v>
      </c>
      <c r="E114" s="215" t="s">
        <v>5834</v>
      </c>
      <c r="F114" s="216" t="s">
        <v>5835</v>
      </c>
      <c r="G114" s="217" t="s">
        <v>543</v>
      </c>
      <c r="H114" s="218">
        <v>126</v>
      </c>
      <c r="I114" s="219"/>
      <c r="J114" s="220">
        <f>ROUND(I114*H114,2)</f>
        <v>0</v>
      </c>
      <c r="K114" s="216" t="s">
        <v>2884</v>
      </c>
      <c r="L114" s="47"/>
      <c r="M114" s="221" t="s">
        <v>21</v>
      </c>
      <c r="N114" s="222" t="s">
        <v>43</v>
      </c>
      <c r="O114" s="87"/>
      <c r="P114" s="223">
        <f>O114*H114</f>
        <v>0</v>
      </c>
      <c r="Q114" s="223">
        <v>0</v>
      </c>
      <c r="R114" s="223">
        <f>Q114*H114</f>
        <v>0</v>
      </c>
      <c r="S114" s="223">
        <v>0</v>
      </c>
      <c r="T114" s="224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25" t="s">
        <v>97</v>
      </c>
      <c r="AT114" s="225" t="s">
        <v>179</v>
      </c>
      <c r="AU114" s="225" t="s">
        <v>81</v>
      </c>
      <c r="AY114" s="20" t="s">
        <v>178</v>
      </c>
      <c r="BE114" s="226">
        <f>IF(N114="základní",J114,0)</f>
        <v>0</v>
      </c>
      <c r="BF114" s="226">
        <f>IF(N114="snížená",J114,0)</f>
        <v>0</v>
      </c>
      <c r="BG114" s="226">
        <f>IF(N114="zákl. přenesená",J114,0)</f>
        <v>0</v>
      </c>
      <c r="BH114" s="226">
        <f>IF(N114="sníž. přenesená",J114,0)</f>
        <v>0</v>
      </c>
      <c r="BI114" s="226">
        <f>IF(N114="nulová",J114,0)</f>
        <v>0</v>
      </c>
      <c r="BJ114" s="20" t="s">
        <v>79</v>
      </c>
      <c r="BK114" s="226">
        <f>ROUND(I114*H114,2)</f>
        <v>0</v>
      </c>
      <c r="BL114" s="20" t="s">
        <v>97</v>
      </c>
      <c r="BM114" s="225" t="s">
        <v>5836</v>
      </c>
    </row>
    <row r="115" s="2" customFormat="1" ht="37.8" customHeight="1">
      <c r="A115" s="41"/>
      <c r="B115" s="42"/>
      <c r="C115" s="214" t="s">
        <v>8</v>
      </c>
      <c r="D115" s="214" t="s">
        <v>179</v>
      </c>
      <c r="E115" s="215" t="s">
        <v>5837</v>
      </c>
      <c r="F115" s="216" t="s">
        <v>5838</v>
      </c>
      <c r="G115" s="217" t="s">
        <v>543</v>
      </c>
      <c r="H115" s="218">
        <v>132.5</v>
      </c>
      <c r="I115" s="219"/>
      <c r="J115" s="220">
        <f>ROUND(I115*H115,2)</f>
        <v>0</v>
      </c>
      <c r="K115" s="216" t="s">
        <v>2884</v>
      </c>
      <c r="L115" s="47"/>
      <c r="M115" s="221" t="s">
        <v>21</v>
      </c>
      <c r="N115" s="222" t="s">
        <v>43</v>
      </c>
      <c r="O115" s="87"/>
      <c r="P115" s="223">
        <f>O115*H115</f>
        <v>0</v>
      </c>
      <c r="Q115" s="223">
        <v>0.14999999999999999</v>
      </c>
      <c r="R115" s="223">
        <f>Q115*H115</f>
        <v>19.875</v>
      </c>
      <c r="S115" s="223">
        <v>0</v>
      </c>
      <c r="T115" s="224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25" t="s">
        <v>97</v>
      </c>
      <c r="AT115" s="225" t="s">
        <v>179</v>
      </c>
      <c r="AU115" s="225" t="s">
        <v>81</v>
      </c>
      <c r="AY115" s="20" t="s">
        <v>178</v>
      </c>
      <c r="BE115" s="226">
        <f>IF(N115="základní",J115,0)</f>
        <v>0</v>
      </c>
      <c r="BF115" s="226">
        <f>IF(N115="snížená",J115,0)</f>
        <v>0</v>
      </c>
      <c r="BG115" s="226">
        <f>IF(N115="zákl. přenesená",J115,0)</f>
        <v>0</v>
      </c>
      <c r="BH115" s="226">
        <f>IF(N115="sníž. přenesená",J115,0)</f>
        <v>0</v>
      </c>
      <c r="BI115" s="226">
        <f>IF(N115="nulová",J115,0)</f>
        <v>0</v>
      </c>
      <c r="BJ115" s="20" t="s">
        <v>79</v>
      </c>
      <c r="BK115" s="226">
        <f>ROUND(I115*H115,2)</f>
        <v>0</v>
      </c>
      <c r="BL115" s="20" t="s">
        <v>97</v>
      </c>
      <c r="BM115" s="225" t="s">
        <v>5839</v>
      </c>
    </row>
    <row r="116" s="2" customFormat="1" ht="37.8" customHeight="1">
      <c r="A116" s="41"/>
      <c r="B116" s="42"/>
      <c r="C116" s="214" t="s">
        <v>242</v>
      </c>
      <c r="D116" s="214" t="s">
        <v>179</v>
      </c>
      <c r="E116" s="215" t="s">
        <v>5840</v>
      </c>
      <c r="F116" s="216" t="s">
        <v>5841</v>
      </c>
      <c r="G116" s="217" t="s">
        <v>3474</v>
      </c>
      <c r="H116" s="218">
        <v>12</v>
      </c>
      <c r="I116" s="219"/>
      <c r="J116" s="220">
        <f>ROUND(I116*H116,2)</f>
        <v>0</v>
      </c>
      <c r="K116" s="216" t="s">
        <v>2884</v>
      </c>
      <c r="L116" s="47"/>
      <c r="M116" s="221" t="s">
        <v>21</v>
      </c>
      <c r="N116" s="222" t="s">
        <v>43</v>
      </c>
      <c r="O116" s="87"/>
      <c r="P116" s="223">
        <f>O116*H116</f>
        <v>0</v>
      </c>
      <c r="Q116" s="223">
        <v>0.014999999999999999</v>
      </c>
      <c r="R116" s="223">
        <f>Q116*H116</f>
        <v>0.17999999999999999</v>
      </c>
      <c r="S116" s="223">
        <v>0</v>
      </c>
      <c r="T116" s="224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25" t="s">
        <v>97</v>
      </c>
      <c r="AT116" s="225" t="s">
        <v>179</v>
      </c>
      <c r="AU116" s="225" t="s">
        <v>81</v>
      </c>
      <c r="AY116" s="20" t="s">
        <v>178</v>
      </c>
      <c r="BE116" s="226">
        <f>IF(N116="základní",J116,0)</f>
        <v>0</v>
      </c>
      <c r="BF116" s="226">
        <f>IF(N116="snížená",J116,0)</f>
        <v>0</v>
      </c>
      <c r="BG116" s="226">
        <f>IF(N116="zákl. přenesená",J116,0)</f>
        <v>0</v>
      </c>
      <c r="BH116" s="226">
        <f>IF(N116="sníž. přenesená",J116,0)</f>
        <v>0</v>
      </c>
      <c r="BI116" s="226">
        <f>IF(N116="nulová",J116,0)</f>
        <v>0</v>
      </c>
      <c r="BJ116" s="20" t="s">
        <v>79</v>
      </c>
      <c r="BK116" s="226">
        <f>ROUND(I116*H116,2)</f>
        <v>0</v>
      </c>
      <c r="BL116" s="20" t="s">
        <v>97</v>
      </c>
      <c r="BM116" s="225" t="s">
        <v>5842</v>
      </c>
    </row>
    <row r="117" s="2" customFormat="1" ht="37.8" customHeight="1">
      <c r="A117" s="41"/>
      <c r="B117" s="42"/>
      <c r="C117" s="214" t="s">
        <v>246</v>
      </c>
      <c r="D117" s="214" t="s">
        <v>179</v>
      </c>
      <c r="E117" s="215" t="s">
        <v>5843</v>
      </c>
      <c r="F117" s="216" t="s">
        <v>5844</v>
      </c>
      <c r="G117" s="217" t="s">
        <v>3474</v>
      </c>
      <c r="H117" s="218">
        <v>4</v>
      </c>
      <c r="I117" s="219"/>
      <c r="J117" s="220">
        <f>ROUND(I117*H117,2)</f>
        <v>0</v>
      </c>
      <c r="K117" s="216" t="s">
        <v>2884</v>
      </c>
      <c r="L117" s="47"/>
      <c r="M117" s="221" t="s">
        <v>21</v>
      </c>
      <c r="N117" s="222" t="s">
        <v>43</v>
      </c>
      <c r="O117" s="87"/>
      <c r="P117" s="223">
        <f>O117*H117</f>
        <v>0</v>
      </c>
      <c r="Q117" s="223">
        <v>0.014999999999999999</v>
      </c>
      <c r="R117" s="223">
        <f>Q117*H117</f>
        <v>0.059999999999999998</v>
      </c>
      <c r="S117" s="223">
        <v>0</v>
      </c>
      <c r="T117" s="224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25" t="s">
        <v>97</v>
      </c>
      <c r="AT117" s="225" t="s">
        <v>179</v>
      </c>
      <c r="AU117" s="225" t="s">
        <v>81</v>
      </c>
      <c r="AY117" s="20" t="s">
        <v>178</v>
      </c>
      <c r="BE117" s="226">
        <f>IF(N117="základní",J117,0)</f>
        <v>0</v>
      </c>
      <c r="BF117" s="226">
        <f>IF(N117="snížená",J117,0)</f>
        <v>0</v>
      </c>
      <c r="BG117" s="226">
        <f>IF(N117="zákl. přenesená",J117,0)</f>
        <v>0</v>
      </c>
      <c r="BH117" s="226">
        <f>IF(N117="sníž. přenesená",J117,0)</f>
        <v>0</v>
      </c>
      <c r="BI117" s="226">
        <f>IF(N117="nulová",J117,0)</f>
        <v>0</v>
      </c>
      <c r="BJ117" s="20" t="s">
        <v>79</v>
      </c>
      <c r="BK117" s="226">
        <f>ROUND(I117*H117,2)</f>
        <v>0</v>
      </c>
      <c r="BL117" s="20" t="s">
        <v>97</v>
      </c>
      <c r="BM117" s="225" t="s">
        <v>5845</v>
      </c>
    </row>
    <row r="118" s="2" customFormat="1" ht="37.8" customHeight="1">
      <c r="A118" s="41"/>
      <c r="B118" s="42"/>
      <c r="C118" s="214" t="s">
        <v>250</v>
      </c>
      <c r="D118" s="214" t="s">
        <v>179</v>
      </c>
      <c r="E118" s="215" t="s">
        <v>5846</v>
      </c>
      <c r="F118" s="216" t="s">
        <v>5847</v>
      </c>
      <c r="G118" s="217" t="s">
        <v>3474</v>
      </c>
      <c r="H118" s="218">
        <v>50</v>
      </c>
      <c r="I118" s="219"/>
      <c r="J118" s="220">
        <f>ROUND(I118*H118,2)</f>
        <v>0</v>
      </c>
      <c r="K118" s="216" t="s">
        <v>2884</v>
      </c>
      <c r="L118" s="47"/>
      <c r="M118" s="221" t="s">
        <v>21</v>
      </c>
      <c r="N118" s="222" t="s">
        <v>43</v>
      </c>
      <c r="O118" s="87"/>
      <c r="P118" s="223">
        <f>O118*H118</f>
        <v>0</v>
      </c>
      <c r="Q118" s="223">
        <v>0.01</v>
      </c>
      <c r="R118" s="223">
        <f>Q118*H118</f>
        <v>0.5</v>
      </c>
      <c r="S118" s="223">
        <v>0</v>
      </c>
      <c r="T118" s="224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25" t="s">
        <v>97</v>
      </c>
      <c r="AT118" s="225" t="s">
        <v>179</v>
      </c>
      <c r="AU118" s="225" t="s">
        <v>81</v>
      </c>
      <c r="AY118" s="20" t="s">
        <v>178</v>
      </c>
      <c r="BE118" s="226">
        <f>IF(N118="základní",J118,0)</f>
        <v>0</v>
      </c>
      <c r="BF118" s="226">
        <f>IF(N118="snížená",J118,0)</f>
        <v>0</v>
      </c>
      <c r="BG118" s="226">
        <f>IF(N118="zákl. přenesená",J118,0)</f>
        <v>0</v>
      </c>
      <c r="BH118" s="226">
        <f>IF(N118="sníž. přenesená",J118,0)</f>
        <v>0</v>
      </c>
      <c r="BI118" s="226">
        <f>IF(N118="nulová",J118,0)</f>
        <v>0</v>
      </c>
      <c r="BJ118" s="20" t="s">
        <v>79</v>
      </c>
      <c r="BK118" s="226">
        <f>ROUND(I118*H118,2)</f>
        <v>0</v>
      </c>
      <c r="BL118" s="20" t="s">
        <v>97</v>
      </c>
      <c r="BM118" s="225" t="s">
        <v>5848</v>
      </c>
    </row>
    <row r="119" s="2" customFormat="1" ht="24.15" customHeight="1">
      <c r="A119" s="41"/>
      <c r="B119" s="42"/>
      <c r="C119" s="214" t="s">
        <v>254</v>
      </c>
      <c r="D119" s="214" t="s">
        <v>179</v>
      </c>
      <c r="E119" s="215" t="s">
        <v>5849</v>
      </c>
      <c r="F119" s="216" t="s">
        <v>5850</v>
      </c>
      <c r="G119" s="217" t="s">
        <v>3474</v>
      </c>
      <c r="H119" s="218">
        <v>50</v>
      </c>
      <c r="I119" s="219"/>
      <c r="J119" s="220">
        <f>ROUND(I119*H119,2)</f>
        <v>0</v>
      </c>
      <c r="K119" s="216" t="s">
        <v>2884</v>
      </c>
      <c r="L119" s="47"/>
      <c r="M119" s="221" t="s">
        <v>21</v>
      </c>
      <c r="N119" s="222" t="s">
        <v>43</v>
      </c>
      <c r="O119" s="87"/>
      <c r="P119" s="223">
        <f>O119*H119</f>
        <v>0</v>
      </c>
      <c r="Q119" s="223">
        <v>0.01</v>
      </c>
      <c r="R119" s="223">
        <f>Q119*H119</f>
        <v>0.5</v>
      </c>
      <c r="S119" s="223">
        <v>0</v>
      </c>
      <c r="T119" s="224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25" t="s">
        <v>97</v>
      </c>
      <c r="AT119" s="225" t="s">
        <v>179</v>
      </c>
      <c r="AU119" s="225" t="s">
        <v>81</v>
      </c>
      <c r="AY119" s="20" t="s">
        <v>178</v>
      </c>
      <c r="BE119" s="226">
        <f>IF(N119="základní",J119,0)</f>
        <v>0</v>
      </c>
      <c r="BF119" s="226">
        <f>IF(N119="snížená",J119,0)</f>
        <v>0</v>
      </c>
      <c r="BG119" s="226">
        <f>IF(N119="zákl. přenesená",J119,0)</f>
        <v>0</v>
      </c>
      <c r="BH119" s="226">
        <f>IF(N119="sníž. přenesená",J119,0)</f>
        <v>0</v>
      </c>
      <c r="BI119" s="226">
        <f>IF(N119="nulová",J119,0)</f>
        <v>0</v>
      </c>
      <c r="BJ119" s="20" t="s">
        <v>79</v>
      </c>
      <c r="BK119" s="226">
        <f>ROUND(I119*H119,2)</f>
        <v>0</v>
      </c>
      <c r="BL119" s="20" t="s">
        <v>97</v>
      </c>
      <c r="BM119" s="225" t="s">
        <v>5851</v>
      </c>
    </row>
    <row r="120" s="2" customFormat="1" ht="21.75" customHeight="1">
      <c r="A120" s="41"/>
      <c r="B120" s="42"/>
      <c r="C120" s="214" t="s">
        <v>258</v>
      </c>
      <c r="D120" s="214" t="s">
        <v>179</v>
      </c>
      <c r="E120" s="215" t="s">
        <v>5852</v>
      </c>
      <c r="F120" s="216" t="s">
        <v>5853</v>
      </c>
      <c r="G120" s="217" t="s">
        <v>3474</v>
      </c>
      <c r="H120" s="218">
        <v>50</v>
      </c>
      <c r="I120" s="219"/>
      <c r="J120" s="220">
        <f>ROUND(I120*H120,2)</f>
        <v>0</v>
      </c>
      <c r="K120" s="216" t="s">
        <v>2884</v>
      </c>
      <c r="L120" s="47"/>
      <c r="M120" s="221" t="s">
        <v>21</v>
      </c>
      <c r="N120" s="222" t="s">
        <v>43</v>
      </c>
      <c r="O120" s="87"/>
      <c r="P120" s="223">
        <f>O120*H120</f>
        <v>0</v>
      </c>
      <c r="Q120" s="223">
        <v>0.014999999999999999</v>
      </c>
      <c r="R120" s="223">
        <f>Q120*H120</f>
        <v>0.75</v>
      </c>
      <c r="S120" s="223">
        <v>0</v>
      </c>
      <c r="T120" s="224">
        <f>S120*H120</f>
        <v>0</v>
      </c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R120" s="225" t="s">
        <v>97</v>
      </c>
      <c r="AT120" s="225" t="s">
        <v>179</v>
      </c>
      <c r="AU120" s="225" t="s">
        <v>81</v>
      </c>
      <c r="AY120" s="20" t="s">
        <v>178</v>
      </c>
      <c r="BE120" s="226">
        <f>IF(N120="základní",J120,0)</f>
        <v>0</v>
      </c>
      <c r="BF120" s="226">
        <f>IF(N120="snížená",J120,0)</f>
        <v>0</v>
      </c>
      <c r="BG120" s="226">
        <f>IF(N120="zákl. přenesená",J120,0)</f>
        <v>0</v>
      </c>
      <c r="BH120" s="226">
        <f>IF(N120="sníž. přenesená",J120,0)</f>
        <v>0</v>
      </c>
      <c r="BI120" s="226">
        <f>IF(N120="nulová",J120,0)</f>
        <v>0</v>
      </c>
      <c r="BJ120" s="20" t="s">
        <v>79</v>
      </c>
      <c r="BK120" s="226">
        <f>ROUND(I120*H120,2)</f>
        <v>0</v>
      </c>
      <c r="BL120" s="20" t="s">
        <v>97</v>
      </c>
      <c r="BM120" s="225" t="s">
        <v>5854</v>
      </c>
    </row>
    <row r="121" s="2" customFormat="1" ht="21.75" customHeight="1">
      <c r="A121" s="41"/>
      <c r="B121" s="42"/>
      <c r="C121" s="214" t="s">
        <v>7</v>
      </c>
      <c r="D121" s="214" t="s">
        <v>179</v>
      </c>
      <c r="E121" s="215" t="s">
        <v>5855</v>
      </c>
      <c r="F121" s="216" t="s">
        <v>5856</v>
      </c>
      <c r="G121" s="217" t="s">
        <v>3474</v>
      </c>
      <c r="H121" s="218">
        <v>4</v>
      </c>
      <c r="I121" s="219"/>
      <c r="J121" s="220">
        <f>ROUND(I121*H121,2)</f>
        <v>0</v>
      </c>
      <c r="K121" s="216" t="s">
        <v>2884</v>
      </c>
      <c r="L121" s="47"/>
      <c r="M121" s="221" t="s">
        <v>21</v>
      </c>
      <c r="N121" s="222" t="s">
        <v>43</v>
      </c>
      <c r="O121" s="87"/>
      <c r="P121" s="223">
        <f>O121*H121</f>
        <v>0</v>
      </c>
      <c r="Q121" s="223">
        <v>0.01</v>
      </c>
      <c r="R121" s="223">
        <f>Q121*H121</f>
        <v>0.040000000000000001</v>
      </c>
      <c r="S121" s="223">
        <v>0</v>
      </c>
      <c r="T121" s="224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25" t="s">
        <v>97</v>
      </c>
      <c r="AT121" s="225" t="s">
        <v>179</v>
      </c>
      <c r="AU121" s="225" t="s">
        <v>81</v>
      </c>
      <c r="AY121" s="20" t="s">
        <v>178</v>
      </c>
      <c r="BE121" s="226">
        <f>IF(N121="základní",J121,0)</f>
        <v>0</v>
      </c>
      <c r="BF121" s="226">
        <f>IF(N121="snížená",J121,0)</f>
        <v>0</v>
      </c>
      <c r="BG121" s="226">
        <f>IF(N121="zákl. přenesená",J121,0)</f>
        <v>0</v>
      </c>
      <c r="BH121" s="226">
        <f>IF(N121="sníž. přenesená",J121,0)</f>
        <v>0</v>
      </c>
      <c r="BI121" s="226">
        <f>IF(N121="nulová",J121,0)</f>
        <v>0</v>
      </c>
      <c r="BJ121" s="20" t="s">
        <v>79</v>
      </c>
      <c r="BK121" s="226">
        <f>ROUND(I121*H121,2)</f>
        <v>0</v>
      </c>
      <c r="BL121" s="20" t="s">
        <v>97</v>
      </c>
      <c r="BM121" s="225" t="s">
        <v>5857</v>
      </c>
    </row>
    <row r="122" s="2" customFormat="1" ht="24.15" customHeight="1">
      <c r="A122" s="41"/>
      <c r="B122" s="42"/>
      <c r="C122" s="214" t="s">
        <v>266</v>
      </c>
      <c r="D122" s="214" t="s">
        <v>179</v>
      </c>
      <c r="E122" s="215" t="s">
        <v>5858</v>
      </c>
      <c r="F122" s="216" t="s">
        <v>5859</v>
      </c>
      <c r="G122" s="217" t="s">
        <v>3474</v>
      </c>
      <c r="H122" s="218">
        <v>4</v>
      </c>
      <c r="I122" s="219"/>
      <c r="J122" s="220">
        <f>ROUND(I122*H122,2)</f>
        <v>0</v>
      </c>
      <c r="K122" s="216" t="s">
        <v>2884</v>
      </c>
      <c r="L122" s="47"/>
      <c r="M122" s="221" t="s">
        <v>21</v>
      </c>
      <c r="N122" s="222" t="s">
        <v>43</v>
      </c>
      <c r="O122" s="87"/>
      <c r="P122" s="223">
        <f>O122*H122</f>
        <v>0</v>
      </c>
      <c r="Q122" s="223">
        <v>0.01</v>
      </c>
      <c r="R122" s="223">
        <f>Q122*H122</f>
        <v>0.040000000000000001</v>
      </c>
      <c r="S122" s="223">
        <v>0</v>
      </c>
      <c r="T122" s="224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25" t="s">
        <v>97</v>
      </c>
      <c r="AT122" s="225" t="s">
        <v>179</v>
      </c>
      <c r="AU122" s="225" t="s">
        <v>81</v>
      </c>
      <c r="AY122" s="20" t="s">
        <v>178</v>
      </c>
      <c r="BE122" s="226">
        <f>IF(N122="základní",J122,0)</f>
        <v>0</v>
      </c>
      <c r="BF122" s="226">
        <f>IF(N122="snížená",J122,0)</f>
        <v>0</v>
      </c>
      <c r="BG122" s="226">
        <f>IF(N122="zákl. přenesená",J122,0)</f>
        <v>0</v>
      </c>
      <c r="BH122" s="226">
        <f>IF(N122="sníž. přenesená",J122,0)</f>
        <v>0</v>
      </c>
      <c r="BI122" s="226">
        <f>IF(N122="nulová",J122,0)</f>
        <v>0</v>
      </c>
      <c r="BJ122" s="20" t="s">
        <v>79</v>
      </c>
      <c r="BK122" s="226">
        <f>ROUND(I122*H122,2)</f>
        <v>0</v>
      </c>
      <c r="BL122" s="20" t="s">
        <v>97</v>
      </c>
      <c r="BM122" s="225" t="s">
        <v>5860</v>
      </c>
    </row>
    <row r="123" s="2" customFormat="1" ht="24.15" customHeight="1">
      <c r="A123" s="41"/>
      <c r="B123" s="42"/>
      <c r="C123" s="214" t="s">
        <v>270</v>
      </c>
      <c r="D123" s="214" t="s">
        <v>179</v>
      </c>
      <c r="E123" s="215" t="s">
        <v>5861</v>
      </c>
      <c r="F123" s="216" t="s">
        <v>5862</v>
      </c>
      <c r="G123" s="217" t="s">
        <v>543</v>
      </c>
      <c r="H123" s="218">
        <v>12.5</v>
      </c>
      <c r="I123" s="219"/>
      <c r="J123" s="220">
        <f>ROUND(I123*H123,2)</f>
        <v>0</v>
      </c>
      <c r="K123" s="216" t="s">
        <v>2884</v>
      </c>
      <c r="L123" s="47"/>
      <c r="M123" s="221" t="s">
        <v>21</v>
      </c>
      <c r="N123" s="222" t="s">
        <v>43</v>
      </c>
      <c r="O123" s="87"/>
      <c r="P123" s="223">
        <f>O123*H123</f>
        <v>0</v>
      </c>
      <c r="Q123" s="223">
        <v>0.001</v>
      </c>
      <c r="R123" s="223">
        <f>Q123*H123</f>
        <v>0.012500000000000001</v>
      </c>
      <c r="S123" s="223">
        <v>0</v>
      </c>
      <c r="T123" s="224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25" t="s">
        <v>97</v>
      </c>
      <c r="AT123" s="225" t="s">
        <v>179</v>
      </c>
      <c r="AU123" s="225" t="s">
        <v>81</v>
      </c>
      <c r="AY123" s="20" t="s">
        <v>178</v>
      </c>
      <c r="BE123" s="226">
        <f>IF(N123="základní",J123,0)</f>
        <v>0</v>
      </c>
      <c r="BF123" s="226">
        <f>IF(N123="snížená",J123,0)</f>
        <v>0</v>
      </c>
      <c r="BG123" s="226">
        <f>IF(N123="zákl. přenesená",J123,0)</f>
        <v>0</v>
      </c>
      <c r="BH123" s="226">
        <f>IF(N123="sníž. přenesená",J123,0)</f>
        <v>0</v>
      </c>
      <c r="BI123" s="226">
        <f>IF(N123="nulová",J123,0)</f>
        <v>0</v>
      </c>
      <c r="BJ123" s="20" t="s">
        <v>79</v>
      </c>
      <c r="BK123" s="226">
        <f>ROUND(I123*H123,2)</f>
        <v>0</v>
      </c>
      <c r="BL123" s="20" t="s">
        <v>97</v>
      </c>
      <c r="BM123" s="225" t="s">
        <v>5863</v>
      </c>
    </row>
    <row r="124" s="2" customFormat="1" ht="24.15" customHeight="1">
      <c r="A124" s="41"/>
      <c r="B124" s="42"/>
      <c r="C124" s="214" t="s">
        <v>274</v>
      </c>
      <c r="D124" s="214" t="s">
        <v>179</v>
      </c>
      <c r="E124" s="215" t="s">
        <v>5864</v>
      </c>
      <c r="F124" s="216" t="s">
        <v>5865</v>
      </c>
      <c r="G124" s="217" t="s">
        <v>3474</v>
      </c>
      <c r="H124" s="218">
        <v>60</v>
      </c>
      <c r="I124" s="219"/>
      <c r="J124" s="220">
        <f>ROUND(I124*H124,2)</f>
        <v>0</v>
      </c>
      <c r="K124" s="216" t="s">
        <v>2884</v>
      </c>
      <c r="L124" s="47"/>
      <c r="M124" s="221" t="s">
        <v>21</v>
      </c>
      <c r="N124" s="222" t="s">
        <v>43</v>
      </c>
      <c r="O124" s="87"/>
      <c r="P124" s="223">
        <f>O124*H124</f>
        <v>0</v>
      </c>
      <c r="Q124" s="223">
        <v>0.01</v>
      </c>
      <c r="R124" s="223">
        <f>Q124*H124</f>
        <v>0.59999999999999998</v>
      </c>
      <c r="S124" s="223">
        <v>0</v>
      </c>
      <c r="T124" s="224">
        <f>S124*H124</f>
        <v>0</v>
      </c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R124" s="225" t="s">
        <v>97</v>
      </c>
      <c r="AT124" s="225" t="s">
        <v>179</v>
      </c>
      <c r="AU124" s="225" t="s">
        <v>81</v>
      </c>
      <c r="AY124" s="20" t="s">
        <v>178</v>
      </c>
      <c r="BE124" s="226">
        <f>IF(N124="základní",J124,0)</f>
        <v>0</v>
      </c>
      <c r="BF124" s="226">
        <f>IF(N124="snížená",J124,0)</f>
        <v>0</v>
      </c>
      <c r="BG124" s="226">
        <f>IF(N124="zákl. přenesená",J124,0)</f>
        <v>0</v>
      </c>
      <c r="BH124" s="226">
        <f>IF(N124="sníž. přenesená",J124,0)</f>
        <v>0</v>
      </c>
      <c r="BI124" s="226">
        <f>IF(N124="nulová",J124,0)</f>
        <v>0</v>
      </c>
      <c r="BJ124" s="20" t="s">
        <v>79</v>
      </c>
      <c r="BK124" s="226">
        <f>ROUND(I124*H124,2)</f>
        <v>0</v>
      </c>
      <c r="BL124" s="20" t="s">
        <v>97</v>
      </c>
      <c r="BM124" s="225" t="s">
        <v>5866</v>
      </c>
    </row>
    <row r="125" s="2" customFormat="1" ht="16.5" customHeight="1">
      <c r="A125" s="41"/>
      <c r="B125" s="42"/>
      <c r="C125" s="214" t="s">
        <v>278</v>
      </c>
      <c r="D125" s="214" t="s">
        <v>179</v>
      </c>
      <c r="E125" s="215" t="s">
        <v>5867</v>
      </c>
      <c r="F125" s="216" t="s">
        <v>5868</v>
      </c>
      <c r="G125" s="217" t="s">
        <v>3470</v>
      </c>
      <c r="H125" s="218">
        <v>1</v>
      </c>
      <c r="I125" s="219"/>
      <c r="J125" s="220">
        <f>ROUND(I125*H125,2)</f>
        <v>0</v>
      </c>
      <c r="K125" s="216" t="s">
        <v>2884</v>
      </c>
      <c r="L125" s="47"/>
      <c r="M125" s="221" t="s">
        <v>21</v>
      </c>
      <c r="N125" s="222" t="s">
        <v>43</v>
      </c>
      <c r="O125" s="87"/>
      <c r="P125" s="223">
        <f>O125*H125</f>
        <v>0</v>
      </c>
      <c r="Q125" s="223">
        <v>0</v>
      </c>
      <c r="R125" s="223">
        <f>Q125*H125</f>
        <v>0</v>
      </c>
      <c r="S125" s="223">
        <v>0</v>
      </c>
      <c r="T125" s="224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5" t="s">
        <v>97</v>
      </c>
      <c r="AT125" s="225" t="s">
        <v>179</v>
      </c>
      <c r="AU125" s="225" t="s">
        <v>81</v>
      </c>
      <c r="AY125" s="20" t="s">
        <v>178</v>
      </c>
      <c r="BE125" s="226">
        <f>IF(N125="základní",J125,0)</f>
        <v>0</v>
      </c>
      <c r="BF125" s="226">
        <f>IF(N125="snížená",J125,0)</f>
        <v>0</v>
      </c>
      <c r="BG125" s="226">
        <f>IF(N125="zákl. přenesená",J125,0)</f>
        <v>0</v>
      </c>
      <c r="BH125" s="226">
        <f>IF(N125="sníž. přenesená",J125,0)</f>
        <v>0</v>
      </c>
      <c r="BI125" s="226">
        <f>IF(N125="nulová",J125,0)</f>
        <v>0</v>
      </c>
      <c r="BJ125" s="20" t="s">
        <v>79</v>
      </c>
      <c r="BK125" s="226">
        <f>ROUND(I125*H125,2)</f>
        <v>0</v>
      </c>
      <c r="BL125" s="20" t="s">
        <v>97</v>
      </c>
      <c r="BM125" s="225" t="s">
        <v>5869</v>
      </c>
    </row>
    <row r="126" s="2" customFormat="1" ht="24.15" customHeight="1">
      <c r="A126" s="41"/>
      <c r="B126" s="42"/>
      <c r="C126" s="214" t="s">
        <v>282</v>
      </c>
      <c r="D126" s="214" t="s">
        <v>179</v>
      </c>
      <c r="E126" s="215" t="s">
        <v>5870</v>
      </c>
      <c r="F126" s="216" t="s">
        <v>5871</v>
      </c>
      <c r="G126" s="217" t="s">
        <v>3474</v>
      </c>
      <c r="H126" s="218">
        <v>10</v>
      </c>
      <c r="I126" s="219"/>
      <c r="J126" s="220">
        <f>ROUND(I126*H126,2)</f>
        <v>0</v>
      </c>
      <c r="K126" s="216" t="s">
        <v>2884</v>
      </c>
      <c r="L126" s="47"/>
      <c r="M126" s="221" t="s">
        <v>21</v>
      </c>
      <c r="N126" s="222" t="s">
        <v>43</v>
      </c>
      <c r="O126" s="87"/>
      <c r="P126" s="223">
        <f>O126*H126</f>
        <v>0</v>
      </c>
      <c r="Q126" s="223">
        <v>0.014999999999999999</v>
      </c>
      <c r="R126" s="223">
        <f>Q126*H126</f>
        <v>0.14999999999999999</v>
      </c>
      <c r="S126" s="223">
        <v>0</v>
      </c>
      <c r="T126" s="224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25" t="s">
        <v>97</v>
      </c>
      <c r="AT126" s="225" t="s">
        <v>179</v>
      </c>
      <c r="AU126" s="225" t="s">
        <v>81</v>
      </c>
      <c r="AY126" s="20" t="s">
        <v>178</v>
      </c>
      <c r="BE126" s="226">
        <f>IF(N126="základní",J126,0)</f>
        <v>0</v>
      </c>
      <c r="BF126" s="226">
        <f>IF(N126="snížená",J126,0)</f>
        <v>0</v>
      </c>
      <c r="BG126" s="226">
        <f>IF(N126="zákl. přenesená",J126,0)</f>
        <v>0</v>
      </c>
      <c r="BH126" s="226">
        <f>IF(N126="sníž. přenesená",J126,0)</f>
        <v>0</v>
      </c>
      <c r="BI126" s="226">
        <f>IF(N126="nulová",J126,0)</f>
        <v>0</v>
      </c>
      <c r="BJ126" s="20" t="s">
        <v>79</v>
      </c>
      <c r="BK126" s="226">
        <f>ROUND(I126*H126,2)</f>
        <v>0</v>
      </c>
      <c r="BL126" s="20" t="s">
        <v>97</v>
      </c>
      <c r="BM126" s="225" t="s">
        <v>5872</v>
      </c>
    </row>
    <row r="127" s="2" customFormat="1" ht="24.15" customHeight="1">
      <c r="A127" s="41"/>
      <c r="B127" s="42"/>
      <c r="C127" s="214" t="s">
        <v>286</v>
      </c>
      <c r="D127" s="214" t="s">
        <v>179</v>
      </c>
      <c r="E127" s="215" t="s">
        <v>5873</v>
      </c>
      <c r="F127" s="216" t="s">
        <v>5874</v>
      </c>
      <c r="G127" s="217" t="s">
        <v>3474</v>
      </c>
      <c r="H127" s="218">
        <v>8</v>
      </c>
      <c r="I127" s="219"/>
      <c r="J127" s="220">
        <f>ROUND(I127*H127,2)</f>
        <v>0</v>
      </c>
      <c r="K127" s="216" t="s">
        <v>2884</v>
      </c>
      <c r="L127" s="47"/>
      <c r="M127" s="221" t="s">
        <v>21</v>
      </c>
      <c r="N127" s="222" t="s">
        <v>43</v>
      </c>
      <c r="O127" s="87"/>
      <c r="P127" s="223">
        <f>O127*H127</f>
        <v>0</v>
      </c>
      <c r="Q127" s="223">
        <v>0.014999999999999999</v>
      </c>
      <c r="R127" s="223">
        <f>Q127*H127</f>
        <v>0.12</v>
      </c>
      <c r="S127" s="223">
        <v>0</v>
      </c>
      <c r="T127" s="224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25" t="s">
        <v>97</v>
      </c>
      <c r="AT127" s="225" t="s">
        <v>179</v>
      </c>
      <c r="AU127" s="225" t="s">
        <v>81</v>
      </c>
      <c r="AY127" s="20" t="s">
        <v>178</v>
      </c>
      <c r="BE127" s="226">
        <f>IF(N127="základní",J127,0)</f>
        <v>0</v>
      </c>
      <c r="BF127" s="226">
        <f>IF(N127="snížená",J127,0)</f>
        <v>0</v>
      </c>
      <c r="BG127" s="226">
        <f>IF(N127="zákl. přenesená",J127,0)</f>
        <v>0</v>
      </c>
      <c r="BH127" s="226">
        <f>IF(N127="sníž. přenesená",J127,0)</f>
        <v>0</v>
      </c>
      <c r="BI127" s="226">
        <f>IF(N127="nulová",J127,0)</f>
        <v>0</v>
      </c>
      <c r="BJ127" s="20" t="s">
        <v>79</v>
      </c>
      <c r="BK127" s="226">
        <f>ROUND(I127*H127,2)</f>
        <v>0</v>
      </c>
      <c r="BL127" s="20" t="s">
        <v>97</v>
      </c>
      <c r="BM127" s="225" t="s">
        <v>5875</v>
      </c>
    </row>
    <row r="128" s="2" customFormat="1" ht="24.15" customHeight="1">
      <c r="A128" s="41"/>
      <c r="B128" s="42"/>
      <c r="C128" s="214" t="s">
        <v>290</v>
      </c>
      <c r="D128" s="214" t="s">
        <v>179</v>
      </c>
      <c r="E128" s="215" t="s">
        <v>5876</v>
      </c>
      <c r="F128" s="216" t="s">
        <v>5877</v>
      </c>
      <c r="G128" s="217" t="s">
        <v>3474</v>
      </c>
      <c r="H128" s="218">
        <v>36</v>
      </c>
      <c r="I128" s="219"/>
      <c r="J128" s="220">
        <f>ROUND(I128*H128,2)</f>
        <v>0</v>
      </c>
      <c r="K128" s="216" t="s">
        <v>2884</v>
      </c>
      <c r="L128" s="47"/>
      <c r="M128" s="221" t="s">
        <v>21</v>
      </c>
      <c r="N128" s="222" t="s">
        <v>43</v>
      </c>
      <c r="O128" s="87"/>
      <c r="P128" s="223">
        <f>O128*H128</f>
        <v>0</v>
      </c>
      <c r="Q128" s="223">
        <v>0.01</v>
      </c>
      <c r="R128" s="223">
        <f>Q128*H128</f>
        <v>0.35999999999999999</v>
      </c>
      <c r="S128" s="223">
        <v>0</v>
      </c>
      <c r="T128" s="224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25" t="s">
        <v>97</v>
      </c>
      <c r="AT128" s="225" t="s">
        <v>179</v>
      </c>
      <c r="AU128" s="225" t="s">
        <v>81</v>
      </c>
      <c r="AY128" s="20" t="s">
        <v>178</v>
      </c>
      <c r="BE128" s="226">
        <f>IF(N128="základní",J128,0)</f>
        <v>0</v>
      </c>
      <c r="BF128" s="226">
        <f>IF(N128="snížená",J128,0)</f>
        <v>0</v>
      </c>
      <c r="BG128" s="226">
        <f>IF(N128="zákl. přenesená",J128,0)</f>
        <v>0</v>
      </c>
      <c r="BH128" s="226">
        <f>IF(N128="sníž. přenesená",J128,0)</f>
        <v>0</v>
      </c>
      <c r="BI128" s="226">
        <f>IF(N128="nulová",J128,0)</f>
        <v>0</v>
      </c>
      <c r="BJ128" s="20" t="s">
        <v>79</v>
      </c>
      <c r="BK128" s="226">
        <f>ROUND(I128*H128,2)</f>
        <v>0</v>
      </c>
      <c r="BL128" s="20" t="s">
        <v>97</v>
      </c>
      <c r="BM128" s="225" t="s">
        <v>5878</v>
      </c>
    </row>
    <row r="129" s="2" customFormat="1" ht="24.15" customHeight="1">
      <c r="A129" s="41"/>
      <c r="B129" s="42"/>
      <c r="C129" s="214" t="s">
        <v>294</v>
      </c>
      <c r="D129" s="214" t="s">
        <v>179</v>
      </c>
      <c r="E129" s="215" t="s">
        <v>5879</v>
      </c>
      <c r="F129" s="216" t="s">
        <v>5880</v>
      </c>
      <c r="G129" s="217" t="s">
        <v>3474</v>
      </c>
      <c r="H129" s="218">
        <v>4</v>
      </c>
      <c r="I129" s="219"/>
      <c r="J129" s="220">
        <f>ROUND(I129*H129,2)</f>
        <v>0</v>
      </c>
      <c r="K129" s="216" t="s">
        <v>2884</v>
      </c>
      <c r="L129" s="47"/>
      <c r="M129" s="221" t="s">
        <v>21</v>
      </c>
      <c r="N129" s="222" t="s">
        <v>43</v>
      </c>
      <c r="O129" s="87"/>
      <c r="P129" s="223">
        <f>O129*H129</f>
        <v>0</v>
      </c>
      <c r="Q129" s="223">
        <v>0.001</v>
      </c>
      <c r="R129" s="223">
        <f>Q129*H129</f>
        <v>0.0040000000000000001</v>
      </c>
      <c r="S129" s="223">
        <v>0</v>
      </c>
      <c r="T129" s="224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25" t="s">
        <v>97</v>
      </c>
      <c r="AT129" s="225" t="s">
        <v>179</v>
      </c>
      <c r="AU129" s="225" t="s">
        <v>81</v>
      </c>
      <c r="AY129" s="20" t="s">
        <v>178</v>
      </c>
      <c r="BE129" s="226">
        <f>IF(N129="základní",J129,0)</f>
        <v>0</v>
      </c>
      <c r="BF129" s="226">
        <f>IF(N129="snížená",J129,0)</f>
        <v>0</v>
      </c>
      <c r="BG129" s="226">
        <f>IF(N129="zákl. přenesená",J129,0)</f>
        <v>0</v>
      </c>
      <c r="BH129" s="226">
        <f>IF(N129="sníž. přenesená",J129,0)</f>
        <v>0</v>
      </c>
      <c r="BI129" s="226">
        <f>IF(N129="nulová",J129,0)</f>
        <v>0</v>
      </c>
      <c r="BJ129" s="20" t="s">
        <v>79</v>
      </c>
      <c r="BK129" s="226">
        <f>ROUND(I129*H129,2)</f>
        <v>0</v>
      </c>
      <c r="BL129" s="20" t="s">
        <v>97</v>
      </c>
      <c r="BM129" s="225" t="s">
        <v>5881</v>
      </c>
    </row>
    <row r="130" s="2" customFormat="1" ht="24.15" customHeight="1">
      <c r="A130" s="41"/>
      <c r="B130" s="42"/>
      <c r="C130" s="214" t="s">
        <v>298</v>
      </c>
      <c r="D130" s="214" t="s">
        <v>179</v>
      </c>
      <c r="E130" s="215" t="s">
        <v>5882</v>
      </c>
      <c r="F130" s="216" t="s">
        <v>5883</v>
      </c>
      <c r="G130" s="217" t="s">
        <v>543</v>
      </c>
      <c r="H130" s="218">
        <v>3</v>
      </c>
      <c r="I130" s="219"/>
      <c r="J130" s="220">
        <f>ROUND(I130*H130,2)</f>
        <v>0</v>
      </c>
      <c r="K130" s="216" t="s">
        <v>2884</v>
      </c>
      <c r="L130" s="47"/>
      <c r="M130" s="221" t="s">
        <v>21</v>
      </c>
      <c r="N130" s="222" t="s">
        <v>43</v>
      </c>
      <c r="O130" s="87"/>
      <c r="P130" s="223">
        <f>O130*H130</f>
        <v>0</v>
      </c>
      <c r="Q130" s="223">
        <v>0.02</v>
      </c>
      <c r="R130" s="223">
        <f>Q130*H130</f>
        <v>0.059999999999999998</v>
      </c>
      <c r="S130" s="223">
        <v>0</v>
      </c>
      <c r="T130" s="224">
        <f>S130*H130</f>
        <v>0</v>
      </c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R130" s="225" t="s">
        <v>97</v>
      </c>
      <c r="AT130" s="225" t="s">
        <v>179</v>
      </c>
      <c r="AU130" s="225" t="s">
        <v>81</v>
      </c>
      <c r="AY130" s="20" t="s">
        <v>178</v>
      </c>
      <c r="BE130" s="226">
        <f>IF(N130="základní",J130,0)</f>
        <v>0</v>
      </c>
      <c r="BF130" s="226">
        <f>IF(N130="snížená",J130,0)</f>
        <v>0</v>
      </c>
      <c r="BG130" s="226">
        <f>IF(N130="zákl. přenesená",J130,0)</f>
        <v>0</v>
      </c>
      <c r="BH130" s="226">
        <f>IF(N130="sníž. přenesená",J130,0)</f>
        <v>0</v>
      </c>
      <c r="BI130" s="226">
        <f>IF(N130="nulová",J130,0)</f>
        <v>0</v>
      </c>
      <c r="BJ130" s="20" t="s">
        <v>79</v>
      </c>
      <c r="BK130" s="226">
        <f>ROUND(I130*H130,2)</f>
        <v>0</v>
      </c>
      <c r="BL130" s="20" t="s">
        <v>97</v>
      </c>
      <c r="BM130" s="225" t="s">
        <v>5884</v>
      </c>
    </row>
    <row r="131" s="12" customFormat="1" ht="22.8" customHeight="1">
      <c r="A131" s="12"/>
      <c r="B131" s="200"/>
      <c r="C131" s="201"/>
      <c r="D131" s="202" t="s">
        <v>71</v>
      </c>
      <c r="E131" s="227" t="s">
        <v>223</v>
      </c>
      <c r="F131" s="227" t="s">
        <v>3693</v>
      </c>
      <c r="G131" s="201"/>
      <c r="H131" s="201"/>
      <c r="I131" s="204"/>
      <c r="J131" s="228">
        <f>BK131</f>
        <v>0</v>
      </c>
      <c r="K131" s="201"/>
      <c r="L131" s="206"/>
      <c r="M131" s="207"/>
      <c r="N131" s="208"/>
      <c r="O131" s="208"/>
      <c r="P131" s="209">
        <f>SUM(P132:P135)</f>
        <v>0</v>
      </c>
      <c r="Q131" s="208"/>
      <c r="R131" s="209">
        <f>SUM(R132:R135)</f>
        <v>0</v>
      </c>
      <c r="S131" s="208"/>
      <c r="T131" s="210">
        <f>SUM(T132:T135)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11" t="s">
        <v>79</v>
      </c>
      <c r="AT131" s="212" t="s">
        <v>71</v>
      </c>
      <c r="AU131" s="212" t="s">
        <v>79</v>
      </c>
      <c r="AY131" s="211" t="s">
        <v>178</v>
      </c>
      <c r="BK131" s="213">
        <f>SUM(BK132:BK135)</f>
        <v>0</v>
      </c>
    </row>
    <row r="132" s="2" customFormat="1" ht="24.15" customHeight="1">
      <c r="A132" s="41"/>
      <c r="B132" s="42"/>
      <c r="C132" s="214" t="s">
        <v>302</v>
      </c>
      <c r="D132" s="214" t="s">
        <v>179</v>
      </c>
      <c r="E132" s="215" t="s">
        <v>5885</v>
      </c>
      <c r="F132" s="216" t="s">
        <v>5886</v>
      </c>
      <c r="G132" s="217" t="s">
        <v>5799</v>
      </c>
      <c r="H132" s="218">
        <v>11.550000000000001</v>
      </c>
      <c r="I132" s="219"/>
      <c r="J132" s="220">
        <f>ROUND(I132*H132,2)</f>
        <v>0</v>
      </c>
      <c r="K132" s="216" t="s">
        <v>2884</v>
      </c>
      <c r="L132" s="47"/>
      <c r="M132" s="221" t="s">
        <v>21</v>
      </c>
      <c r="N132" s="222" t="s">
        <v>43</v>
      </c>
      <c r="O132" s="87"/>
      <c r="P132" s="223">
        <f>O132*H132</f>
        <v>0</v>
      </c>
      <c r="Q132" s="223">
        <v>0</v>
      </c>
      <c r="R132" s="223">
        <f>Q132*H132</f>
        <v>0</v>
      </c>
      <c r="S132" s="223">
        <v>0</v>
      </c>
      <c r="T132" s="224">
        <f>S132*H132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R132" s="225" t="s">
        <v>97</v>
      </c>
      <c r="AT132" s="225" t="s">
        <v>179</v>
      </c>
      <c r="AU132" s="225" t="s">
        <v>81</v>
      </c>
      <c r="AY132" s="20" t="s">
        <v>178</v>
      </c>
      <c r="BE132" s="226">
        <f>IF(N132="základní",J132,0)</f>
        <v>0</v>
      </c>
      <c r="BF132" s="226">
        <f>IF(N132="snížená",J132,0)</f>
        <v>0</v>
      </c>
      <c r="BG132" s="226">
        <f>IF(N132="zákl. přenesená",J132,0)</f>
        <v>0</v>
      </c>
      <c r="BH132" s="226">
        <f>IF(N132="sníž. přenesená",J132,0)</f>
        <v>0</v>
      </c>
      <c r="BI132" s="226">
        <f>IF(N132="nulová",J132,0)</f>
        <v>0</v>
      </c>
      <c r="BJ132" s="20" t="s">
        <v>79</v>
      </c>
      <c r="BK132" s="226">
        <f>ROUND(I132*H132,2)</f>
        <v>0</v>
      </c>
      <c r="BL132" s="20" t="s">
        <v>97</v>
      </c>
      <c r="BM132" s="225" t="s">
        <v>5887</v>
      </c>
    </row>
    <row r="133" s="2" customFormat="1" ht="24.15" customHeight="1">
      <c r="A133" s="41"/>
      <c r="B133" s="42"/>
      <c r="C133" s="214" t="s">
        <v>306</v>
      </c>
      <c r="D133" s="214" t="s">
        <v>179</v>
      </c>
      <c r="E133" s="215" t="s">
        <v>5888</v>
      </c>
      <c r="F133" s="216" t="s">
        <v>5889</v>
      </c>
      <c r="G133" s="217" t="s">
        <v>3474</v>
      </c>
      <c r="H133" s="218">
        <v>1</v>
      </c>
      <c r="I133" s="219"/>
      <c r="J133" s="220">
        <f>ROUND(I133*H133,2)</f>
        <v>0</v>
      </c>
      <c r="K133" s="216" t="s">
        <v>2884</v>
      </c>
      <c r="L133" s="47"/>
      <c r="M133" s="221" t="s">
        <v>21</v>
      </c>
      <c r="N133" s="222" t="s">
        <v>43</v>
      </c>
      <c r="O133" s="87"/>
      <c r="P133" s="223">
        <f>O133*H133</f>
        <v>0</v>
      </c>
      <c r="Q133" s="223">
        <v>0</v>
      </c>
      <c r="R133" s="223">
        <f>Q133*H133</f>
        <v>0</v>
      </c>
      <c r="S133" s="223">
        <v>0</v>
      </c>
      <c r="T133" s="224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25" t="s">
        <v>97</v>
      </c>
      <c r="AT133" s="225" t="s">
        <v>179</v>
      </c>
      <c r="AU133" s="225" t="s">
        <v>81</v>
      </c>
      <c r="AY133" s="20" t="s">
        <v>178</v>
      </c>
      <c r="BE133" s="226">
        <f>IF(N133="základní",J133,0)</f>
        <v>0</v>
      </c>
      <c r="BF133" s="226">
        <f>IF(N133="snížená",J133,0)</f>
        <v>0</v>
      </c>
      <c r="BG133" s="226">
        <f>IF(N133="zákl. přenesená",J133,0)</f>
        <v>0</v>
      </c>
      <c r="BH133" s="226">
        <f>IF(N133="sníž. přenesená",J133,0)</f>
        <v>0</v>
      </c>
      <c r="BI133" s="226">
        <f>IF(N133="nulová",J133,0)</f>
        <v>0</v>
      </c>
      <c r="BJ133" s="20" t="s">
        <v>79</v>
      </c>
      <c r="BK133" s="226">
        <f>ROUND(I133*H133,2)</f>
        <v>0</v>
      </c>
      <c r="BL133" s="20" t="s">
        <v>97</v>
      </c>
      <c r="BM133" s="225" t="s">
        <v>5890</v>
      </c>
    </row>
    <row r="134" s="2" customFormat="1" ht="24.15" customHeight="1">
      <c r="A134" s="41"/>
      <c r="B134" s="42"/>
      <c r="C134" s="214" t="s">
        <v>310</v>
      </c>
      <c r="D134" s="214" t="s">
        <v>179</v>
      </c>
      <c r="E134" s="215" t="s">
        <v>5891</v>
      </c>
      <c r="F134" s="216" t="s">
        <v>5892</v>
      </c>
      <c r="G134" s="217" t="s">
        <v>3474</v>
      </c>
      <c r="H134" s="218">
        <v>1</v>
      </c>
      <c r="I134" s="219"/>
      <c r="J134" s="220">
        <f>ROUND(I134*H134,2)</f>
        <v>0</v>
      </c>
      <c r="K134" s="216" t="s">
        <v>2884</v>
      </c>
      <c r="L134" s="47"/>
      <c r="M134" s="221" t="s">
        <v>21</v>
      </c>
      <c r="N134" s="222" t="s">
        <v>43</v>
      </c>
      <c r="O134" s="87"/>
      <c r="P134" s="223">
        <f>O134*H134</f>
        <v>0</v>
      </c>
      <c r="Q134" s="223">
        <v>0</v>
      </c>
      <c r="R134" s="223">
        <f>Q134*H134</f>
        <v>0</v>
      </c>
      <c r="S134" s="223">
        <v>0</v>
      </c>
      <c r="T134" s="224">
        <f>S134*H134</f>
        <v>0</v>
      </c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R134" s="225" t="s">
        <v>97</v>
      </c>
      <c r="AT134" s="225" t="s">
        <v>179</v>
      </c>
      <c r="AU134" s="225" t="s">
        <v>81</v>
      </c>
      <c r="AY134" s="20" t="s">
        <v>178</v>
      </c>
      <c r="BE134" s="226">
        <f>IF(N134="základní",J134,0)</f>
        <v>0</v>
      </c>
      <c r="BF134" s="226">
        <f>IF(N134="snížená",J134,0)</f>
        <v>0</v>
      </c>
      <c r="BG134" s="226">
        <f>IF(N134="zákl. přenesená",J134,0)</f>
        <v>0</v>
      </c>
      <c r="BH134" s="226">
        <f>IF(N134="sníž. přenesená",J134,0)</f>
        <v>0</v>
      </c>
      <c r="BI134" s="226">
        <f>IF(N134="nulová",J134,0)</f>
        <v>0</v>
      </c>
      <c r="BJ134" s="20" t="s">
        <v>79</v>
      </c>
      <c r="BK134" s="226">
        <f>ROUND(I134*H134,2)</f>
        <v>0</v>
      </c>
      <c r="BL134" s="20" t="s">
        <v>97</v>
      </c>
      <c r="BM134" s="225" t="s">
        <v>5893</v>
      </c>
    </row>
    <row r="135" s="2" customFormat="1" ht="24.15" customHeight="1">
      <c r="A135" s="41"/>
      <c r="B135" s="42"/>
      <c r="C135" s="214" t="s">
        <v>316</v>
      </c>
      <c r="D135" s="214" t="s">
        <v>179</v>
      </c>
      <c r="E135" s="215" t="s">
        <v>5894</v>
      </c>
      <c r="F135" s="216" t="s">
        <v>5895</v>
      </c>
      <c r="G135" s="217" t="s">
        <v>3565</v>
      </c>
      <c r="H135" s="218">
        <v>45.43</v>
      </c>
      <c r="I135" s="219"/>
      <c r="J135" s="220">
        <f>ROUND(I135*H135,2)</f>
        <v>0</v>
      </c>
      <c r="K135" s="216" t="s">
        <v>2884</v>
      </c>
      <c r="L135" s="47"/>
      <c r="M135" s="229" t="s">
        <v>21</v>
      </c>
      <c r="N135" s="230" t="s">
        <v>43</v>
      </c>
      <c r="O135" s="231"/>
      <c r="P135" s="232">
        <f>O135*H135</f>
        <v>0</v>
      </c>
      <c r="Q135" s="232">
        <v>0</v>
      </c>
      <c r="R135" s="232">
        <f>Q135*H135</f>
        <v>0</v>
      </c>
      <c r="S135" s="232">
        <v>0</v>
      </c>
      <c r="T135" s="233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5" t="s">
        <v>97</v>
      </c>
      <c r="AT135" s="225" t="s">
        <v>179</v>
      </c>
      <c r="AU135" s="225" t="s">
        <v>81</v>
      </c>
      <c r="AY135" s="20" t="s">
        <v>178</v>
      </c>
      <c r="BE135" s="226">
        <f>IF(N135="základní",J135,0)</f>
        <v>0</v>
      </c>
      <c r="BF135" s="226">
        <f>IF(N135="snížená",J135,0)</f>
        <v>0</v>
      </c>
      <c r="BG135" s="226">
        <f>IF(N135="zákl. přenesená",J135,0)</f>
        <v>0</v>
      </c>
      <c r="BH135" s="226">
        <f>IF(N135="sníž. přenesená",J135,0)</f>
        <v>0</v>
      </c>
      <c r="BI135" s="226">
        <f>IF(N135="nulová",J135,0)</f>
        <v>0</v>
      </c>
      <c r="BJ135" s="20" t="s">
        <v>79</v>
      </c>
      <c r="BK135" s="226">
        <f>ROUND(I135*H135,2)</f>
        <v>0</v>
      </c>
      <c r="BL135" s="20" t="s">
        <v>97</v>
      </c>
      <c r="BM135" s="225" t="s">
        <v>5896</v>
      </c>
    </row>
    <row r="136" s="2" customFormat="1" ht="6.96" customHeight="1">
      <c r="A136" s="41"/>
      <c r="B136" s="62"/>
      <c r="C136" s="63"/>
      <c r="D136" s="63"/>
      <c r="E136" s="63"/>
      <c r="F136" s="63"/>
      <c r="G136" s="63"/>
      <c r="H136" s="63"/>
      <c r="I136" s="63"/>
      <c r="J136" s="63"/>
      <c r="K136" s="63"/>
      <c r="L136" s="47"/>
      <c r="M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</row>
  </sheetData>
  <sheetProtection sheet="1" autoFilter="0" formatColumns="0" formatRows="0" objects="1" scenarios="1" spinCount="100000" saltValue="7w0wxRowhZdkBizJXYmqneT7St5ufRzvG3Yag618jDaxlf4BXWFi+vQkj7RepB2hS+Gv3W3DyN/JdOhuvWz1BA==" hashValue="BnNVSJMZVF3LPCmdneY7H21d+JqVSwS0tNfYErXzs9qN7f/bjURDlFi1XywTjRmLPASmk7tRVcy/DqHHfk3CIw==" algorithmName="SHA-512" password="CCE5"/>
  <autoFilter ref="C95:K135"/>
  <mergeCells count="15">
    <mergeCell ref="E7:H7"/>
    <mergeCell ref="E11:H11"/>
    <mergeCell ref="E9:H9"/>
    <mergeCell ref="E13:H13"/>
    <mergeCell ref="E22:H22"/>
    <mergeCell ref="E31:H31"/>
    <mergeCell ref="E52:H52"/>
    <mergeCell ref="E56:H56"/>
    <mergeCell ref="E54:H54"/>
    <mergeCell ref="E58:H58"/>
    <mergeCell ref="E82:H82"/>
    <mergeCell ref="E86:H86"/>
    <mergeCell ref="E84:H84"/>
    <mergeCell ref="E88:H88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143</v>
      </c>
    </row>
    <row r="3" s="1" customFormat="1" ht="6.96" customHeight="1">
      <c r="B3" s="142"/>
      <c r="C3" s="143"/>
      <c r="D3" s="143"/>
      <c r="E3" s="143"/>
      <c r="F3" s="143"/>
      <c r="G3" s="143"/>
      <c r="H3" s="143"/>
      <c r="I3" s="143"/>
      <c r="J3" s="143"/>
      <c r="K3" s="143"/>
      <c r="L3" s="23"/>
      <c r="AT3" s="20" t="s">
        <v>81</v>
      </c>
    </row>
    <row r="4" s="1" customFormat="1" ht="24.96" customHeight="1">
      <c r="B4" s="23"/>
      <c r="D4" s="144" t="s">
        <v>150</v>
      </c>
      <c r="L4" s="23"/>
      <c r="M4" s="145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6" t="s">
        <v>16</v>
      </c>
      <c r="L6" s="23"/>
    </row>
    <row r="7" s="1" customFormat="1" ht="26.25" customHeight="1">
      <c r="B7" s="23"/>
      <c r="E7" s="147" t="str">
        <f>'Rekapitulace stavby'!K6</f>
        <v>PŘÍSTAVBA SAUNOVÉ ZÓNY K WELLNESS CENTRU BRUNTÁL I.ETAPA</v>
      </c>
      <c r="F7" s="146"/>
      <c r="G7" s="146"/>
      <c r="H7" s="146"/>
      <c r="L7" s="23"/>
    </row>
    <row r="8" s="1" customFormat="1" ht="12" customHeight="1">
      <c r="B8" s="23"/>
      <c r="D8" s="146" t="s">
        <v>151</v>
      </c>
      <c r="L8" s="23"/>
    </row>
    <row r="9" s="2" customFormat="1" ht="16.5" customHeight="1">
      <c r="A9" s="41"/>
      <c r="B9" s="47"/>
      <c r="C9" s="41"/>
      <c r="D9" s="41"/>
      <c r="E9" s="147" t="s">
        <v>328</v>
      </c>
      <c r="F9" s="41"/>
      <c r="G9" s="41"/>
      <c r="H9" s="41"/>
      <c r="I9" s="41"/>
      <c r="J9" s="41"/>
      <c r="K9" s="41"/>
      <c r="L9" s="148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6" t="s">
        <v>153</v>
      </c>
      <c r="E10" s="41"/>
      <c r="F10" s="41"/>
      <c r="G10" s="41"/>
      <c r="H10" s="41"/>
      <c r="I10" s="41"/>
      <c r="J10" s="41"/>
      <c r="K10" s="41"/>
      <c r="L10" s="148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9" t="s">
        <v>5897</v>
      </c>
      <c r="F11" s="41"/>
      <c r="G11" s="41"/>
      <c r="H11" s="41"/>
      <c r="I11" s="41"/>
      <c r="J11" s="41"/>
      <c r="K11" s="41"/>
      <c r="L11" s="148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8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6" t="s">
        <v>18</v>
      </c>
      <c r="E13" s="41"/>
      <c r="F13" s="136" t="s">
        <v>19</v>
      </c>
      <c r="G13" s="41"/>
      <c r="H13" s="41"/>
      <c r="I13" s="146" t="s">
        <v>20</v>
      </c>
      <c r="J13" s="136" t="s">
        <v>21</v>
      </c>
      <c r="K13" s="41"/>
      <c r="L13" s="148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6" t="s">
        <v>22</v>
      </c>
      <c r="E14" s="41"/>
      <c r="F14" s="136" t="s">
        <v>332</v>
      </c>
      <c r="G14" s="41"/>
      <c r="H14" s="41"/>
      <c r="I14" s="146" t="s">
        <v>24</v>
      </c>
      <c r="J14" s="150" t="str">
        <f>'Rekapitulace stavby'!AN8</f>
        <v>13. 7. 2026</v>
      </c>
      <c r="K14" s="41"/>
      <c r="L14" s="148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8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6" t="s">
        <v>26</v>
      </c>
      <c r="E16" s="41"/>
      <c r="F16" s="41"/>
      <c r="G16" s="41"/>
      <c r="H16" s="41"/>
      <c r="I16" s="146" t="s">
        <v>27</v>
      </c>
      <c r="J16" s="136" t="s">
        <v>21</v>
      </c>
      <c r="K16" s="41"/>
      <c r="L16" s="148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28</v>
      </c>
      <c r="F17" s="41"/>
      <c r="G17" s="41"/>
      <c r="H17" s="41"/>
      <c r="I17" s="146" t="s">
        <v>29</v>
      </c>
      <c r="J17" s="136" t="s">
        <v>21</v>
      </c>
      <c r="K17" s="41"/>
      <c r="L17" s="148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8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6" t="s">
        <v>30</v>
      </c>
      <c r="E19" s="41"/>
      <c r="F19" s="41"/>
      <c r="G19" s="41"/>
      <c r="H19" s="41"/>
      <c r="I19" s="146" t="s">
        <v>27</v>
      </c>
      <c r="J19" s="36" t="str">
        <f>'Rekapitulace stavby'!AN13</f>
        <v>Vyplň údaj</v>
      </c>
      <c r="K19" s="41"/>
      <c r="L19" s="148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6" t="s">
        <v>29</v>
      </c>
      <c r="J20" s="36" t="str">
        <f>'Rekapitulace stavby'!AN14</f>
        <v>Vyplň údaj</v>
      </c>
      <c r="K20" s="41"/>
      <c r="L20" s="148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8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6" t="s">
        <v>32</v>
      </c>
      <c r="E22" s="41"/>
      <c r="F22" s="41"/>
      <c r="G22" s="41"/>
      <c r="H22" s="41"/>
      <c r="I22" s="146" t="s">
        <v>27</v>
      </c>
      <c r="J22" s="136" t="s">
        <v>21</v>
      </c>
      <c r="K22" s="41"/>
      <c r="L22" s="148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33</v>
      </c>
      <c r="F23" s="41"/>
      <c r="G23" s="41"/>
      <c r="H23" s="41"/>
      <c r="I23" s="146" t="s">
        <v>29</v>
      </c>
      <c r="J23" s="136" t="s">
        <v>21</v>
      </c>
      <c r="K23" s="41"/>
      <c r="L23" s="148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8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6" t="s">
        <v>35</v>
      </c>
      <c r="E25" s="41"/>
      <c r="F25" s="41"/>
      <c r="G25" s="41"/>
      <c r="H25" s="41"/>
      <c r="I25" s="146" t="s">
        <v>27</v>
      </c>
      <c r="J25" s="136" t="s">
        <v>21</v>
      </c>
      <c r="K25" s="41"/>
      <c r="L25" s="148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33</v>
      </c>
      <c r="F26" s="41"/>
      <c r="G26" s="41"/>
      <c r="H26" s="41"/>
      <c r="I26" s="146" t="s">
        <v>29</v>
      </c>
      <c r="J26" s="136" t="s">
        <v>21</v>
      </c>
      <c r="K26" s="41"/>
      <c r="L26" s="148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8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6" t="s">
        <v>36</v>
      </c>
      <c r="E28" s="41"/>
      <c r="F28" s="41"/>
      <c r="G28" s="41"/>
      <c r="H28" s="41"/>
      <c r="I28" s="41"/>
      <c r="J28" s="41"/>
      <c r="K28" s="41"/>
      <c r="L28" s="148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1"/>
      <c r="B29" s="152"/>
      <c r="C29" s="151"/>
      <c r="D29" s="151"/>
      <c r="E29" s="153" t="s">
        <v>21</v>
      </c>
      <c r="F29" s="153"/>
      <c r="G29" s="153"/>
      <c r="H29" s="153"/>
      <c r="I29" s="151"/>
      <c r="J29" s="151"/>
      <c r="K29" s="151"/>
      <c r="L29" s="154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8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5"/>
      <c r="E31" s="155"/>
      <c r="F31" s="155"/>
      <c r="G31" s="155"/>
      <c r="H31" s="155"/>
      <c r="I31" s="155"/>
      <c r="J31" s="155"/>
      <c r="K31" s="155"/>
      <c r="L31" s="148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6" t="s">
        <v>38</v>
      </c>
      <c r="E32" s="41"/>
      <c r="F32" s="41"/>
      <c r="G32" s="41"/>
      <c r="H32" s="41"/>
      <c r="I32" s="41"/>
      <c r="J32" s="157">
        <f>ROUND(J87, 2)</f>
        <v>0</v>
      </c>
      <c r="K32" s="41"/>
      <c r="L32" s="148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5"/>
      <c r="E33" s="155"/>
      <c r="F33" s="155"/>
      <c r="G33" s="155"/>
      <c r="H33" s="155"/>
      <c r="I33" s="155"/>
      <c r="J33" s="155"/>
      <c r="K33" s="155"/>
      <c r="L33" s="148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8" t="s">
        <v>40</v>
      </c>
      <c r="G34" s="41"/>
      <c r="H34" s="41"/>
      <c r="I34" s="158" t="s">
        <v>39</v>
      </c>
      <c r="J34" s="158" t="s">
        <v>41</v>
      </c>
      <c r="K34" s="41"/>
      <c r="L34" s="148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9" t="s">
        <v>42</v>
      </c>
      <c r="E35" s="146" t="s">
        <v>43</v>
      </c>
      <c r="F35" s="160">
        <f>ROUND((SUM(BE87:BE96)),  2)</f>
        <v>0</v>
      </c>
      <c r="G35" s="41"/>
      <c r="H35" s="41"/>
      <c r="I35" s="161">
        <v>0.20999999999999999</v>
      </c>
      <c r="J35" s="160">
        <f>ROUND(((SUM(BE87:BE96))*I35),  2)</f>
        <v>0</v>
      </c>
      <c r="K35" s="41"/>
      <c r="L35" s="148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6" t="s">
        <v>44</v>
      </c>
      <c r="F36" s="160">
        <f>ROUND((SUM(BF87:BF96)),  2)</f>
        <v>0</v>
      </c>
      <c r="G36" s="41"/>
      <c r="H36" s="41"/>
      <c r="I36" s="161">
        <v>0.14999999999999999</v>
      </c>
      <c r="J36" s="160">
        <f>ROUND(((SUM(BF87:BF96))*I36),  2)</f>
        <v>0</v>
      </c>
      <c r="K36" s="41"/>
      <c r="L36" s="148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6" t="s">
        <v>45</v>
      </c>
      <c r="F37" s="160">
        <f>ROUND((SUM(BG87:BG96)),  2)</f>
        <v>0</v>
      </c>
      <c r="G37" s="41"/>
      <c r="H37" s="41"/>
      <c r="I37" s="161">
        <v>0.20999999999999999</v>
      </c>
      <c r="J37" s="160">
        <f>0</f>
        <v>0</v>
      </c>
      <c r="K37" s="41"/>
      <c r="L37" s="148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6" t="s">
        <v>46</v>
      </c>
      <c r="F38" s="160">
        <f>ROUND((SUM(BH87:BH96)),  2)</f>
        <v>0</v>
      </c>
      <c r="G38" s="41"/>
      <c r="H38" s="41"/>
      <c r="I38" s="161">
        <v>0.14999999999999999</v>
      </c>
      <c r="J38" s="160">
        <f>0</f>
        <v>0</v>
      </c>
      <c r="K38" s="41"/>
      <c r="L38" s="148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6" t="s">
        <v>47</v>
      </c>
      <c r="F39" s="160">
        <f>ROUND((SUM(BI87:BI96)),  2)</f>
        <v>0</v>
      </c>
      <c r="G39" s="41"/>
      <c r="H39" s="41"/>
      <c r="I39" s="161">
        <v>0</v>
      </c>
      <c r="J39" s="160">
        <f>0</f>
        <v>0</v>
      </c>
      <c r="K39" s="41"/>
      <c r="L39" s="148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8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2"/>
      <c r="D41" s="163" t="s">
        <v>48</v>
      </c>
      <c r="E41" s="164"/>
      <c r="F41" s="164"/>
      <c r="G41" s="165" t="s">
        <v>49</v>
      </c>
      <c r="H41" s="166" t="s">
        <v>50</v>
      </c>
      <c r="I41" s="164"/>
      <c r="J41" s="167">
        <f>SUM(J32:J39)</f>
        <v>0</v>
      </c>
      <c r="K41" s="168"/>
      <c r="L41" s="148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9"/>
      <c r="C42" s="170"/>
      <c r="D42" s="170"/>
      <c r="E42" s="170"/>
      <c r="F42" s="170"/>
      <c r="G42" s="170"/>
      <c r="H42" s="170"/>
      <c r="I42" s="170"/>
      <c r="J42" s="170"/>
      <c r="K42" s="170"/>
      <c r="L42" s="148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1"/>
      <c r="C46" s="172"/>
      <c r="D46" s="172"/>
      <c r="E46" s="172"/>
      <c r="F46" s="172"/>
      <c r="G46" s="172"/>
      <c r="H46" s="172"/>
      <c r="I46" s="172"/>
      <c r="J46" s="172"/>
      <c r="K46" s="172"/>
      <c r="L46" s="148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156</v>
      </c>
      <c r="D47" s="43"/>
      <c r="E47" s="43"/>
      <c r="F47" s="43"/>
      <c r="G47" s="43"/>
      <c r="H47" s="43"/>
      <c r="I47" s="43"/>
      <c r="J47" s="43"/>
      <c r="K47" s="43"/>
      <c r="L47" s="148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8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8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26.25" customHeight="1">
      <c r="A50" s="41"/>
      <c r="B50" s="42"/>
      <c r="C50" s="43"/>
      <c r="D50" s="43"/>
      <c r="E50" s="173" t="str">
        <f>E7</f>
        <v>PŘÍSTAVBA SAUNOVÉ ZÓNY K WELLNESS CENTRU BRUNTÁL I.ETAPA</v>
      </c>
      <c r="F50" s="35"/>
      <c r="G50" s="35"/>
      <c r="H50" s="35"/>
      <c r="I50" s="43"/>
      <c r="J50" s="43"/>
      <c r="K50" s="43"/>
      <c r="L50" s="148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151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3" t="s">
        <v>328</v>
      </c>
      <c r="F52" s="43"/>
      <c r="G52" s="43"/>
      <c r="H52" s="43"/>
      <c r="I52" s="43"/>
      <c r="J52" s="43"/>
      <c r="K52" s="43"/>
      <c r="L52" s="148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153</v>
      </c>
      <c r="D53" s="43"/>
      <c r="E53" s="43"/>
      <c r="F53" s="43"/>
      <c r="G53" s="43"/>
      <c r="H53" s="43"/>
      <c r="I53" s="43"/>
      <c r="J53" s="43"/>
      <c r="K53" s="43"/>
      <c r="L53" s="148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SO 08 - Zemní práce pro přemístění optického kabelu</v>
      </c>
      <c r="F54" s="43"/>
      <c r="G54" s="43"/>
      <c r="H54" s="43"/>
      <c r="I54" s="43"/>
      <c r="J54" s="43"/>
      <c r="K54" s="43"/>
      <c r="L54" s="148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8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22</v>
      </c>
      <c r="D56" s="43"/>
      <c r="E56" s="43"/>
      <c r="F56" s="30" t="str">
        <f>F14</f>
        <v>Bruntál</v>
      </c>
      <c r="G56" s="43"/>
      <c r="H56" s="43"/>
      <c r="I56" s="35" t="s">
        <v>24</v>
      </c>
      <c r="J56" s="75" t="str">
        <f>IF(J14="","",J14)</f>
        <v>13. 7. 2026</v>
      </c>
      <c r="K56" s="43"/>
      <c r="L56" s="148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8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5.15" customHeight="1">
      <c r="A58" s="41"/>
      <c r="B58" s="42"/>
      <c r="C58" s="35" t="s">
        <v>26</v>
      </c>
      <c r="D58" s="43"/>
      <c r="E58" s="43"/>
      <c r="F58" s="30" t="str">
        <f>E17</f>
        <v>Město Bruntál, Nádražní 944/20, 79201</v>
      </c>
      <c r="G58" s="43"/>
      <c r="H58" s="43"/>
      <c r="I58" s="35" t="s">
        <v>32</v>
      </c>
      <c r="J58" s="39" t="str">
        <f>E23</f>
        <v>Ateliér EMMET s.r.o.</v>
      </c>
      <c r="K58" s="43"/>
      <c r="L58" s="148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30</v>
      </c>
      <c r="D59" s="43"/>
      <c r="E59" s="43"/>
      <c r="F59" s="30" t="str">
        <f>IF(E20="","",E20)</f>
        <v>Vyplň údaj</v>
      </c>
      <c r="G59" s="43"/>
      <c r="H59" s="43"/>
      <c r="I59" s="35" t="s">
        <v>35</v>
      </c>
      <c r="J59" s="39" t="str">
        <f>E26</f>
        <v>Ateliér EMMET s.r.o.</v>
      </c>
      <c r="K59" s="43"/>
      <c r="L59" s="148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8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4" t="s">
        <v>157</v>
      </c>
      <c r="D61" s="175"/>
      <c r="E61" s="175"/>
      <c r="F61" s="175"/>
      <c r="G61" s="175"/>
      <c r="H61" s="175"/>
      <c r="I61" s="175"/>
      <c r="J61" s="176" t="s">
        <v>158</v>
      </c>
      <c r="K61" s="175"/>
      <c r="L61" s="148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8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7" t="s">
        <v>70</v>
      </c>
      <c r="D63" s="43"/>
      <c r="E63" s="43"/>
      <c r="F63" s="43"/>
      <c r="G63" s="43"/>
      <c r="H63" s="43"/>
      <c r="I63" s="43"/>
      <c r="J63" s="105">
        <f>J87</f>
        <v>0</v>
      </c>
      <c r="K63" s="43"/>
      <c r="L63" s="148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159</v>
      </c>
    </row>
    <row r="64" s="9" customFormat="1" ht="24.96" customHeight="1">
      <c r="A64" s="9"/>
      <c r="B64" s="178"/>
      <c r="C64" s="179"/>
      <c r="D64" s="180" t="s">
        <v>3679</v>
      </c>
      <c r="E64" s="181"/>
      <c r="F64" s="181"/>
      <c r="G64" s="181"/>
      <c r="H64" s="181"/>
      <c r="I64" s="181"/>
      <c r="J64" s="182">
        <f>J88</f>
        <v>0</v>
      </c>
      <c r="K64" s="179"/>
      <c r="L64" s="183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4"/>
      <c r="C65" s="128"/>
      <c r="D65" s="185" t="s">
        <v>5453</v>
      </c>
      <c r="E65" s="186"/>
      <c r="F65" s="186"/>
      <c r="G65" s="186"/>
      <c r="H65" s="186"/>
      <c r="I65" s="186"/>
      <c r="J65" s="187">
        <f>J89</f>
        <v>0</v>
      </c>
      <c r="K65" s="128"/>
      <c r="L65" s="18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2" customFormat="1" ht="21.84" customHeight="1">
      <c r="A66" s="41"/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148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6.96" customHeight="1">
      <c r="A67" s="41"/>
      <c r="B67" s="62"/>
      <c r="C67" s="63"/>
      <c r="D67" s="63"/>
      <c r="E67" s="63"/>
      <c r="F67" s="63"/>
      <c r="G67" s="63"/>
      <c r="H67" s="63"/>
      <c r="I67" s="63"/>
      <c r="J67" s="63"/>
      <c r="K67" s="63"/>
      <c r="L67" s="148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71" s="2" customFormat="1" ht="6.96" customHeight="1">
      <c r="A71" s="41"/>
      <c r="B71" s="64"/>
      <c r="C71" s="65"/>
      <c r="D71" s="65"/>
      <c r="E71" s="65"/>
      <c r="F71" s="65"/>
      <c r="G71" s="65"/>
      <c r="H71" s="65"/>
      <c r="I71" s="65"/>
      <c r="J71" s="65"/>
      <c r="K71" s="65"/>
      <c r="L71" s="148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24.96" customHeight="1">
      <c r="A72" s="41"/>
      <c r="B72" s="42"/>
      <c r="C72" s="26" t="s">
        <v>163</v>
      </c>
      <c r="D72" s="43"/>
      <c r="E72" s="43"/>
      <c r="F72" s="43"/>
      <c r="G72" s="43"/>
      <c r="H72" s="43"/>
      <c r="I72" s="43"/>
      <c r="J72" s="43"/>
      <c r="K72" s="43"/>
      <c r="L72" s="148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6.96" customHeight="1">
      <c r="A73" s="41"/>
      <c r="B73" s="42"/>
      <c r="C73" s="43"/>
      <c r="D73" s="43"/>
      <c r="E73" s="43"/>
      <c r="F73" s="43"/>
      <c r="G73" s="43"/>
      <c r="H73" s="43"/>
      <c r="I73" s="43"/>
      <c r="J73" s="43"/>
      <c r="K73" s="43"/>
      <c r="L73" s="148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12" customHeight="1">
      <c r="A74" s="41"/>
      <c r="B74" s="42"/>
      <c r="C74" s="35" t="s">
        <v>16</v>
      </c>
      <c r="D74" s="43"/>
      <c r="E74" s="43"/>
      <c r="F74" s="43"/>
      <c r="G74" s="43"/>
      <c r="H74" s="43"/>
      <c r="I74" s="43"/>
      <c r="J74" s="43"/>
      <c r="K74" s="43"/>
      <c r="L74" s="148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26.25" customHeight="1">
      <c r="A75" s="41"/>
      <c r="B75" s="42"/>
      <c r="C75" s="43"/>
      <c r="D75" s="43"/>
      <c r="E75" s="173" t="str">
        <f>E7</f>
        <v>PŘÍSTAVBA SAUNOVÉ ZÓNY K WELLNESS CENTRU BRUNTÁL I.ETAPA</v>
      </c>
      <c r="F75" s="35"/>
      <c r="G75" s="35"/>
      <c r="H75" s="35"/>
      <c r="I75" s="43"/>
      <c r="J75" s="43"/>
      <c r="K75" s="43"/>
      <c r="L75" s="148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1" customFormat="1" ht="12" customHeight="1">
      <c r="B76" s="24"/>
      <c r="C76" s="35" t="s">
        <v>151</v>
      </c>
      <c r="D76" s="25"/>
      <c r="E76" s="25"/>
      <c r="F76" s="25"/>
      <c r="G76" s="25"/>
      <c r="H76" s="25"/>
      <c r="I76" s="25"/>
      <c r="J76" s="25"/>
      <c r="K76" s="25"/>
      <c r="L76" s="23"/>
    </row>
    <row r="77" s="2" customFormat="1" ht="16.5" customHeight="1">
      <c r="A77" s="41"/>
      <c r="B77" s="42"/>
      <c r="C77" s="43"/>
      <c r="D77" s="43"/>
      <c r="E77" s="173" t="s">
        <v>328</v>
      </c>
      <c r="F77" s="43"/>
      <c r="G77" s="43"/>
      <c r="H77" s="43"/>
      <c r="I77" s="43"/>
      <c r="J77" s="43"/>
      <c r="K77" s="43"/>
      <c r="L77" s="148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2" customHeight="1">
      <c r="A78" s="41"/>
      <c r="B78" s="42"/>
      <c r="C78" s="35" t="s">
        <v>153</v>
      </c>
      <c r="D78" s="43"/>
      <c r="E78" s="43"/>
      <c r="F78" s="43"/>
      <c r="G78" s="43"/>
      <c r="H78" s="43"/>
      <c r="I78" s="43"/>
      <c r="J78" s="43"/>
      <c r="K78" s="43"/>
      <c r="L78" s="148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6.5" customHeight="1">
      <c r="A79" s="41"/>
      <c r="B79" s="42"/>
      <c r="C79" s="43"/>
      <c r="D79" s="43"/>
      <c r="E79" s="72" t="str">
        <f>E11</f>
        <v>SO 08 - Zemní práce pro přemístění optického kabelu</v>
      </c>
      <c r="F79" s="43"/>
      <c r="G79" s="43"/>
      <c r="H79" s="43"/>
      <c r="I79" s="43"/>
      <c r="J79" s="43"/>
      <c r="K79" s="43"/>
      <c r="L79" s="148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6.96" customHeight="1">
      <c r="A80" s="41"/>
      <c r="B80" s="42"/>
      <c r="C80" s="43"/>
      <c r="D80" s="43"/>
      <c r="E80" s="43"/>
      <c r="F80" s="43"/>
      <c r="G80" s="43"/>
      <c r="H80" s="43"/>
      <c r="I80" s="43"/>
      <c r="J80" s="43"/>
      <c r="K80" s="43"/>
      <c r="L80" s="148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2" customHeight="1">
      <c r="A81" s="41"/>
      <c r="B81" s="42"/>
      <c r="C81" s="35" t="s">
        <v>22</v>
      </c>
      <c r="D81" s="43"/>
      <c r="E81" s="43"/>
      <c r="F81" s="30" t="str">
        <f>F14</f>
        <v>Bruntál</v>
      </c>
      <c r="G81" s="43"/>
      <c r="H81" s="43"/>
      <c r="I81" s="35" t="s">
        <v>24</v>
      </c>
      <c r="J81" s="75" t="str">
        <f>IF(J14="","",J14)</f>
        <v>13. 7. 2026</v>
      </c>
      <c r="K81" s="43"/>
      <c r="L81" s="148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6.96" customHeight="1">
      <c r="A82" s="41"/>
      <c r="B82" s="42"/>
      <c r="C82" s="43"/>
      <c r="D82" s="43"/>
      <c r="E82" s="43"/>
      <c r="F82" s="43"/>
      <c r="G82" s="43"/>
      <c r="H82" s="43"/>
      <c r="I82" s="43"/>
      <c r="J82" s="43"/>
      <c r="K82" s="43"/>
      <c r="L82" s="148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5.15" customHeight="1">
      <c r="A83" s="41"/>
      <c r="B83" s="42"/>
      <c r="C83" s="35" t="s">
        <v>26</v>
      </c>
      <c r="D83" s="43"/>
      <c r="E83" s="43"/>
      <c r="F83" s="30" t="str">
        <f>E17</f>
        <v>Město Bruntál, Nádražní 944/20, 79201</v>
      </c>
      <c r="G83" s="43"/>
      <c r="H83" s="43"/>
      <c r="I83" s="35" t="s">
        <v>32</v>
      </c>
      <c r="J83" s="39" t="str">
        <f>E23</f>
        <v>Ateliér EMMET s.r.o.</v>
      </c>
      <c r="K83" s="43"/>
      <c r="L83" s="148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5.15" customHeight="1">
      <c r="A84" s="41"/>
      <c r="B84" s="42"/>
      <c r="C84" s="35" t="s">
        <v>30</v>
      </c>
      <c r="D84" s="43"/>
      <c r="E84" s="43"/>
      <c r="F84" s="30" t="str">
        <f>IF(E20="","",E20)</f>
        <v>Vyplň údaj</v>
      </c>
      <c r="G84" s="43"/>
      <c r="H84" s="43"/>
      <c r="I84" s="35" t="s">
        <v>35</v>
      </c>
      <c r="J84" s="39" t="str">
        <f>E26</f>
        <v>Ateliér EMMET s.r.o.</v>
      </c>
      <c r="K84" s="43"/>
      <c r="L84" s="148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0.32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48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11" customFormat="1" ht="29.28" customHeight="1">
      <c r="A86" s="189"/>
      <c r="B86" s="190"/>
      <c r="C86" s="191" t="s">
        <v>164</v>
      </c>
      <c r="D86" s="192" t="s">
        <v>57</v>
      </c>
      <c r="E86" s="192" t="s">
        <v>53</v>
      </c>
      <c r="F86" s="192" t="s">
        <v>54</v>
      </c>
      <c r="G86" s="192" t="s">
        <v>165</v>
      </c>
      <c r="H86" s="192" t="s">
        <v>166</v>
      </c>
      <c r="I86" s="192" t="s">
        <v>167</v>
      </c>
      <c r="J86" s="192" t="s">
        <v>158</v>
      </c>
      <c r="K86" s="193" t="s">
        <v>168</v>
      </c>
      <c r="L86" s="194"/>
      <c r="M86" s="95" t="s">
        <v>21</v>
      </c>
      <c r="N86" s="96" t="s">
        <v>42</v>
      </c>
      <c r="O86" s="96" t="s">
        <v>169</v>
      </c>
      <c r="P86" s="96" t="s">
        <v>170</v>
      </c>
      <c r="Q86" s="96" t="s">
        <v>171</v>
      </c>
      <c r="R86" s="96" t="s">
        <v>172</v>
      </c>
      <c r="S86" s="96" t="s">
        <v>173</v>
      </c>
      <c r="T86" s="97" t="s">
        <v>174</v>
      </c>
      <c r="U86" s="189"/>
      <c r="V86" s="189"/>
      <c r="W86" s="189"/>
      <c r="X86" s="189"/>
      <c r="Y86" s="189"/>
      <c r="Z86" s="189"/>
      <c r="AA86" s="189"/>
      <c r="AB86" s="189"/>
      <c r="AC86" s="189"/>
      <c r="AD86" s="189"/>
      <c r="AE86" s="189"/>
    </row>
    <row r="87" s="2" customFormat="1" ht="22.8" customHeight="1">
      <c r="A87" s="41"/>
      <c r="B87" s="42"/>
      <c r="C87" s="102" t="s">
        <v>175</v>
      </c>
      <c r="D87" s="43"/>
      <c r="E87" s="43"/>
      <c r="F87" s="43"/>
      <c r="G87" s="43"/>
      <c r="H87" s="43"/>
      <c r="I87" s="43"/>
      <c r="J87" s="195">
        <f>BK87</f>
        <v>0</v>
      </c>
      <c r="K87" s="43"/>
      <c r="L87" s="47"/>
      <c r="M87" s="98"/>
      <c r="N87" s="196"/>
      <c r="O87" s="99"/>
      <c r="P87" s="197">
        <f>P88</f>
        <v>0</v>
      </c>
      <c r="Q87" s="99"/>
      <c r="R87" s="197">
        <f>R88</f>
        <v>0</v>
      </c>
      <c r="S87" s="99"/>
      <c r="T87" s="198">
        <f>T88</f>
        <v>0</v>
      </c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T87" s="20" t="s">
        <v>71</v>
      </c>
      <c r="AU87" s="20" t="s">
        <v>159</v>
      </c>
      <c r="BK87" s="199">
        <f>BK88</f>
        <v>0</v>
      </c>
    </row>
    <row r="88" s="12" customFormat="1" ht="25.92" customHeight="1">
      <c r="A88" s="12"/>
      <c r="B88" s="200"/>
      <c r="C88" s="201"/>
      <c r="D88" s="202" t="s">
        <v>71</v>
      </c>
      <c r="E88" s="203" t="s">
        <v>543</v>
      </c>
      <c r="F88" s="203" t="s">
        <v>3944</v>
      </c>
      <c r="G88" s="201"/>
      <c r="H88" s="201"/>
      <c r="I88" s="204"/>
      <c r="J88" s="205">
        <f>BK88</f>
        <v>0</v>
      </c>
      <c r="K88" s="201"/>
      <c r="L88" s="206"/>
      <c r="M88" s="207"/>
      <c r="N88" s="208"/>
      <c r="O88" s="208"/>
      <c r="P88" s="209">
        <f>P89</f>
        <v>0</v>
      </c>
      <c r="Q88" s="208"/>
      <c r="R88" s="209">
        <f>R89</f>
        <v>0</v>
      </c>
      <c r="S88" s="208"/>
      <c r="T88" s="210">
        <f>T89</f>
        <v>0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R88" s="211" t="s">
        <v>95</v>
      </c>
      <c r="AT88" s="212" t="s">
        <v>71</v>
      </c>
      <c r="AU88" s="212" t="s">
        <v>72</v>
      </c>
      <c r="AY88" s="211" t="s">
        <v>178</v>
      </c>
      <c r="BK88" s="213">
        <f>BK89</f>
        <v>0</v>
      </c>
    </row>
    <row r="89" s="12" customFormat="1" ht="22.8" customHeight="1">
      <c r="A89" s="12"/>
      <c r="B89" s="200"/>
      <c r="C89" s="201"/>
      <c r="D89" s="202" t="s">
        <v>71</v>
      </c>
      <c r="E89" s="227" t="s">
        <v>5515</v>
      </c>
      <c r="F89" s="227" t="s">
        <v>5516</v>
      </c>
      <c r="G89" s="201"/>
      <c r="H89" s="201"/>
      <c r="I89" s="204"/>
      <c r="J89" s="228">
        <f>BK89</f>
        <v>0</v>
      </c>
      <c r="K89" s="201"/>
      <c r="L89" s="206"/>
      <c r="M89" s="207"/>
      <c r="N89" s="208"/>
      <c r="O89" s="208"/>
      <c r="P89" s="209">
        <f>SUM(P90:P96)</f>
        <v>0</v>
      </c>
      <c r="Q89" s="208"/>
      <c r="R89" s="209">
        <f>SUM(R90:R96)</f>
        <v>0</v>
      </c>
      <c r="S89" s="208"/>
      <c r="T89" s="210">
        <f>SUM(T90:T96)</f>
        <v>0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R89" s="211" t="s">
        <v>95</v>
      </c>
      <c r="AT89" s="212" t="s">
        <v>71</v>
      </c>
      <c r="AU89" s="212" t="s">
        <v>79</v>
      </c>
      <c r="AY89" s="211" t="s">
        <v>178</v>
      </c>
      <c r="BK89" s="213">
        <f>SUM(BK90:BK96)</f>
        <v>0</v>
      </c>
    </row>
    <row r="90" s="2" customFormat="1" ht="62.7" customHeight="1">
      <c r="A90" s="41"/>
      <c r="B90" s="42"/>
      <c r="C90" s="214" t="s">
        <v>79</v>
      </c>
      <c r="D90" s="214" t="s">
        <v>179</v>
      </c>
      <c r="E90" s="215" t="s">
        <v>5898</v>
      </c>
      <c r="F90" s="216" t="s">
        <v>5899</v>
      </c>
      <c r="G90" s="217" t="s">
        <v>209</v>
      </c>
      <c r="H90" s="218">
        <v>16</v>
      </c>
      <c r="I90" s="219"/>
      <c r="J90" s="220">
        <f>ROUND(I90*H90,2)</f>
        <v>0</v>
      </c>
      <c r="K90" s="216" t="s">
        <v>368</v>
      </c>
      <c r="L90" s="47"/>
      <c r="M90" s="221" t="s">
        <v>21</v>
      </c>
      <c r="N90" s="222" t="s">
        <v>43</v>
      </c>
      <c r="O90" s="87"/>
      <c r="P90" s="223">
        <f>O90*H90</f>
        <v>0</v>
      </c>
      <c r="Q90" s="223">
        <v>0</v>
      </c>
      <c r="R90" s="223">
        <f>Q90*H90</f>
        <v>0</v>
      </c>
      <c r="S90" s="223">
        <v>0</v>
      </c>
      <c r="T90" s="224">
        <f>S90*H90</f>
        <v>0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R90" s="225" t="s">
        <v>858</v>
      </c>
      <c r="AT90" s="225" t="s">
        <v>179</v>
      </c>
      <c r="AU90" s="225" t="s">
        <v>81</v>
      </c>
      <c r="AY90" s="20" t="s">
        <v>178</v>
      </c>
      <c r="BE90" s="226">
        <f>IF(N90="základní",J90,0)</f>
        <v>0</v>
      </c>
      <c r="BF90" s="226">
        <f>IF(N90="snížená",J90,0)</f>
        <v>0</v>
      </c>
      <c r="BG90" s="226">
        <f>IF(N90="zákl. přenesená",J90,0)</f>
        <v>0</v>
      </c>
      <c r="BH90" s="226">
        <f>IF(N90="sníž. přenesená",J90,0)</f>
        <v>0</v>
      </c>
      <c r="BI90" s="226">
        <f>IF(N90="nulová",J90,0)</f>
        <v>0</v>
      </c>
      <c r="BJ90" s="20" t="s">
        <v>79</v>
      </c>
      <c r="BK90" s="226">
        <f>ROUND(I90*H90,2)</f>
        <v>0</v>
      </c>
      <c r="BL90" s="20" t="s">
        <v>858</v>
      </c>
      <c r="BM90" s="225" t="s">
        <v>5900</v>
      </c>
    </row>
    <row r="91" s="2" customFormat="1">
      <c r="A91" s="41"/>
      <c r="B91" s="42"/>
      <c r="C91" s="43"/>
      <c r="D91" s="235" t="s">
        <v>370</v>
      </c>
      <c r="E91" s="43"/>
      <c r="F91" s="236" t="s">
        <v>5901</v>
      </c>
      <c r="G91" s="43"/>
      <c r="H91" s="43"/>
      <c r="I91" s="237"/>
      <c r="J91" s="43"/>
      <c r="K91" s="43"/>
      <c r="L91" s="47"/>
      <c r="M91" s="238"/>
      <c r="N91" s="239"/>
      <c r="O91" s="87"/>
      <c r="P91" s="87"/>
      <c r="Q91" s="87"/>
      <c r="R91" s="87"/>
      <c r="S91" s="87"/>
      <c r="T91" s="88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T91" s="20" t="s">
        <v>370</v>
      </c>
      <c r="AU91" s="20" t="s">
        <v>81</v>
      </c>
    </row>
    <row r="92" s="14" customFormat="1">
      <c r="A92" s="14"/>
      <c r="B92" s="251"/>
      <c r="C92" s="252"/>
      <c r="D92" s="242" t="s">
        <v>372</v>
      </c>
      <c r="E92" s="253" t="s">
        <v>21</v>
      </c>
      <c r="F92" s="254" t="s">
        <v>5902</v>
      </c>
      <c r="G92" s="252"/>
      <c r="H92" s="255">
        <v>16</v>
      </c>
      <c r="I92" s="256"/>
      <c r="J92" s="252"/>
      <c r="K92" s="252"/>
      <c r="L92" s="257"/>
      <c r="M92" s="258"/>
      <c r="N92" s="259"/>
      <c r="O92" s="259"/>
      <c r="P92" s="259"/>
      <c r="Q92" s="259"/>
      <c r="R92" s="259"/>
      <c r="S92" s="259"/>
      <c r="T92" s="260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T92" s="261" t="s">
        <v>372</v>
      </c>
      <c r="AU92" s="261" t="s">
        <v>81</v>
      </c>
      <c r="AV92" s="14" t="s">
        <v>81</v>
      </c>
      <c r="AW92" s="14" t="s">
        <v>34</v>
      </c>
      <c r="AX92" s="14" t="s">
        <v>79</v>
      </c>
      <c r="AY92" s="261" t="s">
        <v>178</v>
      </c>
    </row>
    <row r="93" s="2" customFormat="1" ht="55.5" customHeight="1">
      <c r="A93" s="41"/>
      <c r="B93" s="42"/>
      <c r="C93" s="214" t="s">
        <v>81</v>
      </c>
      <c r="D93" s="214" t="s">
        <v>179</v>
      </c>
      <c r="E93" s="215" t="s">
        <v>5903</v>
      </c>
      <c r="F93" s="216" t="s">
        <v>5904</v>
      </c>
      <c r="G93" s="217" t="s">
        <v>209</v>
      </c>
      <c r="H93" s="218">
        <v>16</v>
      </c>
      <c r="I93" s="219"/>
      <c r="J93" s="220">
        <f>ROUND(I93*H93,2)</f>
        <v>0</v>
      </c>
      <c r="K93" s="216" t="s">
        <v>368</v>
      </c>
      <c r="L93" s="47"/>
      <c r="M93" s="221" t="s">
        <v>21</v>
      </c>
      <c r="N93" s="222" t="s">
        <v>43</v>
      </c>
      <c r="O93" s="87"/>
      <c r="P93" s="223">
        <f>O93*H93</f>
        <v>0</v>
      </c>
      <c r="Q93" s="223">
        <v>0</v>
      </c>
      <c r="R93" s="223">
        <f>Q93*H93</f>
        <v>0</v>
      </c>
      <c r="S93" s="223">
        <v>0</v>
      </c>
      <c r="T93" s="224">
        <f>S93*H93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R93" s="225" t="s">
        <v>858</v>
      </c>
      <c r="AT93" s="225" t="s">
        <v>179</v>
      </c>
      <c r="AU93" s="225" t="s">
        <v>81</v>
      </c>
      <c r="AY93" s="20" t="s">
        <v>178</v>
      </c>
      <c r="BE93" s="226">
        <f>IF(N93="základní",J93,0)</f>
        <v>0</v>
      </c>
      <c r="BF93" s="226">
        <f>IF(N93="snížená",J93,0)</f>
        <v>0</v>
      </c>
      <c r="BG93" s="226">
        <f>IF(N93="zákl. přenesená",J93,0)</f>
        <v>0</v>
      </c>
      <c r="BH93" s="226">
        <f>IF(N93="sníž. přenesená",J93,0)</f>
        <v>0</v>
      </c>
      <c r="BI93" s="226">
        <f>IF(N93="nulová",J93,0)</f>
        <v>0</v>
      </c>
      <c r="BJ93" s="20" t="s">
        <v>79</v>
      </c>
      <c r="BK93" s="226">
        <f>ROUND(I93*H93,2)</f>
        <v>0</v>
      </c>
      <c r="BL93" s="20" t="s">
        <v>858</v>
      </c>
      <c r="BM93" s="225" t="s">
        <v>5905</v>
      </c>
    </row>
    <row r="94" s="2" customFormat="1">
      <c r="A94" s="41"/>
      <c r="B94" s="42"/>
      <c r="C94" s="43"/>
      <c r="D94" s="235" t="s">
        <v>370</v>
      </c>
      <c r="E94" s="43"/>
      <c r="F94" s="236" t="s">
        <v>5906</v>
      </c>
      <c r="G94" s="43"/>
      <c r="H94" s="43"/>
      <c r="I94" s="237"/>
      <c r="J94" s="43"/>
      <c r="K94" s="43"/>
      <c r="L94" s="47"/>
      <c r="M94" s="238"/>
      <c r="N94" s="239"/>
      <c r="O94" s="87"/>
      <c r="P94" s="87"/>
      <c r="Q94" s="87"/>
      <c r="R94" s="87"/>
      <c r="S94" s="87"/>
      <c r="T94" s="88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T94" s="20" t="s">
        <v>370</v>
      </c>
      <c r="AU94" s="20" t="s">
        <v>81</v>
      </c>
    </row>
    <row r="95" s="2" customFormat="1" ht="37.8" customHeight="1">
      <c r="A95" s="41"/>
      <c r="B95" s="42"/>
      <c r="C95" s="214" t="s">
        <v>95</v>
      </c>
      <c r="D95" s="214" t="s">
        <v>179</v>
      </c>
      <c r="E95" s="215" t="s">
        <v>5907</v>
      </c>
      <c r="F95" s="216" t="s">
        <v>5908</v>
      </c>
      <c r="G95" s="217" t="s">
        <v>209</v>
      </c>
      <c r="H95" s="218">
        <v>16</v>
      </c>
      <c r="I95" s="219"/>
      <c r="J95" s="220">
        <f>ROUND(I95*H95,2)</f>
        <v>0</v>
      </c>
      <c r="K95" s="216" t="s">
        <v>368</v>
      </c>
      <c r="L95" s="47"/>
      <c r="M95" s="221" t="s">
        <v>21</v>
      </c>
      <c r="N95" s="222" t="s">
        <v>43</v>
      </c>
      <c r="O95" s="87"/>
      <c r="P95" s="223">
        <f>O95*H95</f>
        <v>0</v>
      </c>
      <c r="Q95" s="223">
        <v>0</v>
      </c>
      <c r="R95" s="223">
        <f>Q95*H95</f>
        <v>0</v>
      </c>
      <c r="S95" s="223">
        <v>0</v>
      </c>
      <c r="T95" s="224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25" t="s">
        <v>858</v>
      </c>
      <c r="AT95" s="225" t="s">
        <v>179</v>
      </c>
      <c r="AU95" s="225" t="s">
        <v>81</v>
      </c>
      <c r="AY95" s="20" t="s">
        <v>178</v>
      </c>
      <c r="BE95" s="226">
        <f>IF(N95="základní",J95,0)</f>
        <v>0</v>
      </c>
      <c r="BF95" s="226">
        <f>IF(N95="snížená",J95,0)</f>
        <v>0</v>
      </c>
      <c r="BG95" s="226">
        <f>IF(N95="zákl. přenesená",J95,0)</f>
        <v>0</v>
      </c>
      <c r="BH95" s="226">
        <f>IF(N95="sníž. přenesená",J95,0)</f>
        <v>0</v>
      </c>
      <c r="BI95" s="226">
        <f>IF(N95="nulová",J95,0)</f>
        <v>0</v>
      </c>
      <c r="BJ95" s="20" t="s">
        <v>79</v>
      </c>
      <c r="BK95" s="226">
        <f>ROUND(I95*H95,2)</f>
        <v>0</v>
      </c>
      <c r="BL95" s="20" t="s">
        <v>858</v>
      </c>
      <c r="BM95" s="225" t="s">
        <v>5909</v>
      </c>
    </row>
    <row r="96" s="2" customFormat="1">
      <c r="A96" s="41"/>
      <c r="B96" s="42"/>
      <c r="C96" s="43"/>
      <c r="D96" s="235" t="s">
        <v>370</v>
      </c>
      <c r="E96" s="43"/>
      <c r="F96" s="236" t="s">
        <v>5910</v>
      </c>
      <c r="G96" s="43"/>
      <c r="H96" s="43"/>
      <c r="I96" s="237"/>
      <c r="J96" s="43"/>
      <c r="K96" s="43"/>
      <c r="L96" s="47"/>
      <c r="M96" s="303"/>
      <c r="N96" s="304"/>
      <c r="O96" s="231"/>
      <c r="P96" s="231"/>
      <c r="Q96" s="231"/>
      <c r="R96" s="231"/>
      <c r="S96" s="231"/>
      <c r="T96" s="305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20" t="s">
        <v>370</v>
      </c>
      <c r="AU96" s="20" t="s">
        <v>81</v>
      </c>
    </row>
    <row r="97" s="2" customFormat="1" ht="6.96" customHeight="1">
      <c r="A97" s="41"/>
      <c r="B97" s="62"/>
      <c r="C97" s="63"/>
      <c r="D97" s="63"/>
      <c r="E97" s="63"/>
      <c r="F97" s="63"/>
      <c r="G97" s="63"/>
      <c r="H97" s="63"/>
      <c r="I97" s="63"/>
      <c r="J97" s="63"/>
      <c r="K97" s="63"/>
      <c r="L97" s="47"/>
      <c r="M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</row>
  </sheetData>
  <sheetProtection sheet="1" autoFilter="0" formatColumns="0" formatRows="0" objects="1" scenarios="1" spinCount="100000" saltValue="4D93wSy/iIuEBig8wfYHjIZN98Z8gPBe/x7zYBLN3KrIkyiXMGpCuJGcRfJyeYLw45vuFMRKFibY16tL1pWImg==" hashValue="WpCRyKv7T8XTXVDg9rXom17NSgE0mIQS83ifIrWGMgUAZ2o27XFhef3dceFsG7dZDxH62yDNKJa+AgnIgNHuSA==" algorithmName="SHA-512" password="CCE5"/>
  <autoFilter ref="C86:K96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5:H75"/>
    <mergeCell ref="E77:H77"/>
    <mergeCell ref="E79:H79"/>
    <mergeCell ref="L2:V2"/>
  </mergeCells>
  <hyperlinks>
    <hyperlink ref="F91" r:id="rId1" display="https://podminky.urs.cz/item/CS_URS_2026_02/460161282"/>
    <hyperlink ref="F94" r:id="rId2" display="https://podminky.urs.cz/item/CS_URS_2026_02/460431212"/>
    <hyperlink ref="F96" r:id="rId3" display="https://podminky.urs.cz/item/CS_URS_2026_02/460661214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4"/>
</worksheet>
</file>

<file path=xl/worksheets/sheet1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146</v>
      </c>
    </row>
    <row r="3" s="1" customFormat="1" ht="6.96" customHeight="1">
      <c r="B3" s="142"/>
      <c r="C3" s="143"/>
      <c r="D3" s="143"/>
      <c r="E3" s="143"/>
      <c r="F3" s="143"/>
      <c r="G3" s="143"/>
      <c r="H3" s="143"/>
      <c r="I3" s="143"/>
      <c r="J3" s="143"/>
      <c r="K3" s="143"/>
      <c r="L3" s="23"/>
      <c r="AT3" s="20" t="s">
        <v>81</v>
      </c>
    </row>
    <row r="4" s="1" customFormat="1" ht="24.96" customHeight="1">
      <c r="B4" s="23"/>
      <c r="D4" s="144" t="s">
        <v>150</v>
      </c>
      <c r="L4" s="23"/>
      <c r="M4" s="145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6" t="s">
        <v>16</v>
      </c>
      <c r="L6" s="23"/>
    </row>
    <row r="7" s="1" customFormat="1" ht="26.25" customHeight="1">
      <c r="B7" s="23"/>
      <c r="E7" s="147" t="str">
        <f>'Rekapitulace stavby'!K6</f>
        <v>PŘÍSTAVBA SAUNOVÉ ZÓNY K WELLNESS CENTRU BRUNTÁL I.ETAPA</v>
      </c>
      <c r="F7" s="146"/>
      <c r="G7" s="146"/>
      <c r="H7" s="146"/>
      <c r="L7" s="23"/>
    </row>
    <row r="8" s="1" customFormat="1" ht="12" customHeight="1">
      <c r="B8" s="23"/>
      <c r="D8" s="146" t="s">
        <v>151</v>
      </c>
      <c r="L8" s="23"/>
    </row>
    <row r="9" s="2" customFormat="1" ht="16.5" customHeight="1">
      <c r="A9" s="41"/>
      <c r="B9" s="47"/>
      <c r="C9" s="41"/>
      <c r="D9" s="41"/>
      <c r="E9" s="147" t="s">
        <v>328</v>
      </c>
      <c r="F9" s="41"/>
      <c r="G9" s="41"/>
      <c r="H9" s="41"/>
      <c r="I9" s="41"/>
      <c r="J9" s="41"/>
      <c r="K9" s="41"/>
      <c r="L9" s="148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6" t="s">
        <v>153</v>
      </c>
      <c r="E10" s="41"/>
      <c r="F10" s="41"/>
      <c r="G10" s="41"/>
      <c r="H10" s="41"/>
      <c r="I10" s="41"/>
      <c r="J10" s="41"/>
      <c r="K10" s="41"/>
      <c r="L10" s="148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9" t="s">
        <v>5911</v>
      </c>
      <c r="F11" s="41"/>
      <c r="G11" s="41"/>
      <c r="H11" s="41"/>
      <c r="I11" s="41"/>
      <c r="J11" s="41"/>
      <c r="K11" s="41"/>
      <c r="L11" s="148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8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6" t="s">
        <v>18</v>
      </c>
      <c r="E13" s="41"/>
      <c r="F13" s="136" t="s">
        <v>19</v>
      </c>
      <c r="G13" s="41"/>
      <c r="H13" s="41"/>
      <c r="I13" s="146" t="s">
        <v>20</v>
      </c>
      <c r="J13" s="136" t="s">
        <v>21</v>
      </c>
      <c r="K13" s="41"/>
      <c r="L13" s="148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6" t="s">
        <v>22</v>
      </c>
      <c r="E14" s="41"/>
      <c r="F14" s="136" t="s">
        <v>332</v>
      </c>
      <c r="G14" s="41"/>
      <c r="H14" s="41"/>
      <c r="I14" s="146" t="s">
        <v>24</v>
      </c>
      <c r="J14" s="150" t="str">
        <f>'Rekapitulace stavby'!AN8</f>
        <v>13. 7. 2026</v>
      </c>
      <c r="K14" s="41"/>
      <c r="L14" s="148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8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6" t="s">
        <v>26</v>
      </c>
      <c r="E16" s="41"/>
      <c r="F16" s="41"/>
      <c r="G16" s="41"/>
      <c r="H16" s="41"/>
      <c r="I16" s="146" t="s">
        <v>27</v>
      </c>
      <c r="J16" s="136" t="s">
        <v>21</v>
      </c>
      <c r="K16" s="41"/>
      <c r="L16" s="148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28</v>
      </c>
      <c r="F17" s="41"/>
      <c r="G17" s="41"/>
      <c r="H17" s="41"/>
      <c r="I17" s="146" t="s">
        <v>29</v>
      </c>
      <c r="J17" s="136" t="s">
        <v>21</v>
      </c>
      <c r="K17" s="41"/>
      <c r="L17" s="148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8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6" t="s">
        <v>30</v>
      </c>
      <c r="E19" s="41"/>
      <c r="F19" s="41"/>
      <c r="G19" s="41"/>
      <c r="H19" s="41"/>
      <c r="I19" s="146" t="s">
        <v>27</v>
      </c>
      <c r="J19" s="36" t="str">
        <f>'Rekapitulace stavby'!AN13</f>
        <v>Vyplň údaj</v>
      </c>
      <c r="K19" s="41"/>
      <c r="L19" s="148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6" t="s">
        <v>29</v>
      </c>
      <c r="J20" s="36" t="str">
        <f>'Rekapitulace stavby'!AN14</f>
        <v>Vyplň údaj</v>
      </c>
      <c r="K20" s="41"/>
      <c r="L20" s="148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8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6" t="s">
        <v>32</v>
      </c>
      <c r="E22" s="41"/>
      <c r="F22" s="41"/>
      <c r="G22" s="41"/>
      <c r="H22" s="41"/>
      <c r="I22" s="146" t="s">
        <v>27</v>
      </c>
      <c r="J22" s="136" t="s">
        <v>21</v>
      </c>
      <c r="K22" s="41"/>
      <c r="L22" s="148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33</v>
      </c>
      <c r="F23" s="41"/>
      <c r="G23" s="41"/>
      <c r="H23" s="41"/>
      <c r="I23" s="146" t="s">
        <v>29</v>
      </c>
      <c r="J23" s="136" t="s">
        <v>21</v>
      </c>
      <c r="K23" s="41"/>
      <c r="L23" s="148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8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6" t="s">
        <v>35</v>
      </c>
      <c r="E25" s="41"/>
      <c r="F25" s="41"/>
      <c r="G25" s="41"/>
      <c r="H25" s="41"/>
      <c r="I25" s="146" t="s">
        <v>27</v>
      </c>
      <c r="J25" s="136" t="s">
        <v>21</v>
      </c>
      <c r="K25" s="41"/>
      <c r="L25" s="148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33</v>
      </c>
      <c r="F26" s="41"/>
      <c r="G26" s="41"/>
      <c r="H26" s="41"/>
      <c r="I26" s="146" t="s">
        <v>29</v>
      </c>
      <c r="J26" s="136" t="s">
        <v>21</v>
      </c>
      <c r="K26" s="41"/>
      <c r="L26" s="148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8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6" t="s">
        <v>36</v>
      </c>
      <c r="E28" s="41"/>
      <c r="F28" s="41"/>
      <c r="G28" s="41"/>
      <c r="H28" s="41"/>
      <c r="I28" s="41"/>
      <c r="J28" s="41"/>
      <c r="K28" s="41"/>
      <c r="L28" s="148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1"/>
      <c r="B29" s="152"/>
      <c r="C29" s="151"/>
      <c r="D29" s="151"/>
      <c r="E29" s="153" t="s">
        <v>21</v>
      </c>
      <c r="F29" s="153"/>
      <c r="G29" s="153"/>
      <c r="H29" s="153"/>
      <c r="I29" s="151"/>
      <c r="J29" s="151"/>
      <c r="K29" s="151"/>
      <c r="L29" s="154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8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5"/>
      <c r="E31" s="155"/>
      <c r="F31" s="155"/>
      <c r="G31" s="155"/>
      <c r="H31" s="155"/>
      <c r="I31" s="155"/>
      <c r="J31" s="155"/>
      <c r="K31" s="155"/>
      <c r="L31" s="148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6" t="s">
        <v>38</v>
      </c>
      <c r="E32" s="41"/>
      <c r="F32" s="41"/>
      <c r="G32" s="41"/>
      <c r="H32" s="41"/>
      <c r="I32" s="41"/>
      <c r="J32" s="157">
        <f>ROUND(J100, 2)</f>
        <v>0</v>
      </c>
      <c r="K32" s="41"/>
      <c r="L32" s="148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5"/>
      <c r="E33" s="155"/>
      <c r="F33" s="155"/>
      <c r="G33" s="155"/>
      <c r="H33" s="155"/>
      <c r="I33" s="155"/>
      <c r="J33" s="155"/>
      <c r="K33" s="155"/>
      <c r="L33" s="148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8" t="s">
        <v>40</v>
      </c>
      <c r="G34" s="41"/>
      <c r="H34" s="41"/>
      <c r="I34" s="158" t="s">
        <v>39</v>
      </c>
      <c r="J34" s="158" t="s">
        <v>41</v>
      </c>
      <c r="K34" s="41"/>
      <c r="L34" s="148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9" t="s">
        <v>42</v>
      </c>
      <c r="E35" s="146" t="s">
        <v>43</v>
      </c>
      <c r="F35" s="160">
        <f>ROUND((SUM(BE100:BE218)),  2)</f>
        <v>0</v>
      </c>
      <c r="G35" s="41"/>
      <c r="H35" s="41"/>
      <c r="I35" s="161">
        <v>0.20999999999999999</v>
      </c>
      <c r="J35" s="160">
        <f>ROUND(((SUM(BE100:BE218))*I35),  2)</f>
        <v>0</v>
      </c>
      <c r="K35" s="41"/>
      <c r="L35" s="148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6" t="s">
        <v>44</v>
      </c>
      <c r="F36" s="160">
        <f>ROUND((SUM(BF100:BF218)),  2)</f>
        <v>0</v>
      </c>
      <c r="G36" s="41"/>
      <c r="H36" s="41"/>
      <c r="I36" s="161">
        <v>0.14999999999999999</v>
      </c>
      <c r="J36" s="160">
        <f>ROUND(((SUM(BF100:BF218))*I36),  2)</f>
        <v>0</v>
      </c>
      <c r="K36" s="41"/>
      <c r="L36" s="148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6" t="s">
        <v>45</v>
      </c>
      <c r="F37" s="160">
        <f>ROUND((SUM(BG100:BG218)),  2)</f>
        <v>0</v>
      </c>
      <c r="G37" s="41"/>
      <c r="H37" s="41"/>
      <c r="I37" s="161">
        <v>0.20999999999999999</v>
      </c>
      <c r="J37" s="160">
        <f>0</f>
        <v>0</v>
      </c>
      <c r="K37" s="41"/>
      <c r="L37" s="148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6" t="s">
        <v>46</v>
      </c>
      <c r="F38" s="160">
        <f>ROUND((SUM(BH100:BH218)),  2)</f>
        <v>0</v>
      </c>
      <c r="G38" s="41"/>
      <c r="H38" s="41"/>
      <c r="I38" s="161">
        <v>0.14999999999999999</v>
      </c>
      <c r="J38" s="160">
        <f>0</f>
        <v>0</v>
      </c>
      <c r="K38" s="41"/>
      <c r="L38" s="148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6" t="s">
        <v>47</v>
      </c>
      <c r="F39" s="160">
        <f>ROUND((SUM(BI100:BI218)),  2)</f>
        <v>0</v>
      </c>
      <c r="G39" s="41"/>
      <c r="H39" s="41"/>
      <c r="I39" s="161">
        <v>0</v>
      </c>
      <c r="J39" s="160">
        <f>0</f>
        <v>0</v>
      </c>
      <c r="K39" s="41"/>
      <c r="L39" s="148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8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2"/>
      <c r="D41" s="163" t="s">
        <v>48</v>
      </c>
      <c r="E41" s="164"/>
      <c r="F41" s="164"/>
      <c r="G41" s="165" t="s">
        <v>49</v>
      </c>
      <c r="H41" s="166" t="s">
        <v>50</v>
      </c>
      <c r="I41" s="164"/>
      <c r="J41" s="167">
        <f>SUM(J32:J39)</f>
        <v>0</v>
      </c>
      <c r="K41" s="168"/>
      <c r="L41" s="148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9"/>
      <c r="C42" s="170"/>
      <c r="D42" s="170"/>
      <c r="E42" s="170"/>
      <c r="F42" s="170"/>
      <c r="G42" s="170"/>
      <c r="H42" s="170"/>
      <c r="I42" s="170"/>
      <c r="J42" s="170"/>
      <c r="K42" s="170"/>
      <c r="L42" s="148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1"/>
      <c r="C46" s="172"/>
      <c r="D46" s="172"/>
      <c r="E46" s="172"/>
      <c r="F46" s="172"/>
      <c r="G46" s="172"/>
      <c r="H46" s="172"/>
      <c r="I46" s="172"/>
      <c r="J46" s="172"/>
      <c r="K46" s="172"/>
      <c r="L46" s="148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156</v>
      </c>
      <c r="D47" s="43"/>
      <c r="E47" s="43"/>
      <c r="F47" s="43"/>
      <c r="G47" s="43"/>
      <c r="H47" s="43"/>
      <c r="I47" s="43"/>
      <c r="J47" s="43"/>
      <c r="K47" s="43"/>
      <c r="L47" s="148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8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8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26.25" customHeight="1">
      <c r="A50" s="41"/>
      <c r="B50" s="42"/>
      <c r="C50" s="43"/>
      <c r="D50" s="43"/>
      <c r="E50" s="173" t="str">
        <f>E7</f>
        <v>PŘÍSTAVBA SAUNOVÉ ZÓNY K WELLNESS CENTRU BRUNTÁL I.ETAPA</v>
      </c>
      <c r="F50" s="35"/>
      <c r="G50" s="35"/>
      <c r="H50" s="35"/>
      <c r="I50" s="43"/>
      <c r="J50" s="43"/>
      <c r="K50" s="43"/>
      <c r="L50" s="148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151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3" t="s">
        <v>328</v>
      </c>
      <c r="F52" s="43"/>
      <c r="G52" s="43"/>
      <c r="H52" s="43"/>
      <c r="I52" s="43"/>
      <c r="J52" s="43"/>
      <c r="K52" s="43"/>
      <c r="L52" s="148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153</v>
      </c>
      <c r="D53" s="43"/>
      <c r="E53" s="43"/>
      <c r="F53" s="43"/>
      <c r="G53" s="43"/>
      <c r="H53" s="43"/>
      <c r="I53" s="43"/>
      <c r="J53" s="43"/>
      <c r="K53" s="43"/>
      <c r="L53" s="148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SO 09 - Přípojka NN</v>
      </c>
      <c r="F54" s="43"/>
      <c r="G54" s="43"/>
      <c r="H54" s="43"/>
      <c r="I54" s="43"/>
      <c r="J54" s="43"/>
      <c r="K54" s="43"/>
      <c r="L54" s="148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8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22</v>
      </c>
      <c r="D56" s="43"/>
      <c r="E56" s="43"/>
      <c r="F56" s="30" t="str">
        <f>F14</f>
        <v>Bruntál</v>
      </c>
      <c r="G56" s="43"/>
      <c r="H56" s="43"/>
      <c r="I56" s="35" t="s">
        <v>24</v>
      </c>
      <c r="J56" s="75" t="str">
        <f>IF(J14="","",J14)</f>
        <v>13. 7. 2026</v>
      </c>
      <c r="K56" s="43"/>
      <c r="L56" s="148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8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5.15" customHeight="1">
      <c r="A58" s="41"/>
      <c r="B58" s="42"/>
      <c r="C58" s="35" t="s">
        <v>26</v>
      </c>
      <c r="D58" s="43"/>
      <c r="E58" s="43"/>
      <c r="F58" s="30" t="str">
        <f>E17</f>
        <v>Město Bruntál, Nádražní 944/20, 79201</v>
      </c>
      <c r="G58" s="43"/>
      <c r="H58" s="43"/>
      <c r="I58" s="35" t="s">
        <v>32</v>
      </c>
      <c r="J58" s="39" t="str">
        <f>E23</f>
        <v>Ateliér EMMET s.r.o.</v>
      </c>
      <c r="K58" s="43"/>
      <c r="L58" s="148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30</v>
      </c>
      <c r="D59" s="43"/>
      <c r="E59" s="43"/>
      <c r="F59" s="30" t="str">
        <f>IF(E20="","",E20)</f>
        <v>Vyplň údaj</v>
      </c>
      <c r="G59" s="43"/>
      <c r="H59" s="43"/>
      <c r="I59" s="35" t="s">
        <v>35</v>
      </c>
      <c r="J59" s="39" t="str">
        <f>E26</f>
        <v>Ateliér EMMET s.r.o.</v>
      </c>
      <c r="K59" s="43"/>
      <c r="L59" s="148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8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4" t="s">
        <v>157</v>
      </c>
      <c r="D61" s="175"/>
      <c r="E61" s="175"/>
      <c r="F61" s="175"/>
      <c r="G61" s="175"/>
      <c r="H61" s="175"/>
      <c r="I61" s="175"/>
      <c r="J61" s="176" t="s">
        <v>158</v>
      </c>
      <c r="K61" s="175"/>
      <c r="L61" s="148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8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7" t="s">
        <v>70</v>
      </c>
      <c r="D63" s="43"/>
      <c r="E63" s="43"/>
      <c r="F63" s="43"/>
      <c r="G63" s="43"/>
      <c r="H63" s="43"/>
      <c r="I63" s="43"/>
      <c r="J63" s="105">
        <f>J100</f>
        <v>0</v>
      </c>
      <c r="K63" s="43"/>
      <c r="L63" s="148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159</v>
      </c>
    </row>
    <row r="64" s="9" customFormat="1" ht="24.96" customHeight="1">
      <c r="A64" s="9"/>
      <c r="B64" s="178"/>
      <c r="C64" s="179"/>
      <c r="D64" s="180" t="s">
        <v>333</v>
      </c>
      <c r="E64" s="181"/>
      <c r="F64" s="181"/>
      <c r="G64" s="181"/>
      <c r="H64" s="181"/>
      <c r="I64" s="181"/>
      <c r="J64" s="182">
        <f>J101</f>
        <v>0</v>
      </c>
      <c r="K64" s="179"/>
      <c r="L64" s="183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10" customFormat="1" ht="19.92" customHeight="1">
      <c r="A65" s="10"/>
      <c r="B65" s="184"/>
      <c r="C65" s="128"/>
      <c r="D65" s="185" t="s">
        <v>334</v>
      </c>
      <c r="E65" s="186"/>
      <c r="F65" s="186"/>
      <c r="G65" s="186"/>
      <c r="H65" s="186"/>
      <c r="I65" s="186"/>
      <c r="J65" s="187">
        <f>J102</f>
        <v>0</v>
      </c>
      <c r="K65" s="128"/>
      <c r="L65" s="18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84"/>
      <c r="C66" s="128"/>
      <c r="D66" s="185" t="s">
        <v>5011</v>
      </c>
      <c r="E66" s="186"/>
      <c r="F66" s="186"/>
      <c r="G66" s="186"/>
      <c r="H66" s="186"/>
      <c r="I66" s="186"/>
      <c r="J66" s="187">
        <f>J143</f>
        <v>0</v>
      </c>
      <c r="K66" s="128"/>
      <c r="L66" s="188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84"/>
      <c r="C67" s="128"/>
      <c r="D67" s="185" t="s">
        <v>3675</v>
      </c>
      <c r="E67" s="186"/>
      <c r="F67" s="186"/>
      <c r="G67" s="186"/>
      <c r="H67" s="186"/>
      <c r="I67" s="186"/>
      <c r="J67" s="187">
        <f>J149</f>
        <v>0</v>
      </c>
      <c r="K67" s="128"/>
      <c r="L67" s="188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4.88" customHeight="1">
      <c r="A68" s="10"/>
      <c r="B68" s="184"/>
      <c r="C68" s="128"/>
      <c r="D68" s="185" t="s">
        <v>5324</v>
      </c>
      <c r="E68" s="186"/>
      <c r="F68" s="186"/>
      <c r="G68" s="186"/>
      <c r="H68" s="186"/>
      <c r="I68" s="186"/>
      <c r="J68" s="187">
        <f>J152</f>
        <v>0</v>
      </c>
      <c r="K68" s="128"/>
      <c r="L68" s="188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4.88" customHeight="1">
      <c r="A69" s="10"/>
      <c r="B69" s="184"/>
      <c r="C69" s="128"/>
      <c r="D69" s="185" t="s">
        <v>5912</v>
      </c>
      <c r="E69" s="186"/>
      <c r="F69" s="186"/>
      <c r="G69" s="186"/>
      <c r="H69" s="186"/>
      <c r="I69" s="186"/>
      <c r="J69" s="187">
        <f>J155</f>
        <v>0</v>
      </c>
      <c r="K69" s="128"/>
      <c r="L69" s="188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4.88" customHeight="1">
      <c r="A70" s="10"/>
      <c r="B70" s="184"/>
      <c r="C70" s="128"/>
      <c r="D70" s="185" t="s">
        <v>5913</v>
      </c>
      <c r="E70" s="186"/>
      <c r="F70" s="186"/>
      <c r="G70" s="186"/>
      <c r="H70" s="186"/>
      <c r="I70" s="186"/>
      <c r="J70" s="187">
        <f>J158</f>
        <v>0</v>
      </c>
      <c r="K70" s="128"/>
      <c r="L70" s="188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84"/>
      <c r="C71" s="128"/>
      <c r="D71" s="185" t="s">
        <v>5914</v>
      </c>
      <c r="E71" s="186"/>
      <c r="F71" s="186"/>
      <c r="G71" s="186"/>
      <c r="H71" s="186"/>
      <c r="I71" s="186"/>
      <c r="J71" s="187">
        <f>J161</f>
        <v>0</v>
      </c>
      <c r="K71" s="128"/>
      <c r="L71" s="188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84"/>
      <c r="C72" s="128"/>
      <c r="D72" s="185" t="s">
        <v>346</v>
      </c>
      <c r="E72" s="186"/>
      <c r="F72" s="186"/>
      <c r="G72" s="186"/>
      <c r="H72" s="186"/>
      <c r="I72" s="186"/>
      <c r="J72" s="187">
        <f>J171</f>
        <v>0</v>
      </c>
      <c r="K72" s="128"/>
      <c r="L72" s="188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9" customFormat="1" ht="24.96" customHeight="1">
      <c r="A73" s="9"/>
      <c r="B73" s="178"/>
      <c r="C73" s="179"/>
      <c r="D73" s="180" t="s">
        <v>347</v>
      </c>
      <c r="E73" s="181"/>
      <c r="F73" s="181"/>
      <c r="G73" s="181"/>
      <c r="H73" s="181"/>
      <c r="I73" s="181"/>
      <c r="J73" s="182">
        <f>J174</f>
        <v>0</v>
      </c>
      <c r="K73" s="179"/>
      <c r="L73" s="183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</row>
    <row r="74" s="10" customFormat="1" ht="19.92" customHeight="1">
      <c r="A74" s="10"/>
      <c r="B74" s="184"/>
      <c r="C74" s="128"/>
      <c r="D74" s="185" t="s">
        <v>3676</v>
      </c>
      <c r="E74" s="186"/>
      <c r="F74" s="186"/>
      <c r="G74" s="186"/>
      <c r="H74" s="186"/>
      <c r="I74" s="186"/>
      <c r="J74" s="187">
        <f>J175</f>
        <v>0</v>
      </c>
      <c r="K74" s="128"/>
      <c r="L74" s="188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9" customFormat="1" ht="24.96" customHeight="1">
      <c r="A75" s="9"/>
      <c r="B75" s="178"/>
      <c r="C75" s="179"/>
      <c r="D75" s="180" t="s">
        <v>3679</v>
      </c>
      <c r="E75" s="181"/>
      <c r="F75" s="181"/>
      <c r="G75" s="181"/>
      <c r="H75" s="181"/>
      <c r="I75" s="181"/>
      <c r="J75" s="182">
        <f>J179</f>
        <v>0</v>
      </c>
      <c r="K75" s="179"/>
      <c r="L75" s="183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</row>
    <row r="76" s="10" customFormat="1" ht="19.92" customHeight="1">
      <c r="A76" s="10"/>
      <c r="B76" s="184"/>
      <c r="C76" s="128"/>
      <c r="D76" s="185" t="s">
        <v>3681</v>
      </c>
      <c r="E76" s="186"/>
      <c r="F76" s="186"/>
      <c r="G76" s="186"/>
      <c r="H76" s="186"/>
      <c r="I76" s="186"/>
      <c r="J76" s="187">
        <f>J180</f>
        <v>0</v>
      </c>
      <c r="K76" s="128"/>
      <c r="L76" s="188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="10" customFormat="1" ht="19.92" customHeight="1">
      <c r="A77" s="10"/>
      <c r="B77" s="184"/>
      <c r="C77" s="128"/>
      <c r="D77" s="185" t="s">
        <v>5453</v>
      </c>
      <c r="E77" s="186"/>
      <c r="F77" s="186"/>
      <c r="G77" s="186"/>
      <c r="H77" s="186"/>
      <c r="I77" s="186"/>
      <c r="J77" s="187">
        <f>J192</f>
        <v>0</v>
      </c>
      <c r="K77" s="128"/>
      <c r="L77" s="188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s="9" customFormat="1" ht="24.96" customHeight="1">
      <c r="A78" s="9"/>
      <c r="B78" s="178"/>
      <c r="C78" s="179"/>
      <c r="D78" s="180" t="s">
        <v>3682</v>
      </c>
      <c r="E78" s="181"/>
      <c r="F78" s="181"/>
      <c r="G78" s="181"/>
      <c r="H78" s="181"/>
      <c r="I78" s="181"/>
      <c r="J78" s="182">
        <f>J203</f>
        <v>0</v>
      </c>
      <c r="K78" s="179"/>
      <c r="L78" s="183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</row>
    <row r="79" s="2" customFormat="1" ht="21.84" customHeight="1">
      <c r="A79" s="41"/>
      <c r="B79" s="42"/>
      <c r="C79" s="43"/>
      <c r="D79" s="43"/>
      <c r="E79" s="43"/>
      <c r="F79" s="43"/>
      <c r="G79" s="43"/>
      <c r="H79" s="43"/>
      <c r="I79" s="43"/>
      <c r="J79" s="43"/>
      <c r="K79" s="43"/>
      <c r="L79" s="148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6.96" customHeight="1">
      <c r="A80" s="41"/>
      <c r="B80" s="62"/>
      <c r="C80" s="63"/>
      <c r="D80" s="63"/>
      <c r="E80" s="63"/>
      <c r="F80" s="63"/>
      <c r="G80" s="63"/>
      <c r="H80" s="63"/>
      <c r="I80" s="63"/>
      <c r="J80" s="63"/>
      <c r="K80" s="63"/>
      <c r="L80" s="148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4" s="2" customFormat="1" ht="6.96" customHeight="1">
      <c r="A84" s="41"/>
      <c r="B84" s="64"/>
      <c r="C84" s="65"/>
      <c r="D84" s="65"/>
      <c r="E84" s="65"/>
      <c r="F84" s="65"/>
      <c r="G84" s="65"/>
      <c r="H84" s="65"/>
      <c r="I84" s="65"/>
      <c r="J84" s="65"/>
      <c r="K84" s="65"/>
      <c r="L84" s="148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24.96" customHeight="1">
      <c r="A85" s="41"/>
      <c r="B85" s="42"/>
      <c r="C85" s="26" t="s">
        <v>163</v>
      </c>
      <c r="D85" s="43"/>
      <c r="E85" s="43"/>
      <c r="F85" s="43"/>
      <c r="G85" s="43"/>
      <c r="H85" s="43"/>
      <c r="I85" s="43"/>
      <c r="J85" s="43"/>
      <c r="K85" s="43"/>
      <c r="L85" s="148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6.96" customHeight="1">
      <c r="A86" s="41"/>
      <c r="B86" s="42"/>
      <c r="C86" s="43"/>
      <c r="D86" s="43"/>
      <c r="E86" s="43"/>
      <c r="F86" s="43"/>
      <c r="G86" s="43"/>
      <c r="H86" s="43"/>
      <c r="I86" s="43"/>
      <c r="J86" s="43"/>
      <c r="K86" s="43"/>
      <c r="L86" s="148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2" customHeight="1">
      <c r="A87" s="41"/>
      <c r="B87" s="42"/>
      <c r="C87" s="35" t="s">
        <v>16</v>
      </c>
      <c r="D87" s="43"/>
      <c r="E87" s="43"/>
      <c r="F87" s="43"/>
      <c r="G87" s="43"/>
      <c r="H87" s="43"/>
      <c r="I87" s="43"/>
      <c r="J87" s="43"/>
      <c r="K87" s="43"/>
      <c r="L87" s="148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26.25" customHeight="1">
      <c r="A88" s="41"/>
      <c r="B88" s="42"/>
      <c r="C88" s="43"/>
      <c r="D88" s="43"/>
      <c r="E88" s="173" t="str">
        <f>E7</f>
        <v>PŘÍSTAVBA SAUNOVÉ ZÓNY K WELLNESS CENTRU BRUNTÁL I.ETAPA</v>
      </c>
      <c r="F88" s="35"/>
      <c r="G88" s="35"/>
      <c r="H88" s="35"/>
      <c r="I88" s="43"/>
      <c r="J88" s="43"/>
      <c r="K88" s="43"/>
      <c r="L88" s="148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1" customFormat="1" ht="12" customHeight="1">
      <c r="B89" s="24"/>
      <c r="C89" s="35" t="s">
        <v>151</v>
      </c>
      <c r="D89" s="25"/>
      <c r="E89" s="25"/>
      <c r="F89" s="25"/>
      <c r="G89" s="25"/>
      <c r="H89" s="25"/>
      <c r="I89" s="25"/>
      <c r="J89" s="25"/>
      <c r="K89" s="25"/>
      <c r="L89" s="23"/>
    </row>
    <row r="90" s="2" customFormat="1" ht="16.5" customHeight="1">
      <c r="A90" s="41"/>
      <c r="B90" s="42"/>
      <c r="C90" s="43"/>
      <c r="D90" s="43"/>
      <c r="E90" s="173" t="s">
        <v>328</v>
      </c>
      <c r="F90" s="43"/>
      <c r="G90" s="43"/>
      <c r="H90" s="43"/>
      <c r="I90" s="43"/>
      <c r="J90" s="43"/>
      <c r="K90" s="43"/>
      <c r="L90" s="148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2" customHeight="1">
      <c r="A91" s="41"/>
      <c r="B91" s="42"/>
      <c r="C91" s="35" t="s">
        <v>153</v>
      </c>
      <c r="D91" s="43"/>
      <c r="E91" s="43"/>
      <c r="F91" s="43"/>
      <c r="G91" s="43"/>
      <c r="H91" s="43"/>
      <c r="I91" s="43"/>
      <c r="J91" s="43"/>
      <c r="K91" s="43"/>
      <c r="L91" s="148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16.5" customHeight="1">
      <c r="A92" s="41"/>
      <c r="B92" s="42"/>
      <c r="C92" s="43"/>
      <c r="D92" s="43"/>
      <c r="E92" s="72" t="str">
        <f>E11</f>
        <v>SO 09 - Přípojka NN</v>
      </c>
      <c r="F92" s="43"/>
      <c r="G92" s="43"/>
      <c r="H92" s="43"/>
      <c r="I92" s="43"/>
      <c r="J92" s="43"/>
      <c r="K92" s="43"/>
      <c r="L92" s="148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6.96" customHeight="1">
      <c r="A93" s="41"/>
      <c r="B93" s="42"/>
      <c r="C93" s="43"/>
      <c r="D93" s="43"/>
      <c r="E93" s="43"/>
      <c r="F93" s="43"/>
      <c r="G93" s="43"/>
      <c r="H93" s="43"/>
      <c r="I93" s="43"/>
      <c r="J93" s="43"/>
      <c r="K93" s="43"/>
      <c r="L93" s="148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2" customFormat="1" ht="12" customHeight="1">
      <c r="A94" s="41"/>
      <c r="B94" s="42"/>
      <c r="C94" s="35" t="s">
        <v>22</v>
      </c>
      <c r="D94" s="43"/>
      <c r="E94" s="43"/>
      <c r="F94" s="30" t="str">
        <f>F14</f>
        <v>Bruntál</v>
      </c>
      <c r="G94" s="43"/>
      <c r="H94" s="43"/>
      <c r="I94" s="35" t="s">
        <v>24</v>
      </c>
      <c r="J94" s="75" t="str">
        <f>IF(J14="","",J14)</f>
        <v>13. 7. 2026</v>
      </c>
      <c r="K94" s="43"/>
      <c r="L94" s="148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</row>
    <row r="95" s="2" customFormat="1" ht="6.96" customHeight="1">
      <c r="A95" s="41"/>
      <c r="B95" s="42"/>
      <c r="C95" s="43"/>
      <c r="D95" s="43"/>
      <c r="E95" s="43"/>
      <c r="F95" s="43"/>
      <c r="G95" s="43"/>
      <c r="H95" s="43"/>
      <c r="I95" s="43"/>
      <c r="J95" s="43"/>
      <c r="K95" s="43"/>
      <c r="L95" s="148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</row>
    <row r="96" s="2" customFormat="1" ht="15.15" customHeight="1">
      <c r="A96" s="41"/>
      <c r="B96" s="42"/>
      <c r="C96" s="35" t="s">
        <v>26</v>
      </c>
      <c r="D96" s="43"/>
      <c r="E96" s="43"/>
      <c r="F96" s="30" t="str">
        <f>E17</f>
        <v>Město Bruntál, Nádražní 944/20, 79201</v>
      </c>
      <c r="G96" s="43"/>
      <c r="H96" s="43"/>
      <c r="I96" s="35" t="s">
        <v>32</v>
      </c>
      <c r="J96" s="39" t="str">
        <f>E23</f>
        <v>Ateliér EMMET s.r.o.</v>
      </c>
      <c r="K96" s="43"/>
      <c r="L96" s="148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</row>
    <row r="97" s="2" customFormat="1" ht="15.15" customHeight="1">
      <c r="A97" s="41"/>
      <c r="B97" s="42"/>
      <c r="C97" s="35" t="s">
        <v>30</v>
      </c>
      <c r="D97" s="43"/>
      <c r="E97" s="43"/>
      <c r="F97" s="30" t="str">
        <f>IF(E20="","",E20)</f>
        <v>Vyplň údaj</v>
      </c>
      <c r="G97" s="43"/>
      <c r="H97" s="43"/>
      <c r="I97" s="35" t="s">
        <v>35</v>
      </c>
      <c r="J97" s="39" t="str">
        <f>E26</f>
        <v>Ateliér EMMET s.r.o.</v>
      </c>
      <c r="K97" s="43"/>
      <c r="L97" s="148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</row>
    <row r="98" s="2" customFormat="1" ht="10.32" customHeight="1">
      <c r="A98" s="41"/>
      <c r="B98" s="42"/>
      <c r="C98" s="43"/>
      <c r="D98" s="43"/>
      <c r="E98" s="43"/>
      <c r="F98" s="43"/>
      <c r="G98" s="43"/>
      <c r="H98" s="43"/>
      <c r="I98" s="43"/>
      <c r="J98" s="43"/>
      <c r="K98" s="43"/>
      <c r="L98" s="148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</row>
    <row r="99" s="11" customFormat="1" ht="29.28" customHeight="1">
      <c r="A99" s="189"/>
      <c r="B99" s="190"/>
      <c r="C99" s="191" t="s">
        <v>164</v>
      </c>
      <c r="D99" s="192" t="s">
        <v>57</v>
      </c>
      <c r="E99" s="192" t="s">
        <v>53</v>
      </c>
      <c r="F99" s="192" t="s">
        <v>54</v>
      </c>
      <c r="G99" s="192" t="s">
        <v>165</v>
      </c>
      <c r="H99" s="192" t="s">
        <v>166</v>
      </c>
      <c r="I99" s="192" t="s">
        <v>167</v>
      </c>
      <c r="J99" s="192" t="s">
        <v>158</v>
      </c>
      <c r="K99" s="193" t="s">
        <v>168</v>
      </c>
      <c r="L99" s="194"/>
      <c r="M99" s="95" t="s">
        <v>21</v>
      </c>
      <c r="N99" s="96" t="s">
        <v>42</v>
      </c>
      <c r="O99" s="96" t="s">
        <v>169</v>
      </c>
      <c r="P99" s="96" t="s">
        <v>170</v>
      </c>
      <c r="Q99" s="96" t="s">
        <v>171</v>
      </c>
      <c r="R99" s="96" t="s">
        <v>172</v>
      </c>
      <c r="S99" s="96" t="s">
        <v>173</v>
      </c>
      <c r="T99" s="97" t="s">
        <v>174</v>
      </c>
      <c r="U99" s="189"/>
      <c r="V99" s="189"/>
      <c r="W99" s="189"/>
      <c r="X99" s="189"/>
      <c r="Y99" s="189"/>
      <c r="Z99" s="189"/>
      <c r="AA99" s="189"/>
      <c r="AB99" s="189"/>
      <c r="AC99" s="189"/>
      <c r="AD99" s="189"/>
      <c r="AE99" s="189"/>
    </row>
    <row r="100" s="2" customFormat="1" ht="22.8" customHeight="1">
      <c r="A100" s="41"/>
      <c r="B100" s="42"/>
      <c r="C100" s="102" t="s">
        <v>175</v>
      </c>
      <c r="D100" s="43"/>
      <c r="E100" s="43"/>
      <c r="F100" s="43"/>
      <c r="G100" s="43"/>
      <c r="H100" s="43"/>
      <c r="I100" s="43"/>
      <c r="J100" s="195">
        <f>BK100</f>
        <v>0</v>
      </c>
      <c r="K100" s="43"/>
      <c r="L100" s="47"/>
      <c r="M100" s="98"/>
      <c r="N100" s="196"/>
      <c r="O100" s="99"/>
      <c r="P100" s="197">
        <f>P101+P174+P179+P203</f>
        <v>0</v>
      </c>
      <c r="Q100" s="99"/>
      <c r="R100" s="197">
        <f>R101+R174+R179+R203</f>
        <v>2.8653599999999999</v>
      </c>
      <c r="S100" s="99"/>
      <c r="T100" s="198">
        <f>T101+T174+T179+T203</f>
        <v>27.432499999999997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71</v>
      </c>
      <c r="AU100" s="20" t="s">
        <v>159</v>
      </c>
      <c r="BK100" s="199">
        <f>BK101+BK174+BK179+BK203</f>
        <v>0</v>
      </c>
    </row>
    <row r="101" s="12" customFormat="1" ht="25.92" customHeight="1">
      <c r="A101" s="12"/>
      <c r="B101" s="200"/>
      <c r="C101" s="201"/>
      <c r="D101" s="202" t="s">
        <v>71</v>
      </c>
      <c r="E101" s="203" t="s">
        <v>363</v>
      </c>
      <c r="F101" s="203" t="s">
        <v>364</v>
      </c>
      <c r="G101" s="201"/>
      <c r="H101" s="201"/>
      <c r="I101" s="204"/>
      <c r="J101" s="205">
        <f>BK101</f>
        <v>0</v>
      </c>
      <c r="K101" s="201"/>
      <c r="L101" s="206"/>
      <c r="M101" s="207"/>
      <c r="N101" s="208"/>
      <c r="O101" s="208"/>
      <c r="P101" s="209">
        <f>P102+P143+P149+P161+P171</f>
        <v>0</v>
      </c>
      <c r="Q101" s="208"/>
      <c r="R101" s="209">
        <f>R102+R143+R149+R161+R171</f>
        <v>2.8536000000000001</v>
      </c>
      <c r="S101" s="208"/>
      <c r="T101" s="210">
        <f>T102+T143+T149+T161+T171</f>
        <v>27.432499999999997</v>
      </c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R101" s="211" t="s">
        <v>79</v>
      </c>
      <c r="AT101" s="212" t="s">
        <v>71</v>
      </c>
      <c r="AU101" s="212" t="s">
        <v>72</v>
      </c>
      <c r="AY101" s="211" t="s">
        <v>178</v>
      </c>
      <c r="BK101" s="213">
        <f>BK102+BK143+BK149+BK161+BK171</f>
        <v>0</v>
      </c>
    </row>
    <row r="102" s="12" customFormat="1" ht="22.8" customHeight="1">
      <c r="A102" s="12"/>
      <c r="B102" s="200"/>
      <c r="C102" s="201"/>
      <c r="D102" s="202" t="s">
        <v>71</v>
      </c>
      <c r="E102" s="227" t="s">
        <v>79</v>
      </c>
      <c r="F102" s="227" t="s">
        <v>365</v>
      </c>
      <c r="G102" s="201"/>
      <c r="H102" s="201"/>
      <c r="I102" s="204"/>
      <c r="J102" s="228">
        <f>BK102</f>
        <v>0</v>
      </c>
      <c r="K102" s="201"/>
      <c r="L102" s="206"/>
      <c r="M102" s="207"/>
      <c r="N102" s="208"/>
      <c r="O102" s="208"/>
      <c r="P102" s="209">
        <f>SUM(P103:P142)</f>
        <v>0</v>
      </c>
      <c r="Q102" s="208"/>
      <c r="R102" s="209">
        <f>SUM(R103:R142)</f>
        <v>2.3805000000000001</v>
      </c>
      <c r="S102" s="208"/>
      <c r="T102" s="210">
        <f>SUM(T103:T142)</f>
        <v>7.4199999999999999</v>
      </c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R102" s="211" t="s">
        <v>79</v>
      </c>
      <c r="AT102" s="212" t="s">
        <v>71</v>
      </c>
      <c r="AU102" s="212" t="s">
        <v>79</v>
      </c>
      <c r="AY102" s="211" t="s">
        <v>178</v>
      </c>
      <c r="BK102" s="213">
        <f>SUM(BK103:BK142)</f>
        <v>0</v>
      </c>
    </row>
    <row r="103" s="2" customFormat="1" ht="55.5" customHeight="1">
      <c r="A103" s="41"/>
      <c r="B103" s="42"/>
      <c r="C103" s="214" t="s">
        <v>79</v>
      </c>
      <c r="D103" s="214" t="s">
        <v>179</v>
      </c>
      <c r="E103" s="215" t="s">
        <v>5915</v>
      </c>
      <c r="F103" s="216" t="s">
        <v>5916</v>
      </c>
      <c r="G103" s="217" t="s">
        <v>384</v>
      </c>
      <c r="H103" s="218">
        <v>50</v>
      </c>
      <c r="I103" s="219"/>
      <c r="J103" s="220">
        <f>ROUND(I103*H103,2)</f>
        <v>0</v>
      </c>
      <c r="K103" s="216" t="s">
        <v>368</v>
      </c>
      <c r="L103" s="47"/>
      <c r="M103" s="221" t="s">
        <v>21</v>
      </c>
      <c r="N103" s="222" t="s">
        <v>43</v>
      </c>
      <c r="O103" s="87"/>
      <c r="P103" s="223">
        <f>O103*H103</f>
        <v>0</v>
      </c>
      <c r="Q103" s="223">
        <v>0</v>
      </c>
      <c r="R103" s="223">
        <f>Q103*H103</f>
        <v>0</v>
      </c>
      <c r="S103" s="223">
        <v>0.098000000000000004</v>
      </c>
      <c r="T103" s="224">
        <f>S103*H103</f>
        <v>4.9000000000000004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25" t="s">
        <v>97</v>
      </c>
      <c r="AT103" s="225" t="s">
        <v>179</v>
      </c>
      <c r="AU103" s="225" t="s">
        <v>81</v>
      </c>
      <c r="AY103" s="20" t="s">
        <v>178</v>
      </c>
      <c r="BE103" s="226">
        <f>IF(N103="základní",J103,0)</f>
        <v>0</v>
      </c>
      <c r="BF103" s="226">
        <f>IF(N103="snížená",J103,0)</f>
        <v>0</v>
      </c>
      <c r="BG103" s="226">
        <f>IF(N103="zákl. přenesená",J103,0)</f>
        <v>0</v>
      </c>
      <c r="BH103" s="226">
        <f>IF(N103="sníž. přenesená",J103,0)</f>
        <v>0</v>
      </c>
      <c r="BI103" s="226">
        <f>IF(N103="nulová",J103,0)</f>
        <v>0</v>
      </c>
      <c r="BJ103" s="20" t="s">
        <v>79</v>
      </c>
      <c r="BK103" s="226">
        <f>ROUND(I103*H103,2)</f>
        <v>0</v>
      </c>
      <c r="BL103" s="20" t="s">
        <v>97</v>
      </c>
      <c r="BM103" s="225" t="s">
        <v>5917</v>
      </c>
    </row>
    <row r="104" s="2" customFormat="1">
      <c r="A104" s="41"/>
      <c r="B104" s="42"/>
      <c r="C104" s="43"/>
      <c r="D104" s="235" t="s">
        <v>370</v>
      </c>
      <c r="E104" s="43"/>
      <c r="F104" s="236" t="s">
        <v>5918</v>
      </c>
      <c r="G104" s="43"/>
      <c r="H104" s="43"/>
      <c r="I104" s="237"/>
      <c r="J104" s="43"/>
      <c r="K104" s="43"/>
      <c r="L104" s="47"/>
      <c r="M104" s="238"/>
      <c r="N104" s="239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20" t="s">
        <v>370</v>
      </c>
      <c r="AU104" s="20" t="s">
        <v>81</v>
      </c>
    </row>
    <row r="105" s="14" customFormat="1">
      <c r="A105" s="14"/>
      <c r="B105" s="251"/>
      <c r="C105" s="252"/>
      <c r="D105" s="242" t="s">
        <v>372</v>
      </c>
      <c r="E105" s="253" t="s">
        <v>21</v>
      </c>
      <c r="F105" s="254" t="s">
        <v>5919</v>
      </c>
      <c r="G105" s="252"/>
      <c r="H105" s="255">
        <v>50</v>
      </c>
      <c r="I105" s="256"/>
      <c r="J105" s="252"/>
      <c r="K105" s="252"/>
      <c r="L105" s="257"/>
      <c r="M105" s="258"/>
      <c r="N105" s="259"/>
      <c r="O105" s="259"/>
      <c r="P105" s="259"/>
      <c r="Q105" s="259"/>
      <c r="R105" s="259"/>
      <c r="S105" s="259"/>
      <c r="T105" s="260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T105" s="261" t="s">
        <v>372</v>
      </c>
      <c r="AU105" s="261" t="s">
        <v>81</v>
      </c>
      <c r="AV105" s="14" t="s">
        <v>81</v>
      </c>
      <c r="AW105" s="14" t="s">
        <v>34</v>
      </c>
      <c r="AX105" s="14" t="s">
        <v>79</v>
      </c>
      <c r="AY105" s="261" t="s">
        <v>178</v>
      </c>
    </row>
    <row r="106" s="2" customFormat="1" ht="24.15" customHeight="1">
      <c r="A106" s="41"/>
      <c r="B106" s="42"/>
      <c r="C106" s="214" t="s">
        <v>81</v>
      </c>
      <c r="D106" s="214" t="s">
        <v>179</v>
      </c>
      <c r="E106" s="215" t="s">
        <v>5920</v>
      </c>
      <c r="F106" s="216" t="s">
        <v>5921</v>
      </c>
      <c r="G106" s="217" t="s">
        <v>384</v>
      </c>
      <c r="H106" s="218">
        <v>20</v>
      </c>
      <c r="I106" s="219"/>
      <c r="J106" s="220">
        <f>ROUND(I106*H106,2)</f>
        <v>0</v>
      </c>
      <c r="K106" s="216" t="s">
        <v>393</v>
      </c>
      <c r="L106" s="47"/>
      <c r="M106" s="221" t="s">
        <v>21</v>
      </c>
      <c r="N106" s="222" t="s">
        <v>43</v>
      </c>
      <c r="O106" s="87"/>
      <c r="P106" s="223">
        <f>O106*H106</f>
        <v>0</v>
      </c>
      <c r="Q106" s="223">
        <v>0</v>
      </c>
      <c r="R106" s="223">
        <f>Q106*H106</f>
        <v>0</v>
      </c>
      <c r="S106" s="223">
        <v>0.089999999999999997</v>
      </c>
      <c r="T106" s="224">
        <f>S106*H106</f>
        <v>1.7999999999999998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R106" s="225" t="s">
        <v>97</v>
      </c>
      <c r="AT106" s="225" t="s">
        <v>179</v>
      </c>
      <c r="AU106" s="225" t="s">
        <v>81</v>
      </c>
      <c r="AY106" s="20" t="s">
        <v>178</v>
      </c>
      <c r="BE106" s="226">
        <f>IF(N106="základní",J106,0)</f>
        <v>0</v>
      </c>
      <c r="BF106" s="226">
        <f>IF(N106="snížená",J106,0)</f>
        <v>0</v>
      </c>
      <c r="BG106" s="226">
        <f>IF(N106="zákl. přenesená",J106,0)</f>
        <v>0</v>
      </c>
      <c r="BH106" s="226">
        <f>IF(N106="sníž. přenesená",J106,0)</f>
        <v>0</v>
      </c>
      <c r="BI106" s="226">
        <f>IF(N106="nulová",J106,0)</f>
        <v>0</v>
      </c>
      <c r="BJ106" s="20" t="s">
        <v>79</v>
      </c>
      <c r="BK106" s="226">
        <f>ROUND(I106*H106,2)</f>
        <v>0</v>
      </c>
      <c r="BL106" s="20" t="s">
        <v>97</v>
      </c>
      <c r="BM106" s="225" t="s">
        <v>5922</v>
      </c>
    </row>
    <row r="107" s="14" customFormat="1">
      <c r="A107" s="14"/>
      <c r="B107" s="251"/>
      <c r="C107" s="252"/>
      <c r="D107" s="242" t="s">
        <v>372</v>
      </c>
      <c r="E107" s="253" t="s">
        <v>21</v>
      </c>
      <c r="F107" s="254" t="s">
        <v>5923</v>
      </c>
      <c r="G107" s="252"/>
      <c r="H107" s="255">
        <v>20</v>
      </c>
      <c r="I107" s="256"/>
      <c r="J107" s="252"/>
      <c r="K107" s="252"/>
      <c r="L107" s="257"/>
      <c r="M107" s="258"/>
      <c r="N107" s="259"/>
      <c r="O107" s="259"/>
      <c r="P107" s="259"/>
      <c r="Q107" s="259"/>
      <c r="R107" s="259"/>
      <c r="S107" s="259"/>
      <c r="T107" s="260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61" t="s">
        <v>372</v>
      </c>
      <c r="AU107" s="261" t="s">
        <v>81</v>
      </c>
      <c r="AV107" s="14" t="s">
        <v>81</v>
      </c>
      <c r="AW107" s="14" t="s">
        <v>34</v>
      </c>
      <c r="AX107" s="14" t="s">
        <v>79</v>
      </c>
      <c r="AY107" s="261" t="s">
        <v>178</v>
      </c>
    </row>
    <row r="108" s="2" customFormat="1" ht="24.15" customHeight="1">
      <c r="A108" s="41"/>
      <c r="B108" s="42"/>
      <c r="C108" s="214" t="s">
        <v>95</v>
      </c>
      <c r="D108" s="214" t="s">
        <v>179</v>
      </c>
      <c r="E108" s="215" t="s">
        <v>5924</v>
      </c>
      <c r="F108" s="216" t="s">
        <v>5925</v>
      </c>
      <c r="G108" s="217" t="s">
        <v>384</v>
      </c>
      <c r="H108" s="218">
        <v>8</v>
      </c>
      <c r="I108" s="219"/>
      <c r="J108" s="220">
        <f>ROUND(I108*H108,2)</f>
        <v>0</v>
      </c>
      <c r="K108" s="216" t="s">
        <v>393</v>
      </c>
      <c r="L108" s="47"/>
      <c r="M108" s="221" t="s">
        <v>21</v>
      </c>
      <c r="N108" s="222" t="s">
        <v>43</v>
      </c>
      <c r="O108" s="87"/>
      <c r="P108" s="223">
        <f>O108*H108</f>
        <v>0</v>
      </c>
      <c r="Q108" s="223">
        <v>0</v>
      </c>
      <c r="R108" s="223">
        <f>Q108*H108</f>
        <v>0</v>
      </c>
      <c r="S108" s="223">
        <v>0.089999999999999997</v>
      </c>
      <c r="T108" s="224">
        <f>S108*H108</f>
        <v>0.71999999999999997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25" t="s">
        <v>97</v>
      </c>
      <c r="AT108" s="225" t="s">
        <v>179</v>
      </c>
      <c r="AU108" s="225" t="s">
        <v>81</v>
      </c>
      <c r="AY108" s="20" t="s">
        <v>178</v>
      </c>
      <c r="BE108" s="226">
        <f>IF(N108="základní",J108,0)</f>
        <v>0</v>
      </c>
      <c r="BF108" s="226">
        <f>IF(N108="snížená",J108,0)</f>
        <v>0</v>
      </c>
      <c r="BG108" s="226">
        <f>IF(N108="zákl. přenesená",J108,0)</f>
        <v>0</v>
      </c>
      <c r="BH108" s="226">
        <f>IF(N108="sníž. přenesená",J108,0)</f>
        <v>0</v>
      </c>
      <c r="BI108" s="226">
        <f>IF(N108="nulová",J108,0)</f>
        <v>0</v>
      </c>
      <c r="BJ108" s="20" t="s">
        <v>79</v>
      </c>
      <c r="BK108" s="226">
        <f>ROUND(I108*H108,2)</f>
        <v>0</v>
      </c>
      <c r="BL108" s="20" t="s">
        <v>97</v>
      </c>
      <c r="BM108" s="225" t="s">
        <v>5926</v>
      </c>
    </row>
    <row r="109" s="14" customFormat="1">
      <c r="A109" s="14"/>
      <c r="B109" s="251"/>
      <c r="C109" s="252"/>
      <c r="D109" s="242" t="s">
        <v>372</v>
      </c>
      <c r="E109" s="253" t="s">
        <v>21</v>
      </c>
      <c r="F109" s="254" t="s">
        <v>5927</v>
      </c>
      <c r="G109" s="252"/>
      <c r="H109" s="255">
        <v>8</v>
      </c>
      <c r="I109" s="256"/>
      <c r="J109" s="252"/>
      <c r="K109" s="252"/>
      <c r="L109" s="257"/>
      <c r="M109" s="258"/>
      <c r="N109" s="259"/>
      <c r="O109" s="259"/>
      <c r="P109" s="259"/>
      <c r="Q109" s="259"/>
      <c r="R109" s="259"/>
      <c r="S109" s="259"/>
      <c r="T109" s="260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61" t="s">
        <v>372</v>
      </c>
      <c r="AU109" s="261" t="s">
        <v>81</v>
      </c>
      <c r="AV109" s="14" t="s">
        <v>81</v>
      </c>
      <c r="AW109" s="14" t="s">
        <v>34</v>
      </c>
      <c r="AX109" s="14" t="s">
        <v>79</v>
      </c>
      <c r="AY109" s="261" t="s">
        <v>178</v>
      </c>
    </row>
    <row r="110" s="2" customFormat="1" ht="44.25" customHeight="1">
      <c r="A110" s="41"/>
      <c r="B110" s="42"/>
      <c r="C110" s="214" t="s">
        <v>97</v>
      </c>
      <c r="D110" s="214" t="s">
        <v>179</v>
      </c>
      <c r="E110" s="215" t="s">
        <v>5928</v>
      </c>
      <c r="F110" s="216" t="s">
        <v>5929</v>
      </c>
      <c r="G110" s="217" t="s">
        <v>392</v>
      </c>
      <c r="H110" s="218">
        <v>115.2</v>
      </c>
      <c r="I110" s="219"/>
      <c r="J110" s="220">
        <f>ROUND(I110*H110,2)</f>
        <v>0</v>
      </c>
      <c r="K110" s="216" t="s">
        <v>368</v>
      </c>
      <c r="L110" s="47"/>
      <c r="M110" s="221" t="s">
        <v>21</v>
      </c>
      <c r="N110" s="222" t="s">
        <v>43</v>
      </c>
      <c r="O110" s="87"/>
      <c r="P110" s="223">
        <f>O110*H110</f>
        <v>0</v>
      </c>
      <c r="Q110" s="223">
        <v>0</v>
      </c>
      <c r="R110" s="223">
        <f>Q110*H110</f>
        <v>0</v>
      </c>
      <c r="S110" s="223">
        <v>0</v>
      </c>
      <c r="T110" s="224">
        <f>S110*H110</f>
        <v>0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25" t="s">
        <v>97</v>
      </c>
      <c r="AT110" s="225" t="s">
        <v>179</v>
      </c>
      <c r="AU110" s="225" t="s">
        <v>81</v>
      </c>
      <c r="AY110" s="20" t="s">
        <v>178</v>
      </c>
      <c r="BE110" s="226">
        <f>IF(N110="základní",J110,0)</f>
        <v>0</v>
      </c>
      <c r="BF110" s="226">
        <f>IF(N110="snížená",J110,0)</f>
        <v>0</v>
      </c>
      <c r="BG110" s="226">
        <f>IF(N110="zákl. přenesená",J110,0)</f>
        <v>0</v>
      </c>
      <c r="BH110" s="226">
        <f>IF(N110="sníž. přenesená",J110,0)</f>
        <v>0</v>
      </c>
      <c r="BI110" s="226">
        <f>IF(N110="nulová",J110,0)</f>
        <v>0</v>
      </c>
      <c r="BJ110" s="20" t="s">
        <v>79</v>
      </c>
      <c r="BK110" s="226">
        <f>ROUND(I110*H110,2)</f>
        <v>0</v>
      </c>
      <c r="BL110" s="20" t="s">
        <v>97</v>
      </c>
      <c r="BM110" s="225" t="s">
        <v>5930</v>
      </c>
    </row>
    <row r="111" s="2" customFormat="1">
      <c r="A111" s="41"/>
      <c r="B111" s="42"/>
      <c r="C111" s="43"/>
      <c r="D111" s="235" t="s">
        <v>370</v>
      </c>
      <c r="E111" s="43"/>
      <c r="F111" s="236" t="s">
        <v>5931</v>
      </c>
      <c r="G111" s="43"/>
      <c r="H111" s="43"/>
      <c r="I111" s="237"/>
      <c r="J111" s="43"/>
      <c r="K111" s="43"/>
      <c r="L111" s="47"/>
      <c r="M111" s="238"/>
      <c r="N111" s="239"/>
      <c r="O111" s="87"/>
      <c r="P111" s="87"/>
      <c r="Q111" s="87"/>
      <c r="R111" s="87"/>
      <c r="S111" s="87"/>
      <c r="T111" s="88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T111" s="20" t="s">
        <v>370</v>
      </c>
      <c r="AU111" s="20" t="s">
        <v>81</v>
      </c>
    </row>
    <row r="112" s="14" customFormat="1">
      <c r="A112" s="14"/>
      <c r="B112" s="251"/>
      <c r="C112" s="252"/>
      <c r="D112" s="242" t="s">
        <v>372</v>
      </c>
      <c r="E112" s="253" t="s">
        <v>21</v>
      </c>
      <c r="F112" s="254" t="s">
        <v>5932</v>
      </c>
      <c r="G112" s="252"/>
      <c r="H112" s="255">
        <v>115.2</v>
      </c>
      <c r="I112" s="256"/>
      <c r="J112" s="252"/>
      <c r="K112" s="252"/>
      <c r="L112" s="257"/>
      <c r="M112" s="258"/>
      <c r="N112" s="259"/>
      <c r="O112" s="259"/>
      <c r="P112" s="259"/>
      <c r="Q112" s="259"/>
      <c r="R112" s="259"/>
      <c r="S112" s="259"/>
      <c r="T112" s="260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61" t="s">
        <v>372</v>
      </c>
      <c r="AU112" s="261" t="s">
        <v>81</v>
      </c>
      <c r="AV112" s="14" t="s">
        <v>81</v>
      </c>
      <c r="AW112" s="14" t="s">
        <v>34</v>
      </c>
      <c r="AX112" s="14" t="s">
        <v>79</v>
      </c>
      <c r="AY112" s="261" t="s">
        <v>178</v>
      </c>
    </row>
    <row r="113" s="2" customFormat="1" ht="62.7" customHeight="1">
      <c r="A113" s="41"/>
      <c r="B113" s="42"/>
      <c r="C113" s="214" t="s">
        <v>206</v>
      </c>
      <c r="D113" s="214" t="s">
        <v>179</v>
      </c>
      <c r="E113" s="215" t="s">
        <v>5933</v>
      </c>
      <c r="F113" s="216" t="s">
        <v>5934</v>
      </c>
      <c r="G113" s="217" t="s">
        <v>392</v>
      </c>
      <c r="H113" s="218">
        <v>19.199999999999999</v>
      </c>
      <c r="I113" s="219"/>
      <c r="J113" s="220">
        <f>ROUND(I113*H113,2)</f>
        <v>0</v>
      </c>
      <c r="K113" s="216" t="s">
        <v>368</v>
      </c>
      <c r="L113" s="47"/>
      <c r="M113" s="221" t="s">
        <v>21</v>
      </c>
      <c r="N113" s="222" t="s">
        <v>43</v>
      </c>
      <c r="O113" s="87"/>
      <c r="P113" s="223">
        <f>O113*H113</f>
        <v>0</v>
      </c>
      <c r="Q113" s="223">
        <v>0</v>
      </c>
      <c r="R113" s="223">
        <f>Q113*H113</f>
        <v>0</v>
      </c>
      <c r="S113" s="223">
        <v>0</v>
      </c>
      <c r="T113" s="224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25" t="s">
        <v>97</v>
      </c>
      <c r="AT113" s="225" t="s">
        <v>179</v>
      </c>
      <c r="AU113" s="225" t="s">
        <v>81</v>
      </c>
      <c r="AY113" s="20" t="s">
        <v>178</v>
      </c>
      <c r="BE113" s="226">
        <f>IF(N113="základní",J113,0)</f>
        <v>0</v>
      </c>
      <c r="BF113" s="226">
        <f>IF(N113="snížená",J113,0)</f>
        <v>0</v>
      </c>
      <c r="BG113" s="226">
        <f>IF(N113="zákl. přenesená",J113,0)</f>
        <v>0</v>
      </c>
      <c r="BH113" s="226">
        <f>IF(N113="sníž. přenesená",J113,0)</f>
        <v>0</v>
      </c>
      <c r="BI113" s="226">
        <f>IF(N113="nulová",J113,0)</f>
        <v>0</v>
      </c>
      <c r="BJ113" s="20" t="s">
        <v>79</v>
      </c>
      <c r="BK113" s="226">
        <f>ROUND(I113*H113,2)</f>
        <v>0</v>
      </c>
      <c r="BL113" s="20" t="s">
        <v>97</v>
      </c>
      <c r="BM113" s="225" t="s">
        <v>5935</v>
      </c>
    </row>
    <row r="114" s="2" customFormat="1">
      <c r="A114" s="41"/>
      <c r="B114" s="42"/>
      <c r="C114" s="43"/>
      <c r="D114" s="235" t="s">
        <v>370</v>
      </c>
      <c r="E114" s="43"/>
      <c r="F114" s="236" t="s">
        <v>5936</v>
      </c>
      <c r="G114" s="43"/>
      <c r="H114" s="43"/>
      <c r="I114" s="237"/>
      <c r="J114" s="43"/>
      <c r="K114" s="43"/>
      <c r="L114" s="47"/>
      <c r="M114" s="238"/>
      <c r="N114" s="239"/>
      <c r="O114" s="87"/>
      <c r="P114" s="87"/>
      <c r="Q114" s="87"/>
      <c r="R114" s="87"/>
      <c r="S114" s="87"/>
      <c r="T114" s="88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T114" s="20" t="s">
        <v>370</v>
      </c>
      <c r="AU114" s="20" t="s">
        <v>81</v>
      </c>
    </row>
    <row r="115" s="14" customFormat="1">
      <c r="A115" s="14"/>
      <c r="B115" s="251"/>
      <c r="C115" s="252"/>
      <c r="D115" s="242" t="s">
        <v>372</v>
      </c>
      <c r="E115" s="253" t="s">
        <v>21</v>
      </c>
      <c r="F115" s="254" t="s">
        <v>5937</v>
      </c>
      <c r="G115" s="252"/>
      <c r="H115" s="255">
        <v>19.199999999999999</v>
      </c>
      <c r="I115" s="256"/>
      <c r="J115" s="252"/>
      <c r="K115" s="252"/>
      <c r="L115" s="257"/>
      <c r="M115" s="258"/>
      <c r="N115" s="259"/>
      <c r="O115" s="259"/>
      <c r="P115" s="259"/>
      <c r="Q115" s="259"/>
      <c r="R115" s="259"/>
      <c r="S115" s="259"/>
      <c r="T115" s="260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61" t="s">
        <v>372</v>
      </c>
      <c r="AU115" s="261" t="s">
        <v>81</v>
      </c>
      <c r="AV115" s="14" t="s">
        <v>81</v>
      </c>
      <c r="AW115" s="14" t="s">
        <v>34</v>
      </c>
      <c r="AX115" s="14" t="s">
        <v>79</v>
      </c>
      <c r="AY115" s="261" t="s">
        <v>178</v>
      </c>
    </row>
    <row r="116" s="2" customFormat="1" ht="66.75" customHeight="1">
      <c r="A116" s="41"/>
      <c r="B116" s="42"/>
      <c r="C116" s="214" t="s">
        <v>211</v>
      </c>
      <c r="D116" s="214" t="s">
        <v>179</v>
      </c>
      <c r="E116" s="215" t="s">
        <v>5938</v>
      </c>
      <c r="F116" s="216" t="s">
        <v>5939</v>
      </c>
      <c r="G116" s="217" t="s">
        <v>392</v>
      </c>
      <c r="H116" s="218">
        <v>96</v>
      </c>
      <c r="I116" s="219"/>
      <c r="J116" s="220">
        <f>ROUND(I116*H116,2)</f>
        <v>0</v>
      </c>
      <c r="K116" s="216" t="s">
        <v>368</v>
      </c>
      <c r="L116" s="47"/>
      <c r="M116" s="221" t="s">
        <v>21</v>
      </c>
      <c r="N116" s="222" t="s">
        <v>43</v>
      </c>
      <c r="O116" s="87"/>
      <c r="P116" s="223">
        <f>O116*H116</f>
        <v>0</v>
      </c>
      <c r="Q116" s="223">
        <v>0</v>
      </c>
      <c r="R116" s="223">
        <f>Q116*H116</f>
        <v>0</v>
      </c>
      <c r="S116" s="223">
        <v>0</v>
      </c>
      <c r="T116" s="224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25" t="s">
        <v>97</v>
      </c>
      <c r="AT116" s="225" t="s">
        <v>179</v>
      </c>
      <c r="AU116" s="225" t="s">
        <v>81</v>
      </c>
      <c r="AY116" s="20" t="s">
        <v>178</v>
      </c>
      <c r="BE116" s="226">
        <f>IF(N116="základní",J116,0)</f>
        <v>0</v>
      </c>
      <c r="BF116" s="226">
        <f>IF(N116="snížená",J116,0)</f>
        <v>0</v>
      </c>
      <c r="BG116" s="226">
        <f>IF(N116="zákl. přenesená",J116,0)</f>
        <v>0</v>
      </c>
      <c r="BH116" s="226">
        <f>IF(N116="sníž. přenesená",J116,0)</f>
        <v>0</v>
      </c>
      <c r="BI116" s="226">
        <f>IF(N116="nulová",J116,0)</f>
        <v>0</v>
      </c>
      <c r="BJ116" s="20" t="s">
        <v>79</v>
      </c>
      <c r="BK116" s="226">
        <f>ROUND(I116*H116,2)</f>
        <v>0</v>
      </c>
      <c r="BL116" s="20" t="s">
        <v>97</v>
      </c>
      <c r="BM116" s="225" t="s">
        <v>5940</v>
      </c>
    </row>
    <row r="117" s="2" customFormat="1">
      <c r="A117" s="41"/>
      <c r="B117" s="42"/>
      <c r="C117" s="43"/>
      <c r="D117" s="235" t="s">
        <v>370</v>
      </c>
      <c r="E117" s="43"/>
      <c r="F117" s="236" t="s">
        <v>5941</v>
      </c>
      <c r="G117" s="43"/>
      <c r="H117" s="43"/>
      <c r="I117" s="237"/>
      <c r="J117" s="43"/>
      <c r="K117" s="43"/>
      <c r="L117" s="47"/>
      <c r="M117" s="238"/>
      <c r="N117" s="239"/>
      <c r="O117" s="87"/>
      <c r="P117" s="87"/>
      <c r="Q117" s="87"/>
      <c r="R117" s="87"/>
      <c r="S117" s="87"/>
      <c r="T117" s="88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T117" s="20" t="s">
        <v>370</v>
      </c>
      <c r="AU117" s="20" t="s">
        <v>81</v>
      </c>
    </row>
    <row r="118" s="14" customFormat="1">
      <c r="A118" s="14"/>
      <c r="B118" s="251"/>
      <c r="C118" s="252"/>
      <c r="D118" s="242" t="s">
        <v>372</v>
      </c>
      <c r="E118" s="253" t="s">
        <v>21</v>
      </c>
      <c r="F118" s="254" t="s">
        <v>5942</v>
      </c>
      <c r="G118" s="252"/>
      <c r="H118" s="255">
        <v>96</v>
      </c>
      <c r="I118" s="256"/>
      <c r="J118" s="252"/>
      <c r="K118" s="252"/>
      <c r="L118" s="257"/>
      <c r="M118" s="258"/>
      <c r="N118" s="259"/>
      <c r="O118" s="259"/>
      <c r="P118" s="259"/>
      <c r="Q118" s="259"/>
      <c r="R118" s="259"/>
      <c r="S118" s="259"/>
      <c r="T118" s="260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61" t="s">
        <v>372</v>
      </c>
      <c r="AU118" s="261" t="s">
        <v>81</v>
      </c>
      <c r="AV118" s="14" t="s">
        <v>81</v>
      </c>
      <c r="AW118" s="14" t="s">
        <v>34</v>
      </c>
      <c r="AX118" s="14" t="s">
        <v>79</v>
      </c>
      <c r="AY118" s="261" t="s">
        <v>178</v>
      </c>
    </row>
    <row r="119" s="2" customFormat="1" ht="37.8" customHeight="1">
      <c r="A119" s="41"/>
      <c r="B119" s="42"/>
      <c r="C119" s="214" t="s">
        <v>215</v>
      </c>
      <c r="D119" s="214" t="s">
        <v>179</v>
      </c>
      <c r="E119" s="215" t="s">
        <v>5943</v>
      </c>
      <c r="F119" s="216" t="s">
        <v>5944</v>
      </c>
      <c r="G119" s="217" t="s">
        <v>692</v>
      </c>
      <c r="H119" s="218">
        <v>34.560000000000002</v>
      </c>
      <c r="I119" s="219"/>
      <c r="J119" s="220">
        <f>ROUND(I119*H119,2)</f>
        <v>0</v>
      </c>
      <c r="K119" s="216" t="s">
        <v>368</v>
      </c>
      <c r="L119" s="47"/>
      <c r="M119" s="221" t="s">
        <v>21</v>
      </c>
      <c r="N119" s="222" t="s">
        <v>43</v>
      </c>
      <c r="O119" s="87"/>
      <c r="P119" s="223">
        <f>O119*H119</f>
        <v>0</v>
      </c>
      <c r="Q119" s="223">
        <v>0</v>
      </c>
      <c r="R119" s="223">
        <f>Q119*H119</f>
        <v>0</v>
      </c>
      <c r="S119" s="223">
        <v>0</v>
      </c>
      <c r="T119" s="224">
        <f>S119*H119</f>
        <v>0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25" t="s">
        <v>97</v>
      </c>
      <c r="AT119" s="225" t="s">
        <v>179</v>
      </c>
      <c r="AU119" s="225" t="s">
        <v>81</v>
      </c>
      <c r="AY119" s="20" t="s">
        <v>178</v>
      </c>
      <c r="BE119" s="226">
        <f>IF(N119="základní",J119,0)</f>
        <v>0</v>
      </c>
      <c r="BF119" s="226">
        <f>IF(N119="snížená",J119,0)</f>
        <v>0</v>
      </c>
      <c r="BG119" s="226">
        <f>IF(N119="zákl. přenesená",J119,0)</f>
        <v>0</v>
      </c>
      <c r="BH119" s="226">
        <f>IF(N119="sníž. přenesená",J119,0)</f>
        <v>0</v>
      </c>
      <c r="BI119" s="226">
        <f>IF(N119="nulová",J119,0)</f>
        <v>0</v>
      </c>
      <c r="BJ119" s="20" t="s">
        <v>79</v>
      </c>
      <c r="BK119" s="226">
        <f>ROUND(I119*H119,2)</f>
        <v>0</v>
      </c>
      <c r="BL119" s="20" t="s">
        <v>97</v>
      </c>
      <c r="BM119" s="225" t="s">
        <v>5945</v>
      </c>
    </row>
    <row r="120" s="2" customFormat="1">
      <c r="A120" s="41"/>
      <c r="B120" s="42"/>
      <c r="C120" s="43"/>
      <c r="D120" s="235" t="s">
        <v>370</v>
      </c>
      <c r="E120" s="43"/>
      <c r="F120" s="236" t="s">
        <v>5946</v>
      </c>
      <c r="G120" s="43"/>
      <c r="H120" s="43"/>
      <c r="I120" s="237"/>
      <c r="J120" s="43"/>
      <c r="K120" s="43"/>
      <c r="L120" s="47"/>
      <c r="M120" s="238"/>
      <c r="N120" s="239"/>
      <c r="O120" s="87"/>
      <c r="P120" s="87"/>
      <c r="Q120" s="87"/>
      <c r="R120" s="87"/>
      <c r="S120" s="87"/>
      <c r="T120" s="88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T120" s="20" t="s">
        <v>370</v>
      </c>
      <c r="AU120" s="20" t="s">
        <v>81</v>
      </c>
    </row>
    <row r="121" s="14" customFormat="1">
      <c r="A121" s="14"/>
      <c r="B121" s="251"/>
      <c r="C121" s="252"/>
      <c r="D121" s="242" t="s">
        <v>372</v>
      </c>
      <c r="E121" s="253" t="s">
        <v>21</v>
      </c>
      <c r="F121" s="254" t="s">
        <v>5947</v>
      </c>
      <c r="G121" s="252"/>
      <c r="H121" s="255">
        <v>34.560000000000002</v>
      </c>
      <c r="I121" s="256"/>
      <c r="J121" s="252"/>
      <c r="K121" s="252"/>
      <c r="L121" s="257"/>
      <c r="M121" s="258"/>
      <c r="N121" s="259"/>
      <c r="O121" s="259"/>
      <c r="P121" s="259"/>
      <c r="Q121" s="259"/>
      <c r="R121" s="259"/>
      <c r="S121" s="259"/>
      <c r="T121" s="260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61" t="s">
        <v>372</v>
      </c>
      <c r="AU121" s="261" t="s">
        <v>81</v>
      </c>
      <c r="AV121" s="14" t="s">
        <v>81</v>
      </c>
      <c r="AW121" s="14" t="s">
        <v>34</v>
      </c>
      <c r="AX121" s="14" t="s">
        <v>79</v>
      </c>
      <c r="AY121" s="261" t="s">
        <v>178</v>
      </c>
    </row>
    <row r="122" s="2" customFormat="1" ht="37.8" customHeight="1">
      <c r="A122" s="41"/>
      <c r="B122" s="42"/>
      <c r="C122" s="214" t="s">
        <v>219</v>
      </c>
      <c r="D122" s="214" t="s">
        <v>179</v>
      </c>
      <c r="E122" s="215" t="s">
        <v>475</v>
      </c>
      <c r="F122" s="216" t="s">
        <v>476</v>
      </c>
      <c r="G122" s="217" t="s">
        <v>392</v>
      </c>
      <c r="H122" s="218">
        <v>19.199999999999999</v>
      </c>
      <c r="I122" s="219"/>
      <c r="J122" s="220">
        <f>ROUND(I122*H122,2)</f>
        <v>0</v>
      </c>
      <c r="K122" s="216" t="s">
        <v>368</v>
      </c>
      <c r="L122" s="47"/>
      <c r="M122" s="221" t="s">
        <v>21</v>
      </c>
      <c r="N122" s="222" t="s">
        <v>43</v>
      </c>
      <c r="O122" s="87"/>
      <c r="P122" s="223">
        <f>O122*H122</f>
        <v>0</v>
      </c>
      <c r="Q122" s="223">
        <v>0</v>
      </c>
      <c r="R122" s="223">
        <f>Q122*H122</f>
        <v>0</v>
      </c>
      <c r="S122" s="223">
        <v>0</v>
      </c>
      <c r="T122" s="224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25" t="s">
        <v>97</v>
      </c>
      <c r="AT122" s="225" t="s">
        <v>179</v>
      </c>
      <c r="AU122" s="225" t="s">
        <v>81</v>
      </c>
      <c r="AY122" s="20" t="s">
        <v>178</v>
      </c>
      <c r="BE122" s="226">
        <f>IF(N122="základní",J122,0)</f>
        <v>0</v>
      </c>
      <c r="BF122" s="226">
        <f>IF(N122="snížená",J122,0)</f>
        <v>0</v>
      </c>
      <c r="BG122" s="226">
        <f>IF(N122="zákl. přenesená",J122,0)</f>
        <v>0</v>
      </c>
      <c r="BH122" s="226">
        <f>IF(N122="sníž. přenesená",J122,0)</f>
        <v>0</v>
      </c>
      <c r="BI122" s="226">
        <f>IF(N122="nulová",J122,0)</f>
        <v>0</v>
      </c>
      <c r="BJ122" s="20" t="s">
        <v>79</v>
      </c>
      <c r="BK122" s="226">
        <f>ROUND(I122*H122,2)</f>
        <v>0</v>
      </c>
      <c r="BL122" s="20" t="s">
        <v>97</v>
      </c>
      <c r="BM122" s="225" t="s">
        <v>5948</v>
      </c>
    </row>
    <row r="123" s="2" customFormat="1">
      <c r="A123" s="41"/>
      <c r="B123" s="42"/>
      <c r="C123" s="43"/>
      <c r="D123" s="235" t="s">
        <v>370</v>
      </c>
      <c r="E123" s="43"/>
      <c r="F123" s="236" t="s">
        <v>478</v>
      </c>
      <c r="G123" s="43"/>
      <c r="H123" s="43"/>
      <c r="I123" s="237"/>
      <c r="J123" s="43"/>
      <c r="K123" s="43"/>
      <c r="L123" s="47"/>
      <c r="M123" s="238"/>
      <c r="N123" s="239"/>
      <c r="O123" s="87"/>
      <c r="P123" s="87"/>
      <c r="Q123" s="87"/>
      <c r="R123" s="87"/>
      <c r="S123" s="87"/>
      <c r="T123" s="88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T123" s="20" t="s">
        <v>370</v>
      </c>
      <c r="AU123" s="20" t="s">
        <v>81</v>
      </c>
    </row>
    <row r="124" s="14" customFormat="1">
      <c r="A124" s="14"/>
      <c r="B124" s="251"/>
      <c r="C124" s="252"/>
      <c r="D124" s="242" t="s">
        <v>372</v>
      </c>
      <c r="E124" s="253" t="s">
        <v>21</v>
      </c>
      <c r="F124" s="254" t="s">
        <v>5937</v>
      </c>
      <c r="G124" s="252"/>
      <c r="H124" s="255">
        <v>19.199999999999999</v>
      </c>
      <c r="I124" s="256"/>
      <c r="J124" s="252"/>
      <c r="K124" s="252"/>
      <c r="L124" s="257"/>
      <c r="M124" s="258"/>
      <c r="N124" s="259"/>
      <c r="O124" s="259"/>
      <c r="P124" s="259"/>
      <c r="Q124" s="259"/>
      <c r="R124" s="259"/>
      <c r="S124" s="259"/>
      <c r="T124" s="260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61" t="s">
        <v>372</v>
      </c>
      <c r="AU124" s="261" t="s">
        <v>81</v>
      </c>
      <c r="AV124" s="14" t="s">
        <v>81</v>
      </c>
      <c r="AW124" s="14" t="s">
        <v>34</v>
      </c>
      <c r="AX124" s="14" t="s">
        <v>79</v>
      </c>
      <c r="AY124" s="261" t="s">
        <v>178</v>
      </c>
    </row>
    <row r="125" s="2" customFormat="1" ht="44.25" customHeight="1">
      <c r="A125" s="41"/>
      <c r="B125" s="42"/>
      <c r="C125" s="214" t="s">
        <v>223</v>
      </c>
      <c r="D125" s="214" t="s">
        <v>179</v>
      </c>
      <c r="E125" s="215" t="s">
        <v>5050</v>
      </c>
      <c r="F125" s="216" t="s">
        <v>5051</v>
      </c>
      <c r="G125" s="217" t="s">
        <v>392</v>
      </c>
      <c r="H125" s="218">
        <v>96</v>
      </c>
      <c r="I125" s="219"/>
      <c r="J125" s="220">
        <f>ROUND(I125*H125,2)</f>
        <v>0</v>
      </c>
      <c r="K125" s="216" t="s">
        <v>368</v>
      </c>
      <c r="L125" s="47"/>
      <c r="M125" s="221" t="s">
        <v>21</v>
      </c>
      <c r="N125" s="222" t="s">
        <v>43</v>
      </c>
      <c r="O125" s="87"/>
      <c r="P125" s="223">
        <f>O125*H125</f>
        <v>0</v>
      </c>
      <c r="Q125" s="223">
        <v>0</v>
      </c>
      <c r="R125" s="223">
        <f>Q125*H125</f>
        <v>0</v>
      </c>
      <c r="S125" s="223">
        <v>0</v>
      </c>
      <c r="T125" s="224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25" t="s">
        <v>97</v>
      </c>
      <c r="AT125" s="225" t="s">
        <v>179</v>
      </c>
      <c r="AU125" s="225" t="s">
        <v>81</v>
      </c>
      <c r="AY125" s="20" t="s">
        <v>178</v>
      </c>
      <c r="BE125" s="226">
        <f>IF(N125="základní",J125,0)</f>
        <v>0</v>
      </c>
      <c r="BF125" s="226">
        <f>IF(N125="snížená",J125,0)</f>
        <v>0</v>
      </c>
      <c r="BG125" s="226">
        <f>IF(N125="zákl. přenesená",J125,0)</f>
        <v>0</v>
      </c>
      <c r="BH125" s="226">
        <f>IF(N125="sníž. přenesená",J125,0)</f>
        <v>0</v>
      </c>
      <c r="BI125" s="226">
        <f>IF(N125="nulová",J125,0)</f>
        <v>0</v>
      </c>
      <c r="BJ125" s="20" t="s">
        <v>79</v>
      </c>
      <c r="BK125" s="226">
        <f>ROUND(I125*H125,2)</f>
        <v>0</v>
      </c>
      <c r="BL125" s="20" t="s">
        <v>97</v>
      </c>
      <c r="BM125" s="225" t="s">
        <v>5949</v>
      </c>
    </row>
    <row r="126" s="2" customFormat="1">
      <c r="A126" s="41"/>
      <c r="B126" s="42"/>
      <c r="C126" s="43"/>
      <c r="D126" s="235" t="s">
        <v>370</v>
      </c>
      <c r="E126" s="43"/>
      <c r="F126" s="236" t="s">
        <v>5053</v>
      </c>
      <c r="G126" s="43"/>
      <c r="H126" s="43"/>
      <c r="I126" s="237"/>
      <c r="J126" s="43"/>
      <c r="K126" s="43"/>
      <c r="L126" s="47"/>
      <c r="M126" s="238"/>
      <c r="N126" s="239"/>
      <c r="O126" s="87"/>
      <c r="P126" s="87"/>
      <c r="Q126" s="87"/>
      <c r="R126" s="87"/>
      <c r="S126" s="87"/>
      <c r="T126" s="88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T126" s="20" t="s">
        <v>370</v>
      </c>
      <c r="AU126" s="20" t="s">
        <v>81</v>
      </c>
    </row>
    <row r="127" s="14" customFormat="1">
      <c r="A127" s="14"/>
      <c r="B127" s="251"/>
      <c r="C127" s="252"/>
      <c r="D127" s="242" t="s">
        <v>372</v>
      </c>
      <c r="E127" s="253" t="s">
        <v>21</v>
      </c>
      <c r="F127" s="254" t="s">
        <v>5932</v>
      </c>
      <c r="G127" s="252"/>
      <c r="H127" s="255">
        <v>115.2</v>
      </c>
      <c r="I127" s="256"/>
      <c r="J127" s="252"/>
      <c r="K127" s="252"/>
      <c r="L127" s="257"/>
      <c r="M127" s="258"/>
      <c r="N127" s="259"/>
      <c r="O127" s="259"/>
      <c r="P127" s="259"/>
      <c r="Q127" s="259"/>
      <c r="R127" s="259"/>
      <c r="S127" s="259"/>
      <c r="T127" s="260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61" t="s">
        <v>372</v>
      </c>
      <c r="AU127" s="261" t="s">
        <v>81</v>
      </c>
      <c r="AV127" s="14" t="s">
        <v>81</v>
      </c>
      <c r="AW127" s="14" t="s">
        <v>34</v>
      </c>
      <c r="AX127" s="14" t="s">
        <v>72</v>
      </c>
      <c r="AY127" s="261" t="s">
        <v>178</v>
      </c>
    </row>
    <row r="128" s="14" customFormat="1">
      <c r="A128" s="14"/>
      <c r="B128" s="251"/>
      <c r="C128" s="252"/>
      <c r="D128" s="242" t="s">
        <v>372</v>
      </c>
      <c r="E128" s="253" t="s">
        <v>21</v>
      </c>
      <c r="F128" s="254" t="s">
        <v>5950</v>
      </c>
      <c r="G128" s="252"/>
      <c r="H128" s="255">
        <v>-19.199999999999999</v>
      </c>
      <c r="I128" s="256"/>
      <c r="J128" s="252"/>
      <c r="K128" s="252"/>
      <c r="L128" s="257"/>
      <c r="M128" s="258"/>
      <c r="N128" s="259"/>
      <c r="O128" s="259"/>
      <c r="P128" s="259"/>
      <c r="Q128" s="259"/>
      <c r="R128" s="259"/>
      <c r="S128" s="259"/>
      <c r="T128" s="260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61" t="s">
        <v>372</v>
      </c>
      <c r="AU128" s="261" t="s">
        <v>81</v>
      </c>
      <c r="AV128" s="14" t="s">
        <v>81</v>
      </c>
      <c r="AW128" s="14" t="s">
        <v>34</v>
      </c>
      <c r="AX128" s="14" t="s">
        <v>72</v>
      </c>
      <c r="AY128" s="261" t="s">
        <v>178</v>
      </c>
    </row>
    <row r="129" s="15" customFormat="1">
      <c r="A129" s="15"/>
      <c r="B129" s="262"/>
      <c r="C129" s="263"/>
      <c r="D129" s="242" t="s">
        <v>372</v>
      </c>
      <c r="E129" s="264" t="s">
        <v>21</v>
      </c>
      <c r="F129" s="265" t="s">
        <v>399</v>
      </c>
      <c r="G129" s="263"/>
      <c r="H129" s="266">
        <v>96</v>
      </c>
      <c r="I129" s="267"/>
      <c r="J129" s="263"/>
      <c r="K129" s="263"/>
      <c r="L129" s="268"/>
      <c r="M129" s="269"/>
      <c r="N129" s="270"/>
      <c r="O129" s="270"/>
      <c r="P129" s="270"/>
      <c r="Q129" s="270"/>
      <c r="R129" s="270"/>
      <c r="S129" s="270"/>
      <c r="T129" s="271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T129" s="272" t="s">
        <v>372</v>
      </c>
      <c r="AU129" s="272" t="s">
        <v>81</v>
      </c>
      <c r="AV129" s="15" t="s">
        <v>97</v>
      </c>
      <c r="AW129" s="15" t="s">
        <v>34</v>
      </c>
      <c r="AX129" s="15" t="s">
        <v>79</v>
      </c>
      <c r="AY129" s="272" t="s">
        <v>178</v>
      </c>
    </row>
    <row r="130" s="2" customFormat="1" ht="24.15" customHeight="1">
      <c r="A130" s="41"/>
      <c r="B130" s="42"/>
      <c r="C130" s="214" t="s">
        <v>185</v>
      </c>
      <c r="D130" s="214" t="s">
        <v>179</v>
      </c>
      <c r="E130" s="215" t="s">
        <v>5951</v>
      </c>
      <c r="F130" s="216" t="s">
        <v>5952</v>
      </c>
      <c r="G130" s="217" t="s">
        <v>392</v>
      </c>
      <c r="H130" s="218">
        <v>96</v>
      </c>
      <c r="I130" s="219"/>
      <c r="J130" s="220">
        <f>ROUND(I130*H130,2)</f>
        <v>0</v>
      </c>
      <c r="K130" s="216" t="s">
        <v>368</v>
      </c>
      <c r="L130" s="47"/>
      <c r="M130" s="221" t="s">
        <v>21</v>
      </c>
      <c r="N130" s="222" t="s">
        <v>43</v>
      </c>
      <c r="O130" s="87"/>
      <c r="P130" s="223">
        <f>O130*H130</f>
        <v>0</v>
      </c>
      <c r="Q130" s="223">
        <v>0</v>
      </c>
      <c r="R130" s="223">
        <f>Q130*H130</f>
        <v>0</v>
      </c>
      <c r="S130" s="223">
        <v>0</v>
      </c>
      <c r="T130" s="224">
        <f>S130*H130</f>
        <v>0</v>
      </c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R130" s="225" t="s">
        <v>97</v>
      </c>
      <c r="AT130" s="225" t="s">
        <v>179</v>
      </c>
      <c r="AU130" s="225" t="s">
        <v>81</v>
      </c>
      <c r="AY130" s="20" t="s">
        <v>178</v>
      </c>
      <c r="BE130" s="226">
        <f>IF(N130="základní",J130,0)</f>
        <v>0</v>
      </c>
      <c r="BF130" s="226">
        <f>IF(N130="snížená",J130,0)</f>
        <v>0</v>
      </c>
      <c r="BG130" s="226">
        <f>IF(N130="zákl. přenesená",J130,0)</f>
        <v>0</v>
      </c>
      <c r="BH130" s="226">
        <f>IF(N130="sníž. přenesená",J130,0)</f>
        <v>0</v>
      </c>
      <c r="BI130" s="226">
        <f>IF(N130="nulová",J130,0)</f>
        <v>0</v>
      </c>
      <c r="BJ130" s="20" t="s">
        <v>79</v>
      </c>
      <c r="BK130" s="226">
        <f>ROUND(I130*H130,2)</f>
        <v>0</v>
      </c>
      <c r="BL130" s="20" t="s">
        <v>97</v>
      </c>
      <c r="BM130" s="225" t="s">
        <v>5953</v>
      </c>
    </row>
    <row r="131" s="2" customFormat="1">
      <c r="A131" s="41"/>
      <c r="B131" s="42"/>
      <c r="C131" s="43"/>
      <c r="D131" s="235" t="s">
        <v>370</v>
      </c>
      <c r="E131" s="43"/>
      <c r="F131" s="236" t="s">
        <v>5954</v>
      </c>
      <c r="G131" s="43"/>
      <c r="H131" s="43"/>
      <c r="I131" s="237"/>
      <c r="J131" s="43"/>
      <c r="K131" s="43"/>
      <c r="L131" s="47"/>
      <c r="M131" s="238"/>
      <c r="N131" s="239"/>
      <c r="O131" s="87"/>
      <c r="P131" s="87"/>
      <c r="Q131" s="87"/>
      <c r="R131" s="87"/>
      <c r="S131" s="87"/>
      <c r="T131" s="88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T131" s="20" t="s">
        <v>370</v>
      </c>
      <c r="AU131" s="20" t="s">
        <v>81</v>
      </c>
    </row>
    <row r="132" s="14" customFormat="1">
      <c r="A132" s="14"/>
      <c r="B132" s="251"/>
      <c r="C132" s="252"/>
      <c r="D132" s="242" t="s">
        <v>372</v>
      </c>
      <c r="E132" s="253" t="s">
        <v>21</v>
      </c>
      <c r="F132" s="254" t="s">
        <v>5932</v>
      </c>
      <c r="G132" s="252"/>
      <c r="H132" s="255">
        <v>115.2</v>
      </c>
      <c r="I132" s="256"/>
      <c r="J132" s="252"/>
      <c r="K132" s="252"/>
      <c r="L132" s="257"/>
      <c r="M132" s="258"/>
      <c r="N132" s="259"/>
      <c r="O132" s="259"/>
      <c r="P132" s="259"/>
      <c r="Q132" s="259"/>
      <c r="R132" s="259"/>
      <c r="S132" s="259"/>
      <c r="T132" s="260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61" t="s">
        <v>372</v>
      </c>
      <c r="AU132" s="261" t="s">
        <v>81</v>
      </c>
      <c r="AV132" s="14" t="s">
        <v>81</v>
      </c>
      <c r="AW132" s="14" t="s">
        <v>34</v>
      </c>
      <c r="AX132" s="14" t="s">
        <v>72</v>
      </c>
      <c r="AY132" s="261" t="s">
        <v>178</v>
      </c>
    </row>
    <row r="133" s="14" customFormat="1">
      <c r="A133" s="14"/>
      <c r="B133" s="251"/>
      <c r="C133" s="252"/>
      <c r="D133" s="242" t="s">
        <v>372</v>
      </c>
      <c r="E133" s="253" t="s">
        <v>21</v>
      </c>
      <c r="F133" s="254" t="s">
        <v>5950</v>
      </c>
      <c r="G133" s="252"/>
      <c r="H133" s="255">
        <v>-19.199999999999999</v>
      </c>
      <c r="I133" s="256"/>
      <c r="J133" s="252"/>
      <c r="K133" s="252"/>
      <c r="L133" s="257"/>
      <c r="M133" s="258"/>
      <c r="N133" s="259"/>
      <c r="O133" s="259"/>
      <c r="P133" s="259"/>
      <c r="Q133" s="259"/>
      <c r="R133" s="259"/>
      <c r="S133" s="259"/>
      <c r="T133" s="260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61" t="s">
        <v>372</v>
      </c>
      <c r="AU133" s="261" t="s">
        <v>81</v>
      </c>
      <c r="AV133" s="14" t="s">
        <v>81</v>
      </c>
      <c r="AW133" s="14" t="s">
        <v>34</v>
      </c>
      <c r="AX133" s="14" t="s">
        <v>72</v>
      </c>
      <c r="AY133" s="261" t="s">
        <v>178</v>
      </c>
    </row>
    <row r="134" s="15" customFormat="1">
      <c r="A134" s="15"/>
      <c r="B134" s="262"/>
      <c r="C134" s="263"/>
      <c r="D134" s="242" t="s">
        <v>372</v>
      </c>
      <c r="E134" s="264" t="s">
        <v>21</v>
      </c>
      <c r="F134" s="265" t="s">
        <v>399</v>
      </c>
      <c r="G134" s="263"/>
      <c r="H134" s="266">
        <v>96</v>
      </c>
      <c r="I134" s="267"/>
      <c r="J134" s="263"/>
      <c r="K134" s="263"/>
      <c r="L134" s="268"/>
      <c r="M134" s="269"/>
      <c r="N134" s="270"/>
      <c r="O134" s="270"/>
      <c r="P134" s="270"/>
      <c r="Q134" s="270"/>
      <c r="R134" s="270"/>
      <c r="S134" s="270"/>
      <c r="T134" s="271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T134" s="272" t="s">
        <v>372</v>
      </c>
      <c r="AU134" s="272" t="s">
        <v>81</v>
      </c>
      <c r="AV134" s="15" t="s">
        <v>97</v>
      </c>
      <c r="AW134" s="15" t="s">
        <v>34</v>
      </c>
      <c r="AX134" s="15" t="s">
        <v>79</v>
      </c>
      <c r="AY134" s="272" t="s">
        <v>178</v>
      </c>
    </row>
    <row r="135" s="2" customFormat="1" ht="33" customHeight="1">
      <c r="A135" s="41"/>
      <c r="B135" s="42"/>
      <c r="C135" s="214" t="s">
        <v>189</v>
      </c>
      <c r="D135" s="214" t="s">
        <v>179</v>
      </c>
      <c r="E135" s="215" t="s">
        <v>5955</v>
      </c>
      <c r="F135" s="216" t="s">
        <v>5956</v>
      </c>
      <c r="G135" s="217" t="s">
        <v>384</v>
      </c>
      <c r="H135" s="218">
        <v>90</v>
      </c>
      <c r="I135" s="219"/>
      <c r="J135" s="220">
        <f>ROUND(I135*H135,2)</f>
        <v>0</v>
      </c>
      <c r="K135" s="216" t="s">
        <v>368</v>
      </c>
      <c r="L135" s="47"/>
      <c r="M135" s="221" t="s">
        <v>21</v>
      </c>
      <c r="N135" s="222" t="s">
        <v>43</v>
      </c>
      <c r="O135" s="87"/>
      <c r="P135" s="223">
        <f>O135*H135</f>
        <v>0</v>
      </c>
      <c r="Q135" s="223">
        <v>0.00020000000000000001</v>
      </c>
      <c r="R135" s="223">
        <f>Q135*H135</f>
        <v>0.018000000000000002</v>
      </c>
      <c r="S135" s="223">
        <v>0</v>
      </c>
      <c r="T135" s="224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25" t="s">
        <v>97</v>
      </c>
      <c r="AT135" s="225" t="s">
        <v>179</v>
      </c>
      <c r="AU135" s="225" t="s">
        <v>81</v>
      </c>
      <c r="AY135" s="20" t="s">
        <v>178</v>
      </c>
      <c r="BE135" s="226">
        <f>IF(N135="základní",J135,0)</f>
        <v>0</v>
      </c>
      <c r="BF135" s="226">
        <f>IF(N135="snížená",J135,0)</f>
        <v>0</v>
      </c>
      <c r="BG135" s="226">
        <f>IF(N135="zákl. přenesená",J135,0)</f>
        <v>0</v>
      </c>
      <c r="BH135" s="226">
        <f>IF(N135="sníž. přenesená",J135,0)</f>
        <v>0</v>
      </c>
      <c r="BI135" s="226">
        <f>IF(N135="nulová",J135,0)</f>
        <v>0</v>
      </c>
      <c r="BJ135" s="20" t="s">
        <v>79</v>
      </c>
      <c r="BK135" s="226">
        <f>ROUND(I135*H135,2)</f>
        <v>0</v>
      </c>
      <c r="BL135" s="20" t="s">
        <v>97</v>
      </c>
      <c r="BM135" s="225" t="s">
        <v>5957</v>
      </c>
    </row>
    <row r="136" s="2" customFormat="1">
      <c r="A136" s="41"/>
      <c r="B136" s="42"/>
      <c r="C136" s="43"/>
      <c r="D136" s="235" t="s">
        <v>370</v>
      </c>
      <c r="E136" s="43"/>
      <c r="F136" s="236" t="s">
        <v>5958</v>
      </c>
      <c r="G136" s="43"/>
      <c r="H136" s="43"/>
      <c r="I136" s="237"/>
      <c r="J136" s="43"/>
      <c r="K136" s="43"/>
      <c r="L136" s="47"/>
      <c r="M136" s="238"/>
      <c r="N136" s="239"/>
      <c r="O136" s="87"/>
      <c r="P136" s="87"/>
      <c r="Q136" s="87"/>
      <c r="R136" s="87"/>
      <c r="S136" s="87"/>
      <c r="T136" s="88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T136" s="20" t="s">
        <v>370</v>
      </c>
      <c r="AU136" s="20" t="s">
        <v>81</v>
      </c>
    </row>
    <row r="137" s="14" customFormat="1">
      <c r="A137" s="14"/>
      <c r="B137" s="251"/>
      <c r="C137" s="252"/>
      <c r="D137" s="242" t="s">
        <v>372</v>
      </c>
      <c r="E137" s="253" t="s">
        <v>21</v>
      </c>
      <c r="F137" s="254" t="s">
        <v>5959</v>
      </c>
      <c r="G137" s="252"/>
      <c r="H137" s="255">
        <v>90</v>
      </c>
      <c r="I137" s="256"/>
      <c r="J137" s="252"/>
      <c r="K137" s="252"/>
      <c r="L137" s="257"/>
      <c r="M137" s="258"/>
      <c r="N137" s="259"/>
      <c r="O137" s="259"/>
      <c r="P137" s="259"/>
      <c r="Q137" s="259"/>
      <c r="R137" s="259"/>
      <c r="S137" s="259"/>
      <c r="T137" s="260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61" t="s">
        <v>372</v>
      </c>
      <c r="AU137" s="261" t="s">
        <v>81</v>
      </c>
      <c r="AV137" s="14" t="s">
        <v>81</v>
      </c>
      <c r="AW137" s="14" t="s">
        <v>34</v>
      </c>
      <c r="AX137" s="14" t="s">
        <v>79</v>
      </c>
      <c r="AY137" s="261" t="s">
        <v>178</v>
      </c>
    </row>
    <row r="138" s="2" customFormat="1" ht="16.5" customHeight="1">
      <c r="A138" s="41"/>
      <c r="B138" s="42"/>
      <c r="C138" s="284" t="s">
        <v>193</v>
      </c>
      <c r="D138" s="284" t="s">
        <v>543</v>
      </c>
      <c r="E138" s="285" t="s">
        <v>5960</v>
      </c>
      <c r="F138" s="286" t="s">
        <v>5961</v>
      </c>
      <c r="G138" s="287" t="s">
        <v>384</v>
      </c>
      <c r="H138" s="288">
        <v>94.5</v>
      </c>
      <c r="I138" s="289"/>
      <c r="J138" s="290">
        <f>ROUND(I138*H138,2)</f>
        <v>0</v>
      </c>
      <c r="K138" s="286" t="s">
        <v>368</v>
      </c>
      <c r="L138" s="291"/>
      <c r="M138" s="292" t="s">
        <v>21</v>
      </c>
      <c r="N138" s="293" t="s">
        <v>43</v>
      </c>
      <c r="O138" s="87"/>
      <c r="P138" s="223">
        <f>O138*H138</f>
        <v>0</v>
      </c>
      <c r="Q138" s="223">
        <v>0.025000000000000001</v>
      </c>
      <c r="R138" s="223">
        <f>Q138*H138</f>
        <v>2.3625000000000003</v>
      </c>
      <c r="S138" s="223">
        <v>0</v>
      </c>
      <c r="T138" s="224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25" t="s">
        <v>219</v>
      </c>
      <c r="AT138" s="225" t="s">
        <v>543</v>
      </c>
      <c r="AU138" s="225" t="s">
        <v>81</v>
      </c>
      <c r="AY138" s="20" t="s">
        <v>178</v>
      </c>
      <c r="BE138" s="226">
        <f>IF(N138="základní",J138,0)</f>
        <v>0</v>
      </c>
      <c r="BF138" s="226">
        <f>IF(N138="snížená",J138,0)</f>
        <v>0</v>
      </c>
      <c r="BG138" s="226">
        <f>IF(N138="zákl. přenesená",J138,0)</f>
        <v>0</v>
      </c>
      <c r="BH138" s="226">
        <f>IF(N138="sníž. přenesená",J138,0)</f>
        <v>0</v>
      </c>
      <c r="BI138" s="226">
        <f>IF(N138="nulová",J138,0)</f>
        <v>0</v>
      </c>
      <c r="BJ138" s="20" t="s">
        <v>79</v>
      </c>
      <c r="BK138" s="226">
        <f>ROUND(I138*H138,2)</f>
        <v>0</v>
      </c>
      <c r="BL138" s="20" t="s">
        <v>97</v>
      </c>
      <c r="BM138" s="225" t="s">
        <v>5962</v>
      </c>
    </row>
    <row r="139" s="14" customFormat="1">
      <c r="A139" s="14"/>
      <c r="B139" s="251"/>
      <c r="C139" s="252"/>
      <c r="D139" s="242" t="s">
        <v>372</v>
      </c>
      <c r="E139" s="253" t="s">
        <v>21</v>
      </c>
      <c r="F139" s="254" t="s">
        <v>5963</v>
      </c>
      <c r="G139" s="252"/>
      <c r="H139" s="255">
        <v>90</v>
      </c>
      <c r="I139" s="256"/>
      <c r="J139" s="252"/>
      <c r="K139" s="252"/>
      <c r="L139" s="257"/>
      <c r="M139" s="258"/>
      <c r="N139" s="259"/>
      <c r="O139" s="259"/>
      <c r="P139" s="259"/>
      <c r="Q139" s="259"/>
      <c r="R139" s="259"/>
      <c r="S139" s="259"/>
      <c r="T139" s="260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61" t="s">
        <v>372</v>
      </c>
      <c r="AU139" s="261" t="s">
        <v>81</v>
      </c>
      <c r="AV139" s="14" t="s">
        <v>81</v>
      </c>
      <c r="AW139" s="14" t="s">
        <v>34</v>
      </c>
      <c r="AX139" s="14" t="s">
        <v>79</v>
      </c>
      <c r="AY139" s="261" t="s">
        <v>178</v>
      </c>
    </row>
    <row r="140" s="14" customFormat="1">
      <c r="A140" s="14"/>
      <c r="B140" s="251"/>
      <c r="C140" s="252"/>
      <c r="D140" s="242" t="s">
        <v>372</v>
      </c>
      <c r="E140" s="252"/>
      <c r="F140" s="254" t="s">
        <v>5964</v>
      </c>
      <c r="G140" s="252"/>
      <c r="H140" s="255">
        <v>94.5</v>
      </c>
      <c r="I140" s="256"/>
      <c r="J140" s="252"/>
      <c r="K140" s="252"/>
      <c r="L140" s="257"/>
      <c r="M140" s="258"/>
      <c r="N140" s="259"/>
      <c r="O140" s="259"/>
      <c r="P140" s="259"/>
      <c r="Q140" s="259"/>
      <c r="R140" s="259"/>
      <c r="S140" s="259"/>
      <c r="T140" s="260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1" t="s">
        <v>372</v>
      </c>
      <c r="AU140" s="261" t="s">
        <v>81</v>
      </c>
      <c r="AV140" s="14" t="s">
        <v>81</v>
      </c>
      <c r="AW140" s="14" t="s">
        <v>4</v>
      </c>
      <c r="AX140" s="14" t="s">
        <v>79</v>
      </c>
      <c r="AY140" s="261" t="s">
        <v>178</v>
      </c>
    </row>
    <row r="141" s="2" customFormat="1" ht="33" customHeight="1">
      <c r="A141" s="41"/>
      <c r="B141" s="42"/>
      <c r="C141" s="214" t="s">
        <v>230</v>
      </c>
      <c r="D141" s="214" t="s">
        <v>179</v>
      </c>
      <c r="E141" s="215" t="s">
        <v>5965</v>
      </c>
      <c r="F141" s="216" t="s">
        <v>5966</v>
      </c>
      <c r="G141" s="217" t="s">
        <v>384</v>
      </c>
      <c r="H141" s="218">
        <v>20</v>
      </c>
      <c r="I141" s="219"/>
      <c r="J141" s="220">
        <f>ROUND(I141*H141,2)</f>
        <v>0</v>
      </c>
      <c r="K141" s="216" t="s">
        <v>368</v>
      </c>
      <c r="L141" s="47"/>
      <c r="M141" s="221" t="s">
        <v>21</v>
      </c>
      <c r="N141" s="222" t="s">
        <v>43</v>
      </c>
      <c r="O141" s="87"/>
      <c r="P141" s="223">
        <f>O141*H141</f>
        <v>0</v>
      </c>
      <c r="Q141" s="223">
        <v>0</v>
      </c>
      <c r="R141" s="223">
        <f>Q141*H141</f>
        <v>0</v>
      </c>
      <c r="S141" s="223">
        <v>0</v>
      </c>
      <c r="T141" s="224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25" t="s">
        <v>97</v>
      </c>
      <c r="AT141" s="225" t="s">
        <v>179</v>
      </c>
      <c r="AU141" s="225" t="s">
        <v>81</v>
      </c>
      <c r="AY141" s="20" t="s">
        <v>178</v>
      </c>
      <c r="BE141" s="226">
        <f>IF(N141="základní",J141,0)</f>
        <v>0</v>
      </c>
      <c r="BF141" s="226">
        <f>IF(N141="snížená",J141,0)</f>
        <v>0</v>
      </c>
      <c r="BG141" s="226">
        <f>IF(N141="zákl. přenesená",J141,0)</f>
        <v>0</v>
      </c>
      <c r="BH141" s="226">
        <f>IF(N141="sníž. přenesená",J141,0)</f>
        <v>0</v>
      </c>
      <c r="BI141" s="226">
        <f>IF(N141="nulová",J141,0)</f>
        <v>0</v>
      </c>
      <c r="BJ141" s="20" t="s">
        <v>79</v>
      </c>
      <c r="BK141" s="226">
        <f>ROUND(I141*H141,2)</f>
        <v>0</v>
      </c>
      <c r="BL141" s="20" t="s">
        <v>97</v>
      </c>
      <c r="BM141" s="225" t="s">
        <v>5967</v>
      </c>
    </row>
    <row r="142" s="2" customFormat="1">
      <c r="A142" s="41"/>
      <c r="B142" s="42"/>
      <c r="C142" s="43"/>
      <c r="D142" s="235" t="s">
        <v>370</v>
      </c>
      <c r="E142" s="43"/>
      <c r="F142" s="236" t="s">
        <v>5968</v>
      </c>
      <c r="G142" s="43"/>
      <c r="H142" s="43"/>
      <c r="I142" s="237"/>
      <c r="J142" s="43"/>
      <c r="K142" s="43"/>
      <c r="L142" s="47"/>
      <c r="M142" s="238"/>
      <c r="N142" s="239"/>
      <c r="O142" s="87"/>
      <c r="P142" s="87"/>
      <c r="Q142" s="87"/>
      <c r="R142" s="87"/>
      <c r="S142" s="87"/>
      <c r="T142" s="88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T142" s="20" t="s">
        <v>370</v>
      </c>
      <c r="AU142" s="20" t="s">
        <v>81</v>
      </c>
    </row>
    <row r="143" s="12" customFormat="1" ht="22.8" customHeight="1">
      <c r="A143" s="12"/>
      <c r="B143" s="200"/>
      <c r="C143" s="201"/>
      <c r="D143" s="202" t="s">
        <v>71</v>
      </c>
      <c r="E143" s="227" t="s">
        <v>206</v>
      </c>
      <c r="F143" s="227" t="s">
        <v>5089</v>
      </c>
      <c r="G143" s="201"/>
      <c r="H143" s="201"/>
      <c r="I143" s="204"/>
      <c r="J143" s="228">
        <f>BK143</f>
        <v>0</v>
      </c>
      <c r="K143" s="201"/>
      <c r="L143" s="206"/>
      <c r="M143" s="207"/>
      <c r="N143" s="208"/>
      <c r="O143" s="208"/>
      <c r="P143" s="209">
        <f>SUM(P144:P148)</f>
        <v>0</v>
      </c>
      <c r="Q143" s="208"/>
      <c r="R143" s="209">
        <f>SUM(R144:R148)</f>
        <v>0.45954</v>
      </c>
      <c r="S143" s="208"/>
      <c r="T143" s="210">
        <f>SUM(T144:T148)</f>
        <v>0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211" t="s">
        <v>79</v>
      </c>
      <c r="AT143" s="212" t="s">
        <v>71</v>
      </c>
      <c r="AU143" s="212" t="s">
        <v>79</v>
      </c>
      <c r="AY143" s="211" t="s">
        <v>178</v>
      </c>
      <c r="BK143" s="213">
        <f>SUM(BK144:BK148)</f>
        <v>0</v>
      </c>
    </row>
    <row r="144" s="2" customFormat="1" ht="37.8" customHeight="1">
      <c r="A144" s="41"/>
      <c r="B144" s="42"/>
      <c r="C144" s="214" t="s">
        <v>235</v>
      </c>
      <c r="D144" s="214" t="s">
        <v>179</v>
      </c>
      <c r="E144" s="215" t="s">
        <v>5969</v>
      </c>
      <c r="F144" s="216" t="s">
        <v>5970</v>
      </c>
      <c r="G144" s="217" t="s">
        <v>384</v>
      </c>
      <c r="H144" s="218">
        <v>50</v>
      </c>
      <c r="I144" s="219"/>
      <c r="J144" s="220">
        <f>ROUND(I144*H144,2)</f>
        <v>0</v>
      </c>
      <c r="K144" s="216" t="s">
        <v>368</v>
      </c>
      <c r="L144" s="47"/>
      <c r="M144" s="221" t="s">
        <v>21</v>
      </c>
      <c r="N144" s="222" t="s">
        <v>43</v>
      </c>
      <c r="O144" s="87"/>
      <c r="P144" s="223">
        <f>O144*H144</f>
        <v>0</v>
      </c>
      <c r="Q144" s="223">
        <v>0</v>
      </c>
      <c r="R144" s="223">
        <f>Q144*H144</f>
        <v>0</v>
      </c>
      <c r="S144" s="223">
        <v>0</v>
      </c>
      <c r="T144" s="224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25" t="s">
        <v>97</v>
      </c>
      <c r="AT144" s="225" t="s">
        <v>179</v>
      </c>
      <c r="AU144" s="225" t="s">
        <v>81</v>
      </c>
      <c r="AY144" s="20" t="s">
        <v>178</v>
      </c>
      <c r="BE144" s="226">
        <f>IF(N144="základní",J144,0)</f>
        <v>0</v>
      </c>
      <c r="BF144" s="226">
        <f>IF(N144="snížená",J144,0)</f>
        <v>0</v>
      </c>
      <c r="BG144" s="226">
        <f>IF(N144="zákl. přenesená",J144,0)</f>
        <v>0</v>
      </c>
      <c r="BH144" s="226">
        <f>IF(N144="sníž. přenesená",J144,0)</f>
        <v>0</v>
      </c>
      <c r="BI144" s="226">
        <f>IF(N144="nulová",J144,0)</f>
        <v>0</v>
      </c>
      <c r="BJ144" s="20" t="s">
        <v>79</v>
      </c>
      <c r="BK144" s="226">
        <f>ROUND(I144*H144,2)</f>
        <v>0</v>
      </c>
      <c r="BL144" s="20" t="s">
        <v>97</v>
      </c>
      <c r="BM144" s="225" t="s">
        <v>5971</v>
      </c>
    </row>
    <row r="145" s="2" customFormat="1">
      <c r="A145" s="41"/>
      <c r="B145" s="42"/>
      <c r="C145" s="43"/>
      <c r="D145" s="235" t="s">
        <v>370</v>
      </c>
      <c r="E145" s="43"/>
      <c r="F145" s="236" t="s">
        <v>5972</v>
      </c>
      <c r="G145" s="43"/>
      <c r="H145" s="43"/>
      <c r="I145" s="237"/>
      <c r="J145" s="43"/>
      <c r="K145" s="43"/>
      <c r="L145" s="47"/>
      <c r="M145" s="238"/>
      <c r="N145" s="239"/>
      <c r="O145" s="87"/>
      <c r="P145" s="87"/>
      <c r="Q145" s="87"/>
      <c r="R145" s="87"/>
      <c r="S145" s="87"/>
      <c r="T145" s="88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T145" s="20" t="s">
        <v>370</v>
      </c>
      <c r="AU145" s="20" t="s">
        <v>81</v>
      </c>
    </row>
    <row r="146" s="2" customFormat="1" ht="24.15" customHeight="1">
      <c r="A146" s="41"/>
      <c r="B146" s="42"/>
      <c r="C146" s="214" t="s">
        <v>8</v>
      </c>
      <c r="D146" s="214" t="s">
        <v>179</v>
      </c>
      <c r="E146" s="215" t="s">
        <v>5973</v>
      </c>
      <c r="F146" s="216" t="s">
        <v>5974</v>
      </c>
      <c r="G146" s="217" t="s">
        <v>392</v>
      </c>
      <c r="H146" s="218">
        <v>2</v>
      </c>
      <c r="I146" s="219"/>
      <c r="J146" s="220">
        <f>ROUND(I146*H146,2)</f>
        <v>0</v>
      </c>
      <c r="K146" s="216" t="s">
        <v>393</v>
      </c>
      <c r="L146" s="47"/>
      <c r="M146" s="221" t="s">
        <v>21</v>
      </c>
      <c r="N146" s="222" t="s">
        <v>43</v>
      </c>
      <c r="O146" s="87"/>
      <c r="P146" s="223">
        <f>O146*H146</f>
        <v>0</v>
      </c>
      <c r="Q146" s="223">
        <v>0.22977</v>
      </c>
      <c r="R146" s="223">
        <f>Q146*H146</f>
        <v>0.45954</v>
      </c>
      <c r="S146" s="223">
        <v>0</v>
      </c>
      <c r="T146" s="224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25" t="s">
        <v>97</v>
      </c>
      <c r="AT146" s="225" t="s">
        <v>179</v>
      </c>
      <c r="AU146" s="225" t="s">
        <v>81</v>
      </c>
      <c r="AY146" s="20" t="s">
        <v>178</v>
      </c>
      <c r="BE146" s="226">
        <f>IF(N146="základní",J146,0)</f>
        <v>0</v>
      </c>
      <c r="BF146" s="226">
        <f>IF(N146="snížená",J146,0)</f>
        <v>0</v>
      </c>
      <c r="BG146" s="226">
        <f>IF(N146="zákl. přenesená",J146,0)</f>
        <v>0</v>
      </c>
      <c r="BH146" s="226">
        <f>IF(N146="sníž. přenesená",J146,0)</f>
        <v>0</v>
      </c>
      <c r="BI146" s="226">
        <f>IF(N146="nulová",J146,0)</f>
        <v>0</v>
      </c>
      <c r="BJ146" s="20" t="s">
        <v>79</v>
      </c>
      <c r="BK146" s="226">
        <f>ROUND(I146*H146,2)</f>
        <v>0</v>
      </c>
      <c r="BL146" s="20" t="s">
        <v>97</v>
      </c>
      <c r="BM146" s="225" t="s">
        <v>5975</v>
      </c>
    </row>
    <row r="147" s="2" customFormat="1" ht="24.15" customHeight="1">
      <c r="A147" s="41"/>
      <c r="B147" s="42"/>
      <c r="C147" s="214" t="s">
        <v>242</v>
      </c>
      <c r="D147" s="214" t="s">
        <v>179</v>
      </c>
      <c r="E147" s="215" t="s">
        <v>5976</v>
      </c>
      <c r="F147" s="216" t="s">
        <v>5977</v>
      </c>
      <c r="G147" s="217" t="s">
        <v>384</v>
      </c>
      <c r="H147" s="218">
        <v>50</v>
      </c>
      <c r="I147" s="219"/>
      <c r="J147" s="220">
        <f>ROUND(I147*H147,2)</f>
        <v>0</v>
      </c>
      <c r="K147" s="216" t="s">
        <v>393</v>
      </c>
      <c r="L147" s="47"/>
      <c r="M147" s="221" t="s">
        <v>21</v>
      </c>
      <c r="N147" s="222" t="s">
        <v>43</v>
      </c>
      <c r="O147" s="87"/>
      <c r="P147" s="223">
        <f>O147*H147</f>
        <v>0</v>
      </c>
      <c r="Q147" s="223">
        <v>0</v>
      </c>
      <c r="R147" s="223">
        <f>Q147*H147</f>
        <v>0</v>
      </c>
      <c r="S147" s="223">
        <v>0</v>
      </c>
      <c r="T147" s="224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25" t="s">
        <v>97</v>
      </c>
      <c r="AT147" s="225" t="s">
        <v>179</v>
      </c>
      <c r="AU147" s="225" t="s">
        <v>81</v>
      </c>
      <c r="AY147" s="20" t="s">
        <v>178</v>
      </c>
      <c r="BE147" s="226">
        <f>IF(N147="základní",J147,0)</f>
        <v>0</v>
      </c>
      <c r="BF147" s="226">
        <f>IF(N147="snížená",J147,0)</f>
        <v>0</v>
      </c>
      <c r="BG147" s="226">
        <f>IF(N147="zákl. přenesená",J147,0)</f>
        <v>0</v>
      </c>
      <c r="BH147" s="226">
        <f>IF(N147="sníž. přenesená",J147,0)</f>
        <v>0</v>
      </c>
      <c r="BI147" s="226">
        <f>IF(N147="nulová",J147,0)</f>
        <v>0</v>
      </c>
      <c r="BJ147" s="20" t="s">
        <v>79</v>
      </c>
      <c r="BK147" s="226">
        <f>ROUND(I147*H147,2)</f>
        <v>0</v>
      </c>
      <c r="BL147" s="20" t="s">
        <v>97</v>
      </c>
      <c r="BM147" s="225" t="s">
        <v>5978</v>
      </c>
    </row>
    <row r="148" s="14" customFormat="1">
      <c r="A148" s="14"/>
      <c r="B148" s="251"/>
      <c r="C148" s="252"/>
      <c r="D148" s="242" t="s">
        <v>372</v>
      </c>
      <c r="E148" s="253" t="s">
        <v>21</v>
      </c>
      <c r="F148" s="254" t="s">
        <v>5979</v>
      </c>
      <c r="G148" s="252"/>
      <c r="H148" s="255">
        <v>50</v>
      </c>
      <c r="I148" s="256"/>
      <c r="J148" s="252"/>
      <c r="K148" s="252"/>
      <c r="L148" s="257"/>
      <c r="M148" s="258"/>
      <c r="N148" s="259"/>
      <c r="O148" s="259"/>
      <c r="P148" s="259"/>
      <c r="Q148" s="259"/>
      <c r="R148" s="259"/>
      <c r="S148" s="259"/>
      <c r="T148" s="260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61" t="s">
        <v>372</v>
      </c>
      <c r="AU148" s="261" t="s">
        <v>81</v>
      </c>
      <c r="AV148" s="14" t="s">
        <v>81</v>
      </c>
      <c r="AW148" s="14" t="s">
        <v>34</v>
      </c>
      <c r="AX148" s="14" t="s">
        <v>79</v>
      </c>
      <c r="AY148" s="261" t="s">
        <v>178</v>
      </c>
    </row>
    <row r="149" s="12" customFormat="1" ht="22.8" customHeight="1">
      <c r="A149" s="12"/>
      <c r="B149" s="200"/>
      <c r="C149" s="201"/>
      <c r="D149" s="202" t="s">
        <v>71</v>
      </c>
      <c r="E149" s="227" t="s">
        <v>223</v>
      </c>
      <c r="F149" s="227" t="s">
        <v>3693</v>
      </c>
      <c r="G149" s="201"/>
      <c r="H149" s="201"/>
      <c r="I149" s="204"/>
      <c r="J149" s="228">
        <f>BK149</f>
        <v>0</v>
      </c>
      <c r="K149" s="201"/>
      <c r="L149" s="206"/>
      <c r="M149" s="207"/>
      <c r="N149" s="208"/>
      <c r="O149" s="208"/>
      <c r="P149" s="209">
        <f>P150+P151+P152+P155+P158</f>
        <v>0</v>
      </c>
      <c r="Q149" s="208"/>
      <c r="R149" s="209">
        <f>R150+R151+R152+R155+R158</f>
        <v>0.013559999999999999</v>
      </c>
      <c r="S149" s="208"/>
      <c r="T149" s="210">
        <f>T150+T151+T152+T155+T158</f>
        <v>20.012499999999999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11" t="s">
        <v>79</v>
      </c>
      <c r="AT149" s="212" t="s">
        <v>71</v>
      </c>
      <c r="AU149" s="212" t="s">
        <v>79</v>
      </c>
      <c r="AY149" s="211" t="s">
        <v>178</v>
      </c>
      <c r="BK149" s="213">
        <f>BK150+BK151+BK152+BK155+BK158</f>
        <v>0</v>
      </c>
    </row>
    <row r="150" s="2" customFormat="1" ht="44.25" customHeight="1">
      <c r="A150" s="41"/>
      <c r="B150" s="42"/>
      <c r="C150" s="214" t="s">
        <v>246</v>
      </c>
      <c r="D150" s="214" t="s">
        <v>179</v>
      </c>
      <c r="E150" s="215" t="s">
        <v>5980</v>
      </c>
      <c r="F150" s="216" t="s">
        <v>5981</v>
      </c>
      <c r="G150" s="217" t="s">
        <v>209</v>
      </c>
      <c r="H150" s="218">
        <v>0.5</v>
      </c>
      <c r="I150" s="219"/>
      <c r="J150" s="220">
        <f>ROUND(I150*H150,2)</f>
        <v>0</v>
      </c>
      <c r="K150" s="216" t="s">
        <v>368</v>
      </c>
      <c r="L150" s="47"/>
      <c r="M150" s="221" t="s">
        <v>21</v>
      </c>
      <c r="N150" s="222" t="s">
        <v>43</v>
      </c>
      <c r="O150" s="87"/>
      <c r="P150" s="223">
        <f>O150*H150</f>
        <v>0</v>
      </c>
      <c r="Q150" s="223">
        <v>0.00132</v>
      </c>
      <c r="R150" s="223">
        <f>Q150*H150</f>
        <v>0.00066</v>
      </c>
      <c r="S150" s="223">
        <v>0.025000000000000001</v>
      </c>
      <c r="T150" s="224">
        <f>S150*H150</f>
        <v>0.012500000000000001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25" t="s">
        <v>97</v>
      </c>
      <c r="AT150" s="225" t="s">
        <v>179</v>
      </c>
      <c r="AU150" s="225" t="s">
        <v>81</v>
      </c>
      <c r="AY150" s="20" t="s">
        <v>178</v>
      </c>
      <c r="BE150" s="226">
        <f>IF(N150="základní",J150,0)</f>
        <v>0</v>
      </c>
      <c r="BF150" s="226">
        <f>IF(N150="snížená",J150,0)</f>
        <v>0</v>
      </c>
      <c r="BG150" s="226">
        <f>IF(N150="zákl. přenesená",J150,0)</f>
        <v>0</v>
      </c>
      <c r="BH150" s="226">
        <f>IF(N150="sníž. přenesená",J150,0)</f>
        <v>0</v>
      </c>
      <c r="BI150" s="226">
        <f>IF(N150="nulová",J150,0)</f>
        <v>0</v>
      </c>
      <c r="BJ150" s="20" t="s">
        <v>79</v>
      </c>
      <c r="BK150" s="226">
        <f>ROUND(I150*H150,2)</f>
        <v>0</v>
      </c>
      <c r="BL150" s="20" t="s">
        <v>97</v>
      </c>
      <c r="BM150" s="225" t="s">
        <v>5982</v>
      </c>
    </row>
    <row r="151" s="2" customFormat="1">
      <c r="A151" s="41"/>
      <c r="B151" s="42"/>
      <c r="C151" s="43"/>
      <c r="D151" s="235" t="s">
        <v>370</v>
      </c>
      <c r="E151" s="43"/>
      <c r="F151" s="236" t="s">
        <v>5983</v>
      </c>
      <c r="G151" s="43"/>
      <c r="H151" s="43"/>
      <c r="I151" s="237"/>
      <c r="J151" s="43"/>
      <c r="K151" s="43"/>
      <c r="L151" s="47"/>
      <c r="M151" s="238"/>
      <c r="N151" s="239"/>
      <c r="O151" s="87"/>
      <c r="P151" s="87"/>
      <c r="Q151" s="87"/>
      <c r="R151" s="87"/>
      <c r="S151" s="87"/>
      <c r="T151" s="88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T151" s="20" t="s">
        <v>370</v>
      </c>
      <c r="AU151" s="20" t="s">
        <v>81</v>
      </c>
    </row>
    <row r="152" s="12" customFormat="1" ht="20.88" customHeight="1">
      <c r="A152" s="12"/>
      <c r="B152" s="200"/>
      <c r="C152" s="201"/>
      <c r="D152" s="202" t="s">
        <v>71</v>
      </c>
      <c r="E152" s="227" t="s">
        <v>1083</v>
      </c>
      <c r="F152" s="227" t="s">
        <v>5425</v>
      </c>
      <c r="G152" s="201"/>
      <c r="H152" s="201"/>
      <c r="I152" s="204"/>
      <c r="J152" s="228">
        <f>BK152</f>
        <v>0</v>
      </c>
      <c r="K152" s="201"/>
      <c r="L152" s="206"/>
      <c r="M152" s="207"/>
      <c r="N152" s="208"/>
      <c r="O152" s="208"/>
      <c r="P152" s="209">
        <f>SUM(P153:P154)</f>
        <v>0</v>
      </c>
      <c r="Q152" s="208"/>
      <c r="R152" s="209">
        <f>SUM(R153:R154)</f>
        <v>0</v>
      </c>
      <c r="S152" s="208"/>
      <c r="T152" s="210">
        <f>SUM(T153:T154)</f>
        <v>0</v>
      </c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R152" s="211" t="s">
        <v>79</v>
      </c>
      <c r="AT152" s="212" t="s">
        <v>71</v>
      </c>
      <c r="AU152" s="212" t="s">
        <v>81</v>
      </c>
      <c r="AY152" s="211" t="s">
        <v>178</v>
      </c>
      <c r="BK152" s="213">
        <f>SUM(BK153:BK154)</f>
        <v>0</v>
      </c>
    </row>
    <row r="153" s="2" customFormat="1" ht="24.15" customHeight="1">
      <c r="A153" s="41"/>
      <c r="B153" s="42"/>
      <c r="C153" s="214" t="s">
        <v>250</v>
      </c>
      <c r="D153" s="214" t="s">
        <v>179</v>
      </c>
      <c r="E153" s="215" t="s">
        <v>5984</v>
      </c>
      <c r="F153" s="216" t="s">
        <v>5985</v>
      </c>
      <c r="G153" s="217" t="s">
        <v>209</v>
      </c>
      <c r="H153" s="218">
        <v>120</v>
      </c>
      <c r="I153" s="219"/>
      <c r="J153" s="220">
        <f>ROUND(I153*H153,2)</f>
        <v>0</v>
      </c>
      <c r="K153" s="216" t="s">
        <v>393</v>
      </c>
      <c r="L153" s="47"/>
      <c r="M153" s="221" t="s">
        <v>21</v>
      </c>
      <c r="N153" s="222" t="s">
        <v>43</v>
      </c>
      <c r="O153" s="87"/>
      <c r="P153" s="223">
        <f>O153*H153</f>
        <v>0</v>
      </c>
      <c r="Q153" s="223">
        <v>0</v>
      </c>
      <c r="R153" s="223">
        <f>Q153*H153</f>
        <v>0</v>
      </c>
      <c r="S153" s="223">
        <v>0</v>
      </c>
      <c r="T153" s="224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25" t="s">
        <v>97</v>
      </c>
      <c r="AT153" s="225" t="s">
        <v>179</v>
      </c>
      <c r="AU153" s="225" t="s">
        <v>95</v>
      </c>
      <c r="AY153" s="20" t="s">
        <v>178</v>
      </c>
      <c r="BE153" s="226">
        <f>IF(N153="základní",J153,0)</f>
        <v>0</v>
      </c>
      <c r="BF153" s="226">
        <f>IF(N153="snížená",J153,0)</f>
        <v>0</v>
      </c>
      <c r="BG153" s="226">
        <f>IF(N153="zákl. přenesená",J153,0)</f>
        <v>0</v>
      </c>
      <c r="BH153" s="226">
        <f>IF(N153="sníž. přenesená",J153,0)</f>
        <v>0</v>
      </c>
      <c r="BI153" s="226">
        <f>IF(N153="nulová",J153,0)</f>
        <v>0</v>
      </c>
      <c r="BJ153" s="20" t="s">
        <v>79</v>
      </c>
      <c r="BK153" s="226">
        <f>ROUND(I153*H153,2)</f>
        <v>0</v>
      </c>
      <c r="BL153" s="20" t="s">
        <v>97</v>
      </c>
      <c r="BM153" s="225" t="s">
        <v>5986</v>
      </c>
    </row>
    <row r="154" s="14" customFormat="1">
      <c r="A154" s="14"/>
      <c r="B154" s="251"/>
      <c r="C154" s="252"/>
      <c r="D154" s="242" t="s">
        <v>372</v>
      </c>
      <c r="E154" s="253" t="s">
        <v>21</v>
      </c>
      <c r="F154" s="254" t="s">
        <v>5987</v>
      </c>
      <c r="G154" s="252"/>
      <c r="H154" s="255">
        <v>120</v>
      </c>
      <c r="I154" s="256"/>
      <c r="J154" s="252"/>
      <c r="K154" s="252"/>
      <c r="L154" s="257"/>
      <c r="M154" s="258"/>
      <c r="N154" s="259"/>
      <c r="O154" s="259"/>
      <c r="P154" s="259"/>
      <c r="Q154" s="259"/>
      <c r="R154" s="259"/>
      <c r="S154" s="259"/>
      <c r="T154" s="260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61" t="s">
        <v>372</v>
      </c>
      <c r="AU154" s="261" t="s">
        <v>95</v>
      </c>
      <c r="AV154" s="14" t="s">
        <v>81</v>
      </c>
      <c r="AW154" s="14" t="s">
        <v>34</v>
      </c>
      <c r="AX154" s="14" t="s">
        <v>79</v>
      </c>
      <c r="AY154" s="261" t="s">
        <v>178</v>
      </c>
    </row>
    <row r="155" s="12" customFormat="1" ht="20.88" customHeight="1">
      <c r="A155" s="12"/>
      <c r="B155" s="200"/>
      <c r="C155" s="201"/>
      <c r="D155" s="202" t="s">
        <v>71</v>
      </c>
      <c r="E155" s="227" t="s">
        <v>1112</v>
      </c>
      <c r="F155" s="227" t="s">
        <v>5988</v>
      </c>
      <c r="G155" s="201"/>
      <c r="H155" s="201"/>
      <c r="I155" s="204"/>
      <c r="J155" s="228">
        <f>BK155</f>
        <v>0</v>
      </c>
      <c r="K155" s="201"/>
      <c r="L155" s="206"/>
      <c r="M155" s="207"/>
      <c r="N155" s="208"/>
      <c r="O155" s="208"/>
      <c r="P155" s="209">
        <f>SUM(P156:P157)</f>
        <v>0</v>
      </c>
      <c r="Q155" s="208"/>
      <c r="R155" s="209">
        <f>SUM(R156:R157)</f>
        <v>0.0129</v>
      </c>
      <c r="S155" s="208"/>
      <c r="T155" s="210">
        <f>SUM(T156:T157)</f>
        <v>0</v>
      </c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R155" s="211" t="s">
        <v>79</v>
      </c>
      <c r="AT155" s="212" t="s">
        <v>71</v>
      </c>
      <c r="AU155" s="212" t="s">
        <v>81</v>
      </c>
      <c r="AY155" s="211" t="s">
        <v>178</v>
      </c>
      <c r="BK155" s="213">
        <f>SUM(BK156:BK157)</f>
        <v>0</v>
      </c>
    </row>
    <row r="156" s="2" customFormat="1" ht="24.15" customHeight="1">
      <c r="A156" s="41"/>
      <c r="B156" s="42"/>
      <c r="C156" s="214" t="s">
        <v>254</v>
      </c>
      <c r="D156" s="214" t="s">
        <v>179</v>
      </c>
      <c r="E156" s="215" t="s">
        <v>5989</v>
      </c>
      <c r="F156" s="216" t="s">
        <v>5990</v>
      </c>
      <c r="G156" s="217" t="s">
        <v>182</v>
      </c>
      <c r="H156" s="218">
        <v>3</v>
      </c>
      <c r="I156" s="219"/>
      <c r="J156" s="220">
        <f>ROUND(I156*H156,2)</f>
        <v>0</v>
      </c>
      <c r="K156" s="216" t="s">
        <v>393</v>
      </c>
      <c r="L156" s="47"/>
      <c r="M156" s="221" t="s">
        <v>21</v>
      </c>
      <c r="N156" s="222" t="s">
        <v>43</v>
      </c>
      <c r="O156" s="87"/>
      <c r="P156" s="223">
        <f>O156*H156</f>
        <v>0</v>
      </c>
      <c r="Q156" s="223">
        <v>0.0043</v>
      </c>
      <c r="R156" s="223">
        <f>Q156*H156</f>
        <v>0.0129</v>
      </c>
      <c r="S156" s="223">
        <v>0</v>
      </c>
      <c r="T156" s="224">
        <f>S156*H156</f>
        <v>0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25" t="s">
        <v>97</v>
      </c>
      <c r="AT156" s="225" t="s">
        <v>179</v>
      </c>
      <c r="AU156" s="225" t="s">
        <v>95</v>
      </c>
      <c r="AY156" s="20" t="s">
        <v>178</v>
      </c>
      <c r="BE156" s="226">
        <f>IF(N156="základní",J156,0)</f>
        <v>0</v>
      </c>
      <c r="BF156" s="226">
        <f>IF(N156="snížená",J156,0)</f>
        <v>0</v>
      </c>
      <c r="BG156" s="226">
        <f>IF(N156="zákl. přenesená",J156,0)</f>
        <v>0</v>
      </c>
      <c r="BH156" s="226">
        <f>IF(N156="sníž. přenesená",J156,0)</f>
        <v>0</v>
      </c>
      <c r="BI156" s="226">
        <f>IF(N156="nulová",J156,0)</f>
        <v>0</v>
      </c>
      <c r="BJ156" s="20" t="s">
        <v>79</v>
      </c>
      <c r="BK156" s="226">
        <f>ROUND(I156*H156,2)</f>
        <v>0</v>
      </c>
      <c r="BL156" s="20" t="s">
        <v>97</v>
      </c>
      <c r="BM156" s="225" t="s">
        <v>5991</v>
      </c>
    </row>
    <row r="157" s="14" customFormat="1">
      <c r="A157" s="14"/>
      <c r="B157" s="251"/>
      <c r="C157" s="252"/>
      <c r="D157" s="242" t="s">
        <v>372</v>
      </c>
      <c r="E157" s="253" t="s">
        <v>21</v>
      </c>
      <c r="F157" s="254" t="s">
        <v>5992</v>
      </c>
      <c r="G157" s="252"/>
      <c r="H157" s="255">
        <v>3</v>
      </c>
      <c r="I157" s="256"/>
      <c r="J157" s="252"/>
      <c r="K157" s="252"/>
      <c r="L157" s="257"/>
      <c r="M157" s="258"/>
      <c r="N157" s="259"/>
      <c r="O157" s="259"/>
      <c r="P157" s="259"/>
      <c r="Q157" s="259"/>
      <c r="R157" s="259"/>
      <c r="S157" s="259"/>
      <c r="T157" s="260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61" t="s">
        <v>372</v>
      </c>
      <c r="AU157" s="261" t="s">
        <v>95</v>
      </c>
      <c r="AV157" s="14" t="s">
        <v>81</v>
      </c>
      <c r="AW157" s="14" t="s">
        <v>34</v>
      </c>
      <c r="AX157" s="14" t="s">
        <v>79</v>
      </c>
      <c r="AY157" s="261" t="s">
        <v>178</v>
      </c>
    </row>
    <row r="158" s="12" customFormat="1" ht="20.88" customHeight="1">
      <c r="A158" s="12"/>
      <c r="B158" s="200"/>
      <c r="C158" s="201"/>
      <c r="D158" s="202" t="s">
        <v>71</v>
      </c>
      <c r="E158" s="227" t="s">
        <v>1117</v>
      </c>
      <c r="F158" s="227" t="s">
        <v>5993</v>
      </c>
      <c r="G158" s="201"/>
      <c r="H158" s="201"/>
      <c r="I158" s="204"/>
      <c r="J158" s="228">
        <f>BK158</f>
        <v>0</v>
      </c>
      <c r="K158" s="201"/>
      <c r="L158" s="206"/>
      <c r="M158" s="207"/>
      <c r="N158" s="208"/>
      <c r="O158" s="208"/>
      <c r="P158" s="209">
        <f>SUM(P159:P160)</f>
        <v>0</v>
      </c>
      <c r="Q158" s="208"/>
      <c r="R158" s="209">
        <f>SUM(R159:R160)</f>
        <v>0</v>
      </c>
      <c r="S158" s="208"/>
      <c r="T158" s="210">
        <f>SUM(T159:T160)</f>
        <v>20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R158" s="211" t="s">
        <v>79</v>
      </c>
      <c r="AT158" s="212" t="s">
        <v>71</v>
      </c>
      <c r="AU158" s="212" t="s">
        <v>81</v>
      </c>
      <c r="AY158" s="211" t="s">
        <v>178</v>
      </c>
      <c r="BK158" s="213">
        <f>SUM(BK159:BK160)</f>
        <v>0</v>
      </c>
    </row>
    <row r="159" s="2" customFormat="1" ht="16.5" customHeight="1">
      <c r="A159" s="41"/>
      <c r="B159" s="42"/>
      <c r="C159" s="214" t="s">
        <v>258</v>
      </c>
      <c r="D159" s="214" t="s">
        <v>179</v>
      </c>
      <c r="E159" s="215" t="s">
        <v>5994</v>
      </c>
      <c r="F159" s="216" t="s">
        <v>5995</v>
      </c>
      <c r="G159" s="217" t="s">
        <v>392</v>
      </c>
      <c r="H159" s="218">
        <v>10</v>
      </c>
      <c r="I159" s="219"/>
      <c r="J159" s="220">
        <f>ROUND(I159*H159,2)</f>
        <v>0</v>
      </c>
      <c r="K159" s="216" t="s">
        <v>368</v>
      </c>
      <c r="L159" s="47"/>
      <c r="M159" s="221" t="s">
        <v>21</v>
      </c>
      <c r="N159" s="222" t="s">
        <v>43</v>
      </c>
      <c r="O159" s="87"/>
      <c r="P159" s="223">
        <f>O159*H159</f>
        <v>0</v>
      </c>
      <c r="Q159" s="223">
        <v>0</v>
      </c>
      <c r="R159" s="223">
        <f>Q159*H159</f>
        <v>0</v>
      </c>
      <c r="S159" s="223">
        <v>2</v>
      </c>
      <c r="T159" s="224">
        <f>S159*H159</f>
        <v>20</v>
      </c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R159" s="225" t="s">
        <v>97</v>
      </c>
      <c r="AT159" s="225" t="s">
        <v>179</v>
      </c>
      <c r="AU159" s="225" t="s">
        <v>95</v>
      </c>
      <c r="AY159" s="20" t="s">
        <v>178</v>
      </c>
      <c r="BE159" s="226">
        <f>IF(N159="základní",J159,0)</f>
        <v>0</v>
      </c>
      <c r="BF159" s="226">
        <f>IF(N159="snížená",J159,0)</f>
        <v>0</v>
      </c>
      <c r="BG159" s="226">
        <f>IF(N159="zákl. přenesená",J159,0)</f>
        <v>0</v>
      </c>
      <c r="BH159" s="226">
        <f>IF(N159="sníž. přenesená",J159,0)</f>
        <v>0</v>
      </c>
      <c r="BI159" s="226">
        <f>IF(N159="nulová",J159,0)</f>
        <v>0</v>
      </c>
      <c r="BJ159" s="20" t="s">
        <v>79</v>
      </c>
      <c r="BK159" s="226">
        <f>ROUND(I159*H159,2)</f>
        <v>0</v>
      </c>
      <c r="BL159" s="20" t="s">
        <v>97</v>
      </c>
      <c r="BM159" s="225" t="s">
        <v>5996</v>
      </c>
    </row>
    <row r="160" s="2" customFormat="1">
      <c r="A160" s="41"/>
      <c r="B160" s="42"/>
      <c r="C160" s="43"/>
      <c r="D160" s="235" t="s">
        <v>370</v>
      </c>
      <c r="E160" s="43"/>
      <c r="F160" s="236" t="s">
        <v>5997</v>
      </c>
      <c r="G160" s="43"/>
      <c r="H160" s="43"/>
      <c r="I160" s="237"/>
      <c r="J160" s="43"/>
      <c r="K160" s="43"/>
      <c r="L160" s="47"/>
      <c r="M160" s="238"/>
      <c r="N160" s="239"/>
      <c r="O160" s="87"/>
      <c r="P160" s="87"/>
      <c r="Q160" s="87"/>
      <c r="R160" s="87"/>
      <c r="S160" s="87"/>
      <c r="T160" s="88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T160" s="20" t="s">
        <v>370</v>
      </c>
      <c r="AU160" s="20" t="s">
        <v>95</v>
      </c>
    </row>
    <row r="161" s="12" customFormat="1" ht="22.8" customHeight="1">
      <c r="A161" s="12"/>
      <c r="B161" s="200"/>
      <c r="C161" s="201"/>
      <c r="D161" s="202" t="s">
        <v>71</v>
      </c>
      <c r="E161" s="227" t="s">
        <v>1581</v>
      </c>
      <c r="F161" s="227" t="s">
        <v>5998</v>
      </c>
      <c r="G161" s="201"/>
      <c r="H161" s="201"/>
      <c r="I161" s="204"/>
      <c r="J161" s="228">
        <f>BK161</f>
        <v>0</v>
      </c>
      <c r="K161" s="201"/>
      <c r="L161" s="206"/>
      <c r="M161" s="207"/>
      <c r="N161" s="208"/>
      <c r="O161" s="208"/>
      <c r="P161" s="209">
        <f>SUM(P162:P170)</f>
        <v>0</v>
      </c>
      <c r="Q161" s="208"/>
      <c r="R161" s="209">
        <f>SUM(R162:R170)</f>
        <v>0</v>
      </c>
      <c r="S161" s="208"/>
      <c r="T161" s="210">
        <f>SUM(T162:T170)</f>
        <v>0</v>
      </c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R161" s="211" t="s">
        <v>79</v>
      </c>
      <c r="AT161" s="212" t="s">
        <v>71</v>
      </c>
      <c r="AU161" s="212" t="s">
        <v>79</v>
      </c>
      <c r="AY161" s="211" t="s">
        <v>178</v>
      </c>
      <c r="BK161" s="213">
        <f>SUM(BK162:BK170)</f>
        <v>0</v>
      </c>
    </row>
    <row r="162" s="2" customFormat="1" ht="37.8" customHeight="1">
      <c r="A162" s="41"/>
      <c r="B162" s="42"/>
      <c r="C162" s="214" t="s">
        <v>7</v>
      </c>
      <c r="D162" s="214" t="s">
        <v>179</v>
      </c>
      <c r="E162" s="215" t="s">
        <v>5999</v>
      </c>
      <c r="F162" s="216" t="s">
        <v>6000</v>
      </c>
      <c r="G162" s="217" t="s">
        <v>692</v>
      </c>
      <c r="H162" s="218">
        <v>27.433</v>
      </c>
      <c r="I162" s="219"/>
      <c r="J162" s="220">
        <f>ROUND(I162*H162,2)</f>
        <v>0</v>
      </c>
      <c r="K162" s="216" t="s">
        <v>368</v>
      </c>
      <c r="L162" s="47"/>
      <c r="M162" s="221" t="s">
        <v>21</v>
      </c>
      <c r="N162" s="222" t="s">
        <v>43</v>
      </c>
      <c r="O162" s="87"/>
      <c r="P162" s="223">
        <f>O162*H162</f>
        <v>0</v>
      </c>
      <c r="Q162" s="223">
        <v>0</v>
      </c>
      <c r="R162" s="223">
        <f>Q162*H162</f>
        <v>0</v>
      </c>
      <c r="S162" s="223">
        <v>0</v>
      </c>
      <c r="T162" s="224">
        <f>S162*H162</f>
        <v>0</v>
      </c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R162" s="225" t="s">
        <v>97</v>
      </c>
      <c r="AT162" s="225" t="s">
        <v>179</v>
      </c>
      <c r="AU162" s="225" t="s">
        <v>81</v>
      </c>
      <c r="AY162" s="20" t="s">
        <v>178</v>
      </c>
      <c r="BE162" s="226">
        <f>IF(N162="základní",J162,0)</f>
        <v>0</v>
      </c>
      <c r="BF162" s="226">
        <f>IF(N162="snížená",J162,0)</f>
        <v>0</v>
      </c>
      <c r="BG162" s="226">
        <f>IF(N162="zákl. přenesená",J162,0)</f>
        <v>0</v>
      </c>
      <c r="BH162" s="226">
        <f>IF(N162="sníž. přenesená",J162,0)</f>
        <v>0</v>
      </c>
      <c r="BI162" s="226">
        <f>IF(N162="nulová",J162,0)</f>
        <v>0</v>
      </c>
      <c r="BJ162" s="20" t="s">
        <v>79</v>
      </c>
      <c r="BK162" s="226">
        <f>ROUND(I162*H162,2)</f>
        <v>0</v>
      </c>
      <c r="BL162" s="20" t="s">
        <v>97</v>
      </c>
      <c r="BM162" s="225" t="s">
        <v>6001</v>
      </c>
    </row>
    <row r="163" s="2" customFormat="1">
      <c r="A163" s="41"/>
      <c r="B163" s="42"/>
      <c r="C163" s="43"/>
      <c r="D163" s="235" t="s">
        <v>370</v>
      </c>
      <c r="E163" s="43"/>
      <c r="F163" s="236" t="s">
        <v>6002</v>
      </c>
      <c r="G163" s="43"/>
      <c r="H163" s="43"/>
      <c r="I163" s="237"/>
      <c r="J163" s="43"/>
      <c r="K163" s="43"/>
      <c r="L163" s="47"/>
      <c r="M163" s="238"/>
      <c r="N163" s="239"/>
      <c r="O163" s="87"/>
      <c r="P163" s="87"/>
      <c r="Q163" s="87"/>
      <c r="R163" s="87"/>
      <c r="S163" s="87"/>
      <c r="T163" s="88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T163" s="20" t="s">
        <v>370</v>
      </c>
      <c r="AU163" s="20" t="s">
        <v>81</v>
      </c>
    </row>
    <row r="164" s="2" customFormat="1" ht="37.8" customHeight="1">
      <c r="A164" s="41"/>
      <c r="B164" s="42"/>
      <c r="C164" s="214" t="s">
        <v>266</v>
      </c>
      <c r="D164" s="214" t="s">
        <v>179</v>
      </c>
      <c r="E164" s="215" t="s">
        <v>6003</v>
      </c>
      <c r="F164" s="216" t="s">
        <v>6004</v>
      </c>
      <c r="G164" s="217" t="s">
        <v>692</v>
      </c>
      <c r="H164" s="218">
        <v>27.433</v>
      </c>
      <c r="I164" s="219"/>
      <c r="J164" s="220">
        <f>ROUND(I164*H164,2)</f>
        <v>0</v>
      </c>
      <c r="K164" s="216" t="s">
        <v>368</v>
      </c>
      <c r="L164" s="47"/>
      <c r="M164" s="221" t="s">
        <v>21</v>
      </c>
      <c r="N164" s="222" t="s">
        <v>43</v>
      </c>
      <c r="O164" s="87"/>
      <c r="P164" s="223">
        <f>O164*H164</f>
        <v>0</v>
      </c>
      <c r="Q164" s="223">
        <v>0</v>
      </c>
      <c r="R164" s="223">
        <f>Q164*H164</f>
        <v>0</v>
      </c>
      <c r="S164" s="223">
        <v>0</v>
      </c>
      <c r="T164" s="224">
        <f>S164*H164</f>
        <v>0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R164" s="225" t="s">
        <v>97</v>
      </c>
      <c r="AT164" s="225" t="s">
        <v>179</v>
      </c>
      <c r="AU164" s="225" t="s">
        <v>81</v>
      </c>
      <c r="AY164" s="20" t="s">
        <v>178</v>
      </c>
      <c r="BE164" s="226">
        <f>IF(N164="základní",J164,0)</f>
        <v>0</v>
      </c>
      <c r="BF164" s="226">
        <f>IF(N164="snížená",J164,0)</f>
        <v>0</v>
      </c>
      <c r="BG164" s="226">
        <f>IF(N164="zákl. přenesená",J164,0)</f>
        <v>0</v>
      </c>
      <c r="BH164" s="226">
        <f>IF(N164="sníž. přenesená",J164,0)</f>
        <v>0</v>
      </c>
      <c r="BI164" s="226">
        <f>IF(N164="nulová",J164,0)</f>
        <v>0</v>
      </c>
      <c r="BJ164" s="20" t="s">
        <v>79</v>
      </c>
      <c r="BK164" s="226">
        <f>ROUND(I164*H164,2)</f>
        <v>0</v>
      </c>
      <c r="BL164" s="20" t="s">
        <v>97</v>
      </c>
      <c r="BM164" s="225" t="s">
        <v>6005</v>
      </c>
    </row>
    <row r="165" s="2" customFormat="1">
      <c r="A165" s="41"/>
      <c r="B165" s="42"/>
      <c r="C165" s="43"/>
      <c r="D165" s="235" t="s">
        <v>370</v>
      </c>
      <c r="E165" s="43"/>
      <c r="F165" s="236" t="s">
        <v>6006</v>
      </c>
      <c r="G165" s="43"/>
      <c r="H165" s="43"/>
      <c r="I165" s="237"/>
      <c r="J165" s="43"/>
      <c r="K165" s="43"/>
      <c r="L165" s="47"/>
      <c r="M165" s="238"/>
      <c r="N165" s="239"/>
      <c r="O165" s="87"/>
      <c r="P165" s="87"/>
      <c r="Q165" s="87"/>
      <c r="R165" s="87"/>
      <c r="S165" s="87"/>
      <c r="T165" s="88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T165" s="20" t="s">
        <v>370</v>
      </c>
      <c r="AU165" s="20" t="s">
        <v>81</v>
      </c>
    </row>
    <row r="166" s="2" customFormat="1" ht="49.05" customHeight="1">
      <c r="A166" s="41"/>
      <c r="B166" s="42"/>
      <c r="C166" s="214" t="s">
        <v>270</v>
      </c>
      <c r="D166" s="214" t="s">
        <v>179</v>
      </c>
      <c r="E166" s="215" t="s">
        <v>6007</v>
      </c>
      <c r="F166" s="216" t="s">
        <v>6008</v>
      </c>
      <c r="G166" s="217" t="s">
        <v>692</v>
      </c>
      <c r="H166" s="218">
        <v>521.22699999999998</v>
      </c>
      <c r="I166" s="219"/>
      <c r="J166" s="220">
        <f>ROUND(I166*H166,2)</f>
        <v>0</v>
      </c>
      <c r="K166" s="216" t="s">
        <v>368</v>
      </c>
      <c r="L166" s="47"/>
      <c r="M166" s="221" t="s">
        <v>21</v>
      </c>
      <c r="N166" s="222" t="s">
        <v>43</v>
      </c>
      <c r="O166" s="87"/>
      <c r="P166" s="223">
        <f>O166*H166</f>
        <v>0</v>
      </c>
      <c r="Q166" s="223">
        <v>0</v>
      </c>
      <c r="R166" s="223">
        <f>Q166*H166</f>
        <v>0</v>
      </c>
      <c r="S166" s="223">
        <v>0</v>
      </c>
      <c r="T166" s="224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25" t="s">
        <v>97</v>
      </c>
      <c r="AT166" s="225" t="s">
        <v>179</v>
      </c>
      <c r="AU166" s="225" t="s">
        <v>81</v>
      </c>
      <c r="AY166" s="20" t="s">
        <v>178</v>
      </c>
      <c r="BE166" s="226">
        <f>IF(N166="základní",J166,0)</f>
        <v>0</v>
      </c>
      <c r="BF166" s="226">
        <f>IF(N166="snížená",J166,0)</f>
        <v>0</v>
      </c>
      <c r="BG166" s="226">
        <f>IF(N166="zákl. přenesená",J166,0)</f>
        <v>0</v>
      </c>
      <c r="BH166" s="226">
        <f>IF(N166="sníž. přenesená",J166,0)</f>
        <v>0</v>
      </c>
      <c r="BI166" s="226">
        <f>IF(N166="nulová",J166,0)</f>
        <v>0</v>
      </c>
      <c r="BJ166" s="20" t="s">
        <v>79</v>
      </c>
      <c r="BK166" s="226">
        <f>ROUND(I166*H166,2)</f>
        <v>0</v>
      </c>
      <c r="BL166" s="20" t="s">
        <v>97</v>
      </c>
      <c r="BM166" s="225" t="s">
        <v>6009</v>
      </c>
    </row>
    <row r="167" s="2" customFormat="1">
      <c r="A167" s="41"/>
      <c r="B167" s="42"/>
      <c r="C167" s="43"/>
      <c r="D167" s="235" t="s">
        <v>370</v>
      </c>
      <c r="E167" s="43"/>
      <c r="F167" s="236" t="s">
        <v>6010</v>
      </c>
      <c r="G167" s="43"/>
      <c r="H167" s="43"/>
      <c r="I167" s="237"/>
      <c r="J167" s="43"/>
      <c r="K167" s="43"/>
      <c r="L167" s="47"/>
      <c r="M167" s="238"/>
      <c r="N167" s="239"/>
      <c r="O167" s="87"/>
      <c r="P167" s="87"/>
      <c r="Q167" s="87"/>
      <c r="R167" s="87"/>
      <c r="S167" s="87"/>
      <c r="T167" s="88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T167" s="20" t="s">
        <v>370</v>
      </c>
      <c r="AU167" s="20" t="s">
        <v>81</v>
      </c>
    </row>
    <row r="168" s="14" customFormat="1">
      <c r="A168" s="14"/>
      <c r="B168" s="251"/>
      <c r="C168" s="252"/>
      <c r="D168" s="242" t="s">
        <v>372</v>
      </c>
      <c r="E168" s="252"/>
      <c r="F168" s="254" t="s">
        <v>6011</v>
      </c>
      <c r="G168" s="252"/>
      <c r="H168" s="255">
        <v>521.22699999999998</v>
      </c>
      <c r="I168" s="256"/>
      <c r="J168" s="252"/>
      <c r="K168" s="252"/>
      <c r="L168" s="257"/>
      <c r="M168" s="258"/>
      <c r="N168" s="259"/>
      <c r="O168" s="259"/>
      <c r="P168" s="259"/>
      <c r="Q168" s="259"/>
      <c r="R168" s="259"/>
      <c r="S168" s="259"/>
      <c r="T168" s="260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61" t="s">
        <v>372</v>
      </c>
      <c r="AU168" s="261" t="s">
        <v>81</v>
      </c>
      <c r="AV168" s="14" t="s">
        <v>81</v>
      </c>
      <c r="AW168" s="14" t="s">
        <v>4</v>
      </c>
      <c r="AX168" s="14" t="s">
        <v>79</v>
      </c>
      <c r="AY168" s="261" t="s">
        <v>178</v>
      </c>
    </row>
    <row r="169" s="2" customFormat="1" ht="44.25" customHeight="1">
      <c r="A169" s="41"/>
      <c r="B169" s="42"/>
      <c r="C169" s="214" t="s">
        <v>274</v>
      </c>
      <c r="D169" s="214" t="s">
        <v>179</v>
      </c>
      <c r="E169" s="215" t="s">
        <v>6012</v>
      </c>
      <c r="F169" s="216" t="s">
        <v>6013</v>
      </c>
      <c r="G169" s="217" t="s">
        <v>692</v>
      </c>
      <c r="H169" s="218">
        <v>27.433</v>
      </c>
      <c r="I169" s="219"/>
      <c r="J169" s="220">
        <f>ROUND(I169*H169,2)</f>
        <v>0</v>
      </c>
      <c r="K169" s="216" t="s">
        <v>368</v>
      </c>
      <c r="L169" s="47"/>
      <c r="M169" s="221" t="s">
        <v>21</v>
      </c>
      <c r="N169" s="222" t="s">
        <v>43</v>
      </c>
      <c r="O169" s="87"/>
      <c r="P169" s="223">
        <f>O169*H169</f>
        <v>0</v>
      </c>
      <c r="Q169" s="223">
        <v>0</v>
      </c>
      <c r="R169" s="223">
        <f>Q169*H169</f>
        <v>0</v>
      </c>
      <c r="S169" s="223">
        <v>0</v>
      </c>
      <c r="T169" s="224">
        <f>S169*H169</f>
        <v>0</v>
      </c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R169" s="225" t="s">
        <v>97</v>
      </c>
      <c r="AT169" s="225" t="s">
        <v>179</v>
      </c>
      <c r="AU169" s="225" t="s">
        <v>81</v>
      </c>
      <c r="AY169" s="20" t="s">
        <v>178</v>
      </c>
      <c r="BE169" s="226">
        <f>IF(N169="základní",J169,0)</f>
        <v>0</v>
      </c>
      <c r="BF169" s="226">
        <f>IF(N169="snížená",J169,0)</f>
        <v>0</v>
      </c>
      <c r="BG169" s="226">
        <f>IF(N169="zákl. přenesená",J169,0)</f>
        <v>0</v>
      </c>
      <c r="BH169" s="226">
        <f>IF(N169="sníž. přenesená",J169,0)</f>
        <v>0</v>
      </c>
      <c r="BI169" s="226">
        <f>IF(N169="nulová",J169,0)</f>
        <v>0</v>
      </c>
      <c r="BJ169" s="20" t="s">
        <v>79</v>
      </c>
      <c r="BK169" s="226">
        <f>ROUND(I169*H169,2)</f>
        <v>0</v>
      </c>
      <c r="BL169" s="20" t="s">
        <v>97</v>
      </c>
      <c r="BM169" s="225" t="s">
        <v>6014</v>
      </c>
    </row>
    <row r="170" s="2" customFormat="1">
      <c r="A170" s="41"/>
      <c r="B170" s="42"/>
      <c r="C170" s="43"/>
      <c r="D170" s="235" t="s">
        <v>370</v>
      </c>
      <c r="E170" s="43"/>
      <c r="F170" s="236" t="s">
        <v>6015</v>
      </c>
      <c r="G170" s="43"/>
      <c r="H170" s="43"/>
      <c r="I170" s="237"/>
      <c r="J170" s="43"/>
      <c r="K170" s="43"/>
      <c r="L170" s="47"/>
      <c r="M170" s="238"/>
      <c r="N170" s="239"/>
      <c r="O170" s="87"/>
      <c r="P170" s="87"/>
      <c r="Q170" s="87"/>
      <c r="R170" s="87"/>
      <c r="S170" s="87"/>
      <c r="T170" s="88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T170" s="20" t="s">
        <v>370</v>
      </c>
      <c r="AU170" s="20" t="s">
        <v>81</v>
      </c>
    </row>
    <row r="171" s="12" customFormat="1" ht="22.8" customHeight="1">
      <c r="A171" s="12"/>
      <c r="B171" s="200"/>
      <c r="C171" s="201"/>
      <c r="D171" s="202" t="s">
        <v>71</v>
      </c>
      <c r="E171" s="227" t="s">
        <v>1604</v>
      </c>
      <c r="F171" s="227" t="s">
        <v>1605</v>
      </c>
      <c r="G171" s="201"/>
      <c r="H171" s="201"/>
      <c r="I171" s="204"/>
      <c r="J171" s="228">
        <f>BK171</f>
        <v>0</v>
      </c>
      <c r="K171" s="201"/>
      <c r="L171" s="206"/>
      <c r="M171" s="207"/>
      <c r="N171" s="208"/>
      <c r="O171" s="208"/>
      <c r="P171" s="209">
        <f>SUM(P172:P173)</f>
        <v>0</v>
      </c>
      <c r="Q171" s="208"/>
      <c r="R171" s="209">
        <f>SUM(R172:R173)</f>
        <v>0</v>
      </c>
      <c r="S171" s="208"/>
      <c r="T171" s="210">
        <f>SUM(T172:T173)</f>
        <v>0</v>
      </c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R171" s="211" t="s">
        <v>79</v>
      </c>
      <c r="AT171" s="212" t="s">
        <v>71</v>
      </c>
      <c r="AU171" s="212" t="s">
        <v>79</v>
      </c>
      <c r="AY171" s="211" t="s">
        <v>178</v>
      </c>
      <c r="BK171" s="213">
        <f>SUM(BK172:BK173)</f>
        <v>0</v>
      </c>
    </row>
    <row r="172" s="2" customFormat="1" ht="66.75" customHeight="1">
      <c r="A172" s="41"/>
      <c r="B172" s="42"/>
      <c r="C172" s="214" t="s">
        <v>278</v>
      </c>
      <c r="D172" s="214" t="s">
        <v>179</v>
      </c>
      <c r="E172" s="215" t="s">
        <v>1613</v>
      </c>
      <c r="F172" s="216" t="s">
        <v>1614</v>
      </c>
      <c r="G172" s="217" t="s">
        <v>692</v>
      </c>
      <c r="H172" s="218">
        <v>2.8540000000000001</v>
      </c>
      <c r="I172" s="219"/>
      <c r="J172" s="220">
        <f>ROUND(I172*H172,2)</f>
        <v>0</v>
      </c>
      <c r="K172" s="216" t="s">
        <v>368</v>
      </c>
      <c r="L172" s="47"/>
      <c r="M172" s="221" t="s">
        <v>21</v>
      </c>
      <c r="N172" s="222" t="s">
        <v>43</v>
      </c>
      <c r="O172" s="87"/>
      <c r="P172" s="223">
        <f>O172*H172</f>
        <v>0</v>
      </c>
      <c r="Q172" s="223">
        <v>0</v>
      </c>
      <c r="R172" s="223">
        <f>Q172*H172</f>
        <v>0</v>
      </c>
      <c r="S172" s="223">
        <v>0</v>
      </c>
      <c r="T172" s="224">
        <f>S172*H172</f>
        <v>0</v>
      </c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R172" s="225" t="s">
        <v>97</v>
      </c>
      <c r="AT172" s="225" t="s">
        <v>179</v>
      </c>
      <c r="AU172" s="225" t="s">
        <v>81</v>
      </c>
      <c r="AY172" s="20" t="s">
        <v>178</v>
      </c>
      <c r="BE172" s="226">
        <f>IF(N172="základní",J172,0)</f>
        <v>0</v>
      </c>
      <c r="BF172" s="226">
        <f>IF(N172="snížená",J172,0)</f>
        <v>0</v>
      </c>
      <c r="BG172" s="226">
        <f>IF(N172="zákl. přenesená",J172,0)</f>
        <v>0</v>
      </c>
      <c r="BH172" s="226">
        <f>IF(N172="sníž. přenesená",J172,0)</f>
        <v>0</v>
      </c>
      <c r="BI172" s="226">
        <f>IF(N172="nulová",J172,0)</f>
        <v>0</v>
      </c>
      <c r="BJ172" s="20" t="s">
        <v>79</v>
      </c>
      <c r="BK172" s="226">
        <f>ROUND(I172*H172,2)</f>
        <v>0</v>
      </c>
      <c r="BL172" s="20" t="s">
        <v>97</v>
      </c>
      <c r="BM172" s="225" t="s">
        <v>6016</v>
      </c>
    </row>
    <row r="173" s="2" customFormat="1">
      <c r="A173" s="41"/>
      <c r="B173" s="42"/>
      <c r="C173" s="43"/>
      <c r="D173" s="235" t="s">
        <v>370</v>
      </c>
      <c r="E173" s="43"/>
      <c r="F173" s="236" t="s">
        <v>1616</v>
      </c>
      <c r="G173" s="43"/>
      <c r="H173" s="43"/>
      <c r="I173" s="237"/>
      <c r="J173" s="43"/>
      <c r="K173" s="43"/>
      <c r="L173" s="47"/>
      <c r="M173" s="238"/>
      <c r="N173" s="239"/>
      <c r="O173" s="87"/>
      <c r="P173" s="87"/>
      <c r="Q173" s="87"/>
      <c r="R173" s="87"/>
      <c r="S173" s="87"/>
      <c r="T173" s="88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T173" s="20" t="s">
        <v>370</v>
      </c>
      <c r="AU173" s="20" t="s">
        <v>81</v>
      </c>
    </row>
    <row r="174" s="12" customFormat="1" ht="25.92" customHeight="1">
      <c r="A174" s="12"/>
      <c r="B174" s="200"/>
      <c r="C174" s="201"/>
      <c r="D174" s="202" t="s">
        <v>71</v>
      </c>
      <c r="E174" s="203" t="s">
        <v>1618</v>
      </c>
      <c r="F174" s="203" t="s">
        <v>1619</v>
      </c>
      <c r="G174" s="201"/>
      <c r="H174" s="201"/>
      <c r="I174" s="204"/>
      <c r="J174" s="205">
        <f>BK174</f>
        <v>0</v>
      </c>
      <c r="K174" s="201"/>
      <c r="L174" s="206"/>
      <c r="M174" s="207"/>
      <c r="N174" s="208"/>
      <c r="O174" s="208"/>
      <c r="P174" s="209">
        <f>P175</f>
        <v>0</v>
      </c>
      <c r="Q174" s="208"/>
      <c r="R174" s="209">
        <f>R175</f>
        <v>0.01</v>
      </c>
      <c r="S174" s="208"/>
      <c r="T174" s="210">
        <f>T175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211" t="s">
        <v>81</v>
      </c>
      <c r="AT174" s="212" t="s">
        <v>71</v>
      </c>
      <c r="AU174" s="212" t="s">
        <v>72</v>
      </c>
      <c r="AY174" s="211" t="s">
        <v>178</v>
      </c>
      <c r="BK174" s="213">
        <f>BK175</f>
        <v>0</v>
      </c>
    </row>
    <row r="175" s="12" customFormat="1" ht="22.8" customHeight="1">
      <c r="A175" s="12"/>
      <c r="B175" s="200"/>
      <c r="C175" s="201"/>
      <c r="D175" s="202" t="s">
        <v>71</v>
      </c>
      <c r="E175" s="227" t="s">
        <v>3719</v>
      </c>
      <c r="F175" s="227" t="s">
        <v>3720</v>
      </c>
      <c r="G175" s="201"/>
      <c r="H175" s="201"/>
      <c r="I175" s="204"/>
      <c r="J175" s="228">
        <f>BK175</f>
        <v>0</v>
      </c>
      <c r="K175" s="201"/>
      <c r="L175" s="206"/>
      <c r="M175" s="207"/>
      <c r="N175" s="208"/>
      <c r="O175" s="208"/>
      <c r="P175" s="209">
        <f>SUM(P176:P178)</f>
        <v>0</v>
      </c>
      <c r="Q175" s="208"/>
      <c r="R175" s="209">
        <f>SUM(R176:R178)</f>
        <v>0.01</v>
      </c>
      <c r="S175" s="208"/>
      <c r="T175" s="210">
        <f>SUM(T176:T178)</f>
        <v>0</v>
      </c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R175" s="211" t="s">
        <v>81</v>
      </c>
      <c r="AT175" s="212" t="s">
        <v>71</v>
      </c>
      <c r="AU175" s="212" t="s">
        <v>79</v>
      </c>
      <c r="AY175" s="211" t="s">
        <v>178</v>
      </c>
      <c r="BK175" s="213">
        <f>SUM(BK176:BK178)</f>
        <v>0</v>
      </c>
    </row>
    <row r="176" s="2" customFormat="1" ht="24.15" customHeight="1">
      <c r="A176" s="41"/>
      <c r="B176" s="42"/>
      <c r="C176" s="214" t="s">
        <v>282</v>
      </c>
      <c r="D176" s="214" t="s">
        <v>179</v>
      </c>
      <c r="E176" s="215" t="s">
        <v>6017</v>
      </c>
      <c r="F176" s="216" t="s">
        <v>6018</v>
      </c>
      <c r="G176" s="217" t="s">
        <v>384</v>
      </c>
      <c r="H176" s="218">
        <v>1</v>
      </c>
      <c r="I176" s="219"/>
      <c r="J176" s="220">
        <f>ROUND(I176*H176,2)</f>
        <v>0</v>
      </c>
      <c r="K176" s="216" t="s">
        <v>393</v>
      </c>
      <c r="L176" s="47"/>
      <c r="M176" s="221" t="s">
        <v>21</v>
      </c>
      <c r="N176" s="222" t="s">
        <v>43</v>
      </c>
      <c r="O176" s="87"/>
      <c r="P176" s="223">
        <f>O176*H176</f>
        <v>0</v>
      </c>
      <c r="Q176" s="223">
        <v>0.01</v>
      </c>
      <c r="R176" s="223">
        <f>Q176*H176</f>
        <v>0.01</v>
      </c>
      <c r="S176" s="223">
        <v>0</v>
      </c>
      <c r="T176" s="224">
        <f>S176*H176</f>
        <v>0</v>
      </c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R176" s="225" t="s">
        <v>242</v>
      </c>
      <c r="AT176" s="225" t="s">
        <v>179</v>
      </c>
      <c r="AU176" s="225" t="s">
        <v>81</v>
      </c>
      <c r="AY176" s="20" t="s">
        <v>178</v>
      </c>
      <c r="BE176" s="226">
        <f>IF(N176="základní",J176,0)</f>
        <v>0</v>
      </c>
      <c r="BF176" s="226">
        <f>IF(N176="snížená",J176,0)</f>
        <v>0</v>
      </c>
      <c r="BG176" s="226">
        <f>IF(N176="zákl. přenesená",J176,0)</f>
        <v>0</v>
      </c>
      <c r="BH176" s="226">
        <f>IF(N176="sníž. přenesená",J176,0)</f>
        <v>0</v>
      </c>
      <c r="BI176" s="226">
        <f>IF(N176="nulová",J176,0)</f>
        <v>0</v>
      </c>
      <c r="BJ176" s="20" t="s">
        <v>79</v>
      </c>
      <c r="BK176" s="226">
        <f>ROUND(I176*H176,2)</f>
        <v>0</v>
      </c>
      <c r="BL176" s="20" t="s">
        <v>242</v>
      </c>
      <c r="BM176" s="225" t="s">
        <v>6019</v>
      </c>
    </row>
    <row r="177" s="2" customFormat="1" ht="44.25" customHeight="1">
      <c r="A177" s="41"/>
      <c r="B177" s="42"/>
      <c r="C177" s="214" t="s">
        <v>286</v>
      </c>
      <c r="D177" s="214" t="s">
        <v>179</v>
      </c>
      <c r="E177" s="215" t="s">
        <v>6020</v>
      </c>
      <c r="F177" s="216" t="s">
        <v>6021</v>
      </c>
      <c r="G177" s="217" t="s">
        <v>1686</v>
      </c>
      <c r="H177" s="296"/>
      <c r="I177" s="219"/>
      <c r="J177" s="220">
        <f>ROUND(I177*H177,2)</f>
        <v>0</v>
      </c>
      <c r="K177" s="216" t="s">
        <v>368</v>
      </c>
      <c r="L177" s="47"/>
      <c r="M177" s="221" t="s">
        <v>21</v>
      </c>
      <c r="N177" s="222" t="s">
        <v>43</v>
      </c>
      <c r="O177" s="87"/>
      <c r="P177" s="223">
        <f>O177*H177</f>
        <v>0</v>
      </c>
      <c r="Q177" s="223">
        <v>0</v>
      </c>
      <c r="R177" s="223">
        <f>Q177*H177</f>
        <v>0</v>
      </c>
      <c r="S177" s="223">
        <v>0</v>
      </c>
      <c r="T177" s="224">
        <f>S177*H177</f>
        <v>0</v>
      </c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R177" s="225" t="s">
        <v>242</v>
      </c>
      <c r="AT177" s="225" t="s">
        <v>179</v>
      </c>
      <c r="AU177" s="225" t="s">
        <v>81</v>
      </c>
      <c r="AY177" s="20" t="s">
        <v>178</v>
      </c>
      <c r="BE177" s="226">
        <f>IF(N177="základní",J177,0)</f>
        <v>0</v>
      </c>
      <c r="BF177" s="226">
        <f>IF(N177="snížená",J177,0)</f>
        <v>0</v>
      </c>
      <c r="BG177" s="226">
        <f>IF(N177="zákl. přenesená",J177,0)</f>
        <v>0</v>
      </c>
      <c r="BH177" s="226">
        <f>IF(N177="sníž. přenesená",J177,0)</f>
        <v>0</v>
      </c>
      <c r="BI177" s="226">
        <f>IF(N177="nulová",J177,0)</f>
        <v>0</v>
      </c>
      <c r="BJ177" s="20" t="s">
        <v>79</v>
      </c>
      <c r="BK177" s="226">
        <f>ROUND(I177*H177,2)</f>
        <v>0</v>
      </c>
      <c r="BL177" s="20" t="s">
        <v>242</v>
      </c>
      <c r="BM177" s="225" t="s">
        <v>6022</v>
      </c>
    </row>
    <row r="178" s="2" customFormat="1">
      <c r="A178" s="41"/>
      <c r="B178" s="42"/>
      <c r="C178" s="43"/>
      <c r="D178" s="235" t="s">
        <v>370</v>
      </c>
      <c r="E178" s="43"/>
      <c r="F178" s="236" t="s">
        <v>6023</v>
      </c>
      <c r="G178" s="43"/>
      <c r="H178" s="43"/>
      <c r="I178" s="237"/>
      <c r="J178" s="43"/>
      <c r="K178" s="43"/>
      <c r="L178" s="47"/>
      <c r="M178" s="238"/>
      <c r="N178" s="239"/>
      <c r="O178" s="87"/>
      <c r="P178" s="87"/>
      <c r="Q178" s="87"/>
      <c r="R178" s="87"/>
      <c r="S178" s="87"/>
      <c r="T178" s="88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T178" s="20" t="s">
        <v>370</v>
      </c>
      <c r="AU178" s="20" t="s">
        <v>81</v>
      </c>
    </row>
    <row r="179" s="12" customFormat="1" ht="25.92" customHeight="1">
      <c r="A179" s="12"/>
      <c r="B179" s="200"/>
      <c r="C179" s="201"/>
      <c r="D179" s="202" t="s">
        <v>71</v>
      </c>
      <c r="E179" s="203" t="s">
        <v>543</v>
      </c>
      <c r="F179" s="203" t="s">
        <v>3944</v>
      </c>
      <c r="G179" s="201"/>
      <c r="H179" s="201"/>
      <c r="I179" s="204"/>
      <c r="J179" s="205">
        <f>BK179</f>
        <v>0</v>
      </c>
      <c r="K179" s="201"/>
      <c r="L179" s="206"/>
      <c r="M179" s="207"/>
      <c r="N179" s="208"/>
      <c r="O179" s="208"/>
      <c r="P179" s="209">
        <f>P180+P192</f>
        <v>0</v>
      </c>
      <c r="Q179" s="208"/>
      <c r="R179" s="209">
        <f>R180+R192</f>
        <v>0.0017600000000000003</v>
      </c>
      <c r="S179" s="208"/>
      <c r="T179" s="210">
        <f>T180+T192</f>
        <v>0</v>
      </c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R179" s="211" t="s">
        <v>95</v>
      </c>
      <c r="AT179" s="212" t="s">
        <v>71</v>
      </c>
      <c r="AU179" s="212" t="s">
        <v>72</v>
      </c>
      <c r="AY179" s="211" t="s">
        <v>178</v>
      </c>
      <c r="BK179" s="213">
        <f>BK180+BK192</f>
        <v>0</v>
      </c>
    </row>
    <row r="180" s="12" customFormat="1" ht="22.8" customHeight="1">
      <c r="A180" s="12"/>
      <c r="B180" s="200"/>
      <c r="C180" s="201"/>
      <c r="D180" s="202" t="s">
        <v>71</v>
      </c>
      <c r="E180" s="227" t="s">
        <v>3957</v>
      </c>
      <c r="F180" s="227" t="s">
        <v>3958</v>
      </c>
      <c r="G180" s="201"/>
      <c r="H180" s="201"/>
      <c r="I180" s="204"/>
      <c r="J180" s="228">
        <f>BK180</f>
        <v>0</v>
      </c>
      <c r="K180" s="201"/>
      <c r="L180" s="206"/>
      <c r="M180" s="207"/>
      <c r="N180" s="208"/>
      <c r="O180" s="208"/>
      <c r="P180" s="209">
        <f>SUM(P181:P191)</f>
        <v>0</v>
      </c>
      <c r="Q180" s="208"/>
      <c r="R180" s="209">
        <f>SUM(R181:R191)</f>
        <v>0</v>
      </c>
      <c r="S180" s="208"/>
      <c r="T180" s="210">
        <f>SUM(T181:T191)</f>
        <v>0</v>
      </c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R180" s="211" t="s">
        <v>95</v>
      </c>
      <c r="AT180" s="212" t="s">
        <v>71</v>
      </c>
      <c r="AU180" s="212" t="s">
        <v>79</v>
      </c>
      <c r="AY180" s="211" t="s">
        <v>178</v>
      </c>
      <c r="BK180" s="213">
        <f>SUM(BK181:BK191)</f>
        <v>0</v>
      </c>
    </row>
    <row r="181" s="2" customFormat="1" ht="21.75" customHeight="1">
      <c r="A181" s="41"/>
      <c r="B181" s="42"/>
      <c r="C181" s="214" t="s">
        <v>290</v>
      </c>
      <c r="D181" s="214" t="s">
        <v>179</v>
      </c>
      <c r="E181" s="215" t="s">
        <v>6024</v>
      </c>
      <c r="F181" s="216" t="s">
        <v>6025</v>
      </c>
      <c r="G181" s="217" t="s">
        <v>209</v>
      </c>
      <c r="H181" s="218">
        <v>25</v>
      </c>
      <c r="I181" s="219"/>
      <c r="J181" s="220">
        <f>ROUND(I181*H181,2)</f>
        <v>0</v>
      </c>
      <c r="K181" s="216" t="s">
        <v>393</v>
      </c>
      <c r="L181" s="47"/>
      <c r="M181" s="221" t="s">
        <v>21</v>
      </c>
      <c r="N181" s="222" t="s">
        <v>43</v>
      </c>
      <c r="O181" s="87"/>
      <c r="P181" s="223">
        <f>O181*H181</f>
        <v>0</v>
      </c>
      <c r="Q181" s="223">
        <v>0</v>
      </c>
      <c r="R181" s="223">
        <f>Q181*H181</f>
        <v>0</v>
      </c>
      <c r="S181" s="223">
        <v>0</v>
      </c>
      <c r="T181" s="224">
        <f>S181*H181</f>
        <v>0</v>
      </c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R181" s="225" t="s">
        <v>858</v>
      </c>
      <c r="AT181" s="225" t="s">
        <v>179</v>
      </c>
      <c r="AU181" s="225" t="s">
        <v>81</v>
      </c>
      <c r="AY181" s="20" t="s">
        <v>178</v>
      </c>
      <c r="BE181" s="226">
        <f>IF(N181="základní",J181,0)</f>
        <v>0</v>
      </c>
      <c r="BF181" s="226">
        <f>IF(N181="snížená",J181,0)</f>
        <v>0</v>
      </c>
      <c r="BG181" s="226">
        <f>IF(N181="zákl. přenesená",J181,0)</f>
        <v>0</v>
      </c>
      <c r="BH181" s="226">
        <f>IF(N181="sníž. přenesená",J181,0)</f>
        <v>0</v>
      </c>
      <c r="BI181" s="226">
        <f>IF(N181="nulová",J181,0)</f>
        <v>0</v>
      </c>
      <c r="BJ181" s="20" t="s">
        <v>79</v>
      </c>
      <c r="BK181" s="226">
        <f>ROUND(I181*H181,2)</f>
        <v>0</v>
      </c>
      <c r="BL181" s="20" t="s">
        <v>858</v>
      </c>
      <c r="BM181" s="225" t="s">
        <v>6026</v>
      </c>
    </row>
    <row r="182" s="2" customFormat="1" ht="16.5" customHeight="1">
      <c r="A182" s="41"/>
      <c r="B182" s="42"/>
      <c r="C182" s="214" t="s">
        <v>294</v>
      </c>
      <c r="D182" s="214" t="s">
        <v>179</v>
      </c>
      <c r="E182" s="215" t="s">
        <v>6027</v>
      </c>
      <c r="F182" s="216" t="s">
        <v>6028</v>
      </c>
      <c r="G182" s="217" t="s">
        <v>546</v>
      </c>
      <c r="H182" s="218">
        <v>6</v>
      </c>
      <c r="I182" s="219"/>
      <c r="J182" s="220">
        <f>ROUND(I182*H182,2)</f>
        <v>0</v>
      </c>
      <c r="K182" s="216" t="s">
        <v>393</v>
      </c>
      <c r="L182" s="47"/>
      <c r="M182" s="221" t="s">
        <v>21</v>
      </c>
      <c r="N182" s="222" t="s">
        <v>43</v>
      </c>
      <c r="O182" s="87"/>
      <c r="P182" s="223">
        <f>O182*H182</f>
        <v>0</v>
      </c>
      <c r="Q182" s="223">
        <v>0</v>
      </c>
      <c r="R182" s="223">
        <f>Q182*H182</f>
        <v>0</v>
      </c>
      <c r="S182" s="223">
        <v>0</v>
      </c>
      <c r="T182" s="224">
        <f>S182*H182</f>
        <v>0</v>
      </c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R182" s="225" t="s">
        <v>858</v>
      </c>
      <c r="AT182" s="225" t="s">
        <v>179</v>
      </c>
      <c r="AU182" s="225" t="s">
        <v>81</v>
      </c>
      <c r="AY182" s="20" t="s">
        <v>178</v>
      </c>
      <c r="BE182" s="226">
        <f>IF(N182="základní",J182,0)</f>
        <v>0</v>
      </c>
      <c r="BF182" s="226">
        <f>IF(N182="snížená",J182,0)</f>
        <v>0</v>
      </c>
      <c r="BG182" s="226">
        <f>IF(N182="zákl. přenesená",J182,0)</f>
        <v>0</v>
      </c>
      <c r="BH182" s="226">
        <f>IF(N182="sníž. přenesená",J182,0)</f>
        <v>0</v>
      </c>
      <c r="BI182" s="226">
        <f>IF(N182="nulová",J182,0)</f>
        <v>0</v>
      </c>
      <c r="BJ182" s="20" t="s">
        <v>79</v>
      </c>
      <c r="BK182" s="226">
        <f>ROUND(I182*H182,2)</f>
        <v>0</v>
      </c>
      <c r="BL182" s="20" t="s">
        <v>858</v>
      </c>
      <c r="BM182" s="225" t="s">
        <v>6029</v>
      </c>
    </row>
    <row r="183" s="2" customFormat="1" ht="16.5" customHeight="1">
      <c r="A183" s="41"/>
      <c r="B183" s="42"/>
      <c r="C183" s="214" t="s">
        <v>298</v>
      </c>
      <c r="D183" s="214" t="s">
        <v>179</v>
      </c>
      <c r="E183" s="215" t="s">
        <v>6030</v>
      </c>
      <c r="F183" s="216" t="s">
        <v>6031</v>
      </c>
      <c r="G183" s="217" t="s">
        <v>546</v>
      </c>
      <c r="H183" s="218">
        <v>8</v>
      </c>
      <c r="I183" s="219"/>
      <c r="J183" s="220">
        <f>ROUND(I183*H183,2)</f>
        <v>0</v>
      </c>
      <c r="K183" s="216" t="s">
        <v>393</v>
      </c>
      <c r="L183" s="47"/>
      <c r="M183" s="221" t="s">
        <v>21</v>
      </c>
      <c r="N183" s="222" t="s">
        <v>43</v>
      </c>
      <c r="O183" s="87"/>
      <c r="P183" s="223">
        <f>O183*H183</f>
        <v>0</v>
      </c>
      <c r="Q183" s="223">
        <v>0</v>
      </c>
      <c r="R183" s="223">
        <f>Q183*H183</f>
        <v>0</v>
      </c>
      <c r="S183" s="223">
        <v>0</v>
      </c>
      <c r="T183" s="224">
        <f>S183*H183</f>
        <v>0</v>
      </c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R183" s="225" t="s">
        <v>858</v>
      </c>
      <c r="AT183" s="225" t="s">
        <v>179</v>
      </c>
      <c r="AU183" s="225" t="s">
        <v>81</v>
      </c>
      <c r="AY183" s="20" t="s">
        <v>178</v>
      </c>
      <c r="BE183" s="226">
        <f>IF(N183="základní",J183,0)</f>
        <v>0</v>
      </c>
      <c r="BF183" s="226">
        <f>IF(N183="snížená",J183,0)</f>
        <v>0</v>
      </c>
      <c r="BG183" s="226">
        <f>IF(N183="zákl. přenesená",J183,0)</f>
        <v>0</v>
      </c>
      <c r="BH183" s="226">
        <f>IF(N183="sníž. přenesená",J183,0)</f>
        <v>0</v>
      </c>
      <c r="BI183" s="226">
        <f>IF(N183="nulová",J183,0)</f>
        <v>0</v>
      </c>
      <c r="BJ183" s="20" t="s">
        <v>79</v>
      </c>
      <c r="BK183" s="226">
        <f>ROUND(I183*H183,2)</f>
        <v>0</v>
      </c>
      <c r="BL183" s="20" t="s">
        <v>858</v>
      </c>
      <c r="BM183" s="225" t="s">
        <v>6032</v>
      </c>
    </row>
    <row r="184" s="2" customFormat="1" ht="16.5" customHeight="1">
      <c r="A184" s="41"/>
      <c r="B184" s="42"/>
      <c r="C184" s="214" t="s">
        <v>302</v>
      </c>
      <c r="D184" s="214" t="s">
        <v>179</v>
      </c>
      <c r="E184" s="215" t="s">
        <v>6033</v>
      </c>
      <c r="F184" s="216" t="s">
        <v>6034</v>
      </c>
      <c r="G184" s="217" t="s">
        <v>546</v>
      </c>
      <c r="H184" s="218">
        <v>550</v>
      </c>
      <c r="I184" s="219"/>
      <c r="J184" s="220">
        <f>ROUND(I184*H184,2)</f>
        <v>0</v>
      </c>
      <c r="K184" s="216" t="s">
        <v>393</v>
      </c>
      <c r="L184" s="47"/>
      <c r="M184" s="221" t="s">
        <v>21</v>
      </c>
      <c r="N184" s="222" t="s">
        <v>43</v>
      </c>
      <c r="O184" s="87"/>
      <c r="P184" s="223">
        <f>O184*H184</f>
        <v>0</v>
      </c>
      <c r="Q184" s="223">
        <v>0</v>
      </c>
      <c r="R184" s="223">
        <f>Q184*H184</f>
        <v>0</v>
      </c>
      <c r="S184" s="223">
        <v>0</v>
      </c>
      <c r="T184" s="224">
        <f>S184*H184</f>
        <v>0</v>
      </c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R184" s="225" t="s">
        <v>858</v>
      </c>
      <c r="AT184" s="225" t="s">
        <v>179</v>
      </c>
      <c r="AU184" s="225" t="s">
        <v>81</v>
      </c>
      <c r="AY184" s="20" t="s">
        <v>178</v>
      </c>
      <c r="BE184" s="226">
        <f>IF(N184="základní",J184,0)</f>
        <v>0</v>
      </c>
      <c r="BF184" s="226">
        <f>IF(N184="snížená",J184,0)</f>
        <v>0</v>
      </c>
      <c r="BG184" s="226">
        <f>IF(N184="zákl. přenesená",J184,0)</f>
        <v>0</v>
      </c>
      <c r="BH184" s="226">
        <f>IF(N184="sníž. přenesená",J184,0)</f>
        <v>0</v>
      </c>
      <c r="BI184" s="226">
        <f>IF(N184="nulová",J184,0)</f>
        <v>0</v>
      </c>
      <c r="BJ184" s="20" t="s">
        <v>79</v>
      </c>
      <c r="BK184" s="226">
        <f>ROUND(I184*H184,2)</f>
        <v>0</v>
      </c>
      <c r="BL184" s="20" t="s">
        <v>858</v>
      </c>
      <c r="BM184" s="225" t="s">
        <v>6035</v>
      </c>
    </row>
    <row r="185" s="2" customFormat="1" ht="16.5" customHeight="1">
      <c r="A185" s="41"/>
      <c r="B185" s="42"/>
      <c r="C185" s="214" t="s">
        <v>306</v>
      </c>
      <c r="D185" s="214" t="s">
        <v>179</v>
      </c>
      <c r="E185" s="215" t="s">
        <v>6036</v>
      </c>
      <c r="F185" s="216" t="s">
        <v>6037</v>
      </c>
      <c r="G185" s="217" t="s">
        <v>209</v>
      </c>
      <c r="H185" s="218">
        <v>5</v>
      </c>
      <c r="I185" s="219"/>
      <c r="J185" s="220">
        <f>ROUND(I185*H185,2)</f>
        <v>0</v>
      </c>
      <c r="K185" s="216" t="s">
        <v>393</v>
      </c>
      <c r="L185" s="47"/>
      <c r="M185" s="221" t="s">
        <v>21</v>
      </c>
      <c r="N185" s="222" t="s">
        <v>43</v>
      </c>
      <c r="O185" s="87"/>
      <c r="P185" s="223">
        <f>O185*H185</f>
        <v>0</v>
      </c>
      <c r="Q185" s="223">
        <v>0</v>
      </c>
      <c r="R185" s="223">
        <f>Q185*H185</f>
        <v>0</v>
      </c>
      <c r="S185" s="223">
        <v>0</v>
      </c>
      <c r="T185" s="224">
        <f>S185*H185</f>
        <v>0</v>
      </c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R185" s="225" t="s">
        <v>858</v>
      </c>
      <c r="AT185" s="225" t="s">
        <v>179</v>
      </c>
      <c r="AU185" s="225" t="s">
        <v>81</v>
      </c>
      <c r="AY185" s="20" t="s">
        <v>178</v>
      </c>
      <c r="BE185" s="226">
        <f>IF(N185="základní",J185,0)</f>
        <v>0</v>
      </c>
      <c r="BF185" s="226">
        <f>IF(N185="snížená",J185,0)</f>
        <v>0</v>
      </c>
      <c r="BG185" s="226">
        <f>IF(N185="zákl. přenesená",J185,0)</f>
        <v>0</v>
      </c>
      <c r="BH185" s="226">
        <f>IF(N185="sníž. přenesená",J185,0)</f>
        <v>0</v>
      </c>
      <c r="BI185" s="226">
        <f>IF(N185="nulová",J185,0)</f>
        <v>0</v>
      </c>
      <c r="BJ185" s="20" t="s">
        <v>79</v>
      </c>
      <c r="BK185" s="226">
        <f>ROUND(I185*H185,2)</f>
        <v>0</v>
      </c>
      <c r="BL185" s="20" t="s">
        <v>858</v>
      </c>
      <c r="BM185" s="225" t="s">
        <v>6038</v>
      </c>
    </row>
    <row r="186" s="2" customFormat="1" ht="16.5" customHeight="1">
      <c r="A186" s="41"/>
      <c r="B186" s="42"/>
      <c r="C186" s="214" t="s">
        <v>310</v>
      </c>
      <c r="D186" s="214" t="s">
        <v>179</v>
      </c>
      <c r="E186" s="215" t="s">
        <v>6039</v>
      </c>
      <c r="F186" s="216" t="s">
        <v>6040</v>
      </c>
      <c r="G186" s="217" t="s">
        <v>182</v>
      </c>
      <c r="H186" s="218">
        <v>20</v>
      </c>
      <c r="I186" s="219"/>
      <c r="J186" s="220">
        <f>ROUND(I186*H186,2)</f>
        <v>0</v>
      </c>
      <c r="K186" s="216" t="s">
        <v>393</v>
      </c>
      <c r="L186" s="47"/>
      <c r="M186" s="221" t="s">
        <v>21</v>
      </c>
      <c r="N186" s="222" t="s">
        <v>43</v>
      </c>
      <c r="O186" s="87"/>
      <c r="P186" s="223">
        <f>O186*H186</f>
        <v>0</v>
      </c>
      <c r="Q186" s="223">
        <v>0</v>
      </c>
      <c r="R186" s="223">
        <f>Q186*H186</f>
        <v>0</v>
      </c>
      <c r="S186" s="223">
        <v>0</v>
      </c>
      <c r="T186" s="224">
        <f>S186*H186</f>
        <v>0</v>
      </c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R186" s="225" t="s">
        <v>858</v>
      </c>
      <c r="AT186" s="225" t="s">
        <v>179</v>
      </c>
      <c r="AU186" s="225" t="s">
        <v>81</v>
      </c>
      <c r="AY186" s="20" t="s">
        <v>178</v>
      </c>
      <c r="BE186" s="226">
        <f>IF(N186="základní",J186,0)</f>
        <v>0</v>
      </c>
      <c r="BF186" s="226">
        <f>IF(N186="snížená",J186,0)</f>
        <v>0</v>
      </c>
      <c r="BG186" s="226">
        <f>IF(N186="zákl. přenesená",J186,0)</f>
        <v>0</v>
      </c>
      <c r="BH186" s="226">
        <f>IF(N186="sníž. přenesená",J186,0)</f>
        <v>0</v>
      </c>
      <c r="BI186" s="226">
        <f>IF(N186="nulová",J186,0)</f>
        <v>0</v>
      </c>
      <c r="BJ186" s="20" t="s">
        <v>79</v>
      </c>
      <c r="BK186" s="226">
        <f>ROUND(I186*H186,2)</f>
        <v>0</v>
      </c>
      <c r="BL186" s="20" t="s">
        <v>858</v>
      </c>
      <c r="BM186" s="225" t="s">
        <v>6041</v>
      </c>
    </row>
    <row r="187" s="2" customFormat="1" ht="16.5" customHeight="1">
      <c r="A187" s="41"/>
      <c r="B187" s="42"/>
      <c r="C187" s="214" t="s">
        <v>316</v>
      </c>
      <c r="D187" s="214" t="s">
        <v>179</v>
      </c>
      <c r="E187" s="215" t="s">
        <v>6042</v>
      </c>
      <c r="F187" s="216" t="s">
        <v>6043</v>
      </c>
      <c r="G187" s="217" t="s">
        <v>182</v>
      </c>
      <c r="H187" s="218">
        <v>10</v>
      </c>
      <c r="I187" s="219"/>
      <c r="J187" s="220">
        <f>ROUND(I187*H187,2)</f>
        <v>0</v>
      </c>
      <c r="K187" s="216" t="s">
        <v>393</v>
      </c>
      <c r="L187" s="47"/>
      <c r="M187" s="221" t="s">
        <v>21</v>
      </c>
      <c r="N187" s="222" t="s">
        <v>43</v>
      </c>
      <c r="O187" s="87"/>
      <c r="P187" s="223">
        <f>O187*H187</f>
        <v>0</v>
      </c>
      <c r="Q187" s="223">
        <v>0</v>
      </c>
      <c r="R187" s="223">
        <f>Q187*H187</f>
        <v>0</v>
      </c>
      <c r="S187" s="223">
        <v>0</v>
      </c>
      <c r="T187" s="224">
        <f>S187*H187</f>
        <v>0</v>
      </c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R187" s="225" t="s">
        <v>858</v>
      </c>
      <c r="AT187" s="225" t="s">
        <v>179</v>
      </c>
      <c r="AU187" s="225" t="s">
        <v>81</v>
      </c>
      <c r="AY187" s="20" t="s">
        <v>178</v>
      </c>
      <c r="BE187" s="226">
        <f>IF(N187="základní",J187,0)</f>
        <v>0</v>
      </c>
      <c r="BF187" s="226">
        <f>IF(N187="snížená",J187,0)</f>
        <v>0</v>
      </c>
      <c r="BG187" s="226">
        <f>IF(N187="zákl. přenesená",J187,0)</f>
        <v>0</v>
      </c>
      <c r="BH187" s="226">
        <f>IF(N187="sníž. přenesená",J187,0)</f>
        <v>0</v>
      </c>
      <c r="BI187" s="226">
        <f>IF(N187="nulová",J187,0)</f>
        <v>0</v>
      </c>
      <c r="BJ187" s="20" t="s">
        <v>79</v>
      </c>
      <c r="BK187" s="226">
        <f>ROUND(I187*H187,2)</f>
        <v>0</v>
      </c>
      <c r="BL187" s="20" t="s">
        <v>858</v>
      </c>
      <c r="BM187" s="225" t="s">
        <v>6044</v>
      </c>
    </row>
    <row r="188" s="2" customFormat="1" ht="16.5" customHeight="1">
      <c r="A188" s="41"/>
      <c r="B188" s="42"/>
      <c r="C188" s="214" t="s">
        <v>320</v>
      </c>
      <c r="D188" s="214" t="s">
        <v>179</v>
      </c>
      <c r="E188" s="215" t="s">
        <v>6045</v>
      </c>
      <c r="F188" s="216" t="s">
        <v>6046</v>
      </c>
      <c r="G188" s="217" t="s">
        <v>209</v>
      </c>
      <c r="H188" s="218">
        <v>672</v>
      </c>
      <c r="I188" s="219"/>
      <c r="J188" s="220">
        <f>ROUND(I188*H188,2)</f>
        <v>0</v>
      </c>
      <c r="K188" s="216" t="s">
        <v>393</v>
      </c>
      <c r="L188" s="47"/>
      <c r="M188" s="221" t="s">
        <v>21</v>
      </c>
      <c r="N188" s="222" t="s">
        <v>43</v>
      </c>
      <c r="O188" s="87"/>
      <c r="P188" s="223">
        <f>O188*H188</f>
        <v>0</v>
      </c>
      <c r="Q188" s="223">
        <v>0</v>
      </c>
      <c r="R188" s="223">
        <f>Q188*H188</f>
        <v>0</v>
      </c>
      <c r="S188" s="223">
        <v>0</v>
      </c>
      <c r="T188" s="224">
        <f>S188*H188</f>
        <v>0</v>
      </c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R188" s="225" t="s">
        <v>858</v>
      </c>
      <c r="AT188" s="225" t="s">
        <v>179</v>
      </c>
      <c r="AU188" s="225" t="s">
        <v>81</v>
      </c>
      <c r="AY188" s="20" t="s">
        <v>178</v>
      </c>
      <c r="BE188" s="226">
        <f>IF(N188="základní",J188,0)</f>
        <v>0</v>
      </c>
      <c r="BF188" s="226">
        <f>IF(N188="snížená",J188,0)</f>
        <v>0</v>
      </c>
      <c r="BG188" s="226">
        <f>IF(N188="zákl. přenesená",J188,0)</f>
        <v>0</v>
      </c>
      <c r="BH188" s="226">
        <f>IF(N188="sníž. přenesená",J188,0)</f>
        <v>0</v>
      </c>
      <c r="BI188" s="226">
        <f>IF(N188="nulová",J188,0)</f>
        <v>0</v>
      </c>
      <c r="BJ188" s="20" t="s">
        <v>79</v>
      </c>
      <c r="BK188" s="226">
        <f>ROUND(I188*H188,2)</f>
        <v>0</v>
      </c>
      <c r="BL188" s="20" t="s">
        <v>858</v>
      </c>
      <c r="BM188" s="225" t="s">
        <v>6047</v>
      </c>
    </row>
    <row r="189" s="2" customFormat="1" ht="16.5" customHeight="1">
      <c r="A189" s="41"/>
      <c r="B189" s="42"/>
      <c r="C189" s="214" t="s">
        <v>324</v>
      </c>
      <c r="D189" s="214" t="s">
        <v>179</v>
      </c>
      <c r="E189" s="215" t="s">
        <v>6048</v>
      </c>
      <c r="F189" s="216" t="s">
        <v>6049</v>
      </c>
      <c r="G189" s="217" t="s">
        <v>209</v>
      </c>
      <c r="H189" s="218">
        <v>80</v>
      </c>
      <c r="I189" s="219"/>
      <c r="J189" s="220">
        <f>ROUND(I189*H189,2)</f>
        <v>0</v>
      </c>
      <c r="K189" s="216" t="s">
        <v>393</v>
      </c>
      <c r="L189" s="47"/>
      <c r="M189" s="221" t="s">
        <v>21</v>
      </c>
      <c r="N189" s="222" t="s">
        <v>43</v>
      </c>
      <c r="O189" s="87"/>
      <c r="P189" s="223">
        <f>O189*H189</f>
        <v>0</v>
      </c>
      <c r="Q189" s="223">
        <v>0</v>
      </c>
      <c r="R189" s="223">
        <f>Q189*H189</f>
        <v>0</v>
      </c>
      <c r="S189" s="223">
        <v>0</v>
      </c>
      <c r="T189" s="224">
        <f>S189*H189</f>
        <v>0</v>
      </c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R189" s="225" t="s">
        <v>858</v>
      </c>
      <c r="AT189" s="225" t="s">
        <v>179</v>
      </c>
      <c r="AU189" s="225" t="s">
        <v>81</v>
      </c>
      <c r="AY189" s="20" t="s">
        <v>178</v>
      </c>
      <c r="BE189" s="226">
        <f>IF(N189="základní",J189,0)</f>
        <v>0</v>
      </c>
      <c r="BF189" s="226">
        <f>IF(N189="snížená",J189,0)</f>
        <v>0</v>
      </c>
      <c r="BG189" s="226">
        <f>IF(N189="zákl. přenesená",J189,0)</f>
        <v>0</v>
      </c>
      <c r="BH189" s="226">
        <f>IF(N189="sníž. přenesená",J189,0)</f>
        <v>0</v>
      </c>
      <c r="BI189" s="226">
        <f>IF(N189="nulová",J189,0)</f>
        <v>0</v>
      </c>
      <c r="BJ189" s="20" t="s">
        <v>79</v>
      </c>
      <c r="BK189" s="226">
        <f>ROUND(I189*H189,2)</f>
        <v>0</v>
      </c>
      <c r="BL189" s="20" t="s">
        <v>858</v>
      </c>
      <c r="BM189" s="225" t="s">
        <v>6050</v>
      </c>
    </row>
    <row r="190" s="2" customFormat="1" ht="16.5" customHeight="1">
      <c r="A190" s="41"/>
      <c r="B190" s="42"/>
      <c r="C190" s="214" t="s">
        <v>645</v>
      </c>
      <c r="D190" s="214" t="s">
        <v>179</v>
      </c>
      <c r="E190" s="215" t="s">
        <v>6051</v>
      </c>
      <c r="F190" s="216" t="s">
        <v>6052</v>
      </c>
      <c r="G190" s="217" t="s">
        <v>209</v>
      </c>
      <c r="H190" s="218">
        <v>20</v>
      </c>
      <c r="I190" s="219"/>
      <c r="J190" s="220">
        <f>ROUND(I190*H190,2)</f>
        <v>0</v>
      </c>
      <c r="K190" s="216" t="s">
        <v>393</v>
      </c>
      <c r="L190" s="47"/>
      <c r="M190" s="221" t="s">
        <v>21</v>
      </c>
      <c r="N190" s="222" t="s">
        <v>43</v>
      </c>
      <c r="O190" s="87"/>
      <c r="P190" s="223">
        <f>O190*H190</f>
        <v>0</v>
      </c>
      <c r="Q190" s="223">
        <v>0</v>
      </c>
      <c r="R190" s="223">
        <f>Q190*H190</f>
        <v>0</v>
      </c>
      <c r="S190" s="223">
        <v>0</v>
      </c>
      <c r="T190" s="224">
        <f>S190*H190</f>
        <v>0</v>
      </c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R190" s="225" t="s">
        <v>858</v>
      </c>
      <c r="AT190" s="225" t="s">
        <v>179</v>
      </c>
      <c r="AU190" s="225" t="s">
        <v>81</v>
      </c>
      <c r="AY190" s="20" t="s">
        <v>178</v>
      </c>
      <c r="BE190" s="226">
        <f>IF(N190="základní",J190,0)</f>
        <v>0</v>
      </c>
      <c r="BF190" s="226">
        <f>IF(N190="snížená",J190,0)</f>
        <v>0</v>
      </c>
      <c r="BG190" s="226">
        <f>IF(N190="zákl. přenesená",J190,0)</f>
        <v>0</v>
      </c>
      <c r="BH190" s="226">
        <f>IF(N190="sníž. přenesená",J190,0)</f>
        <v>0</v>
      </c>
      <c r="BI190" s="226">
        <f>IF(N190="nulová",J190,0)</f>
        <v>0</v>
      </c>
      <c r="BJ190" s="20" t="s">
        <v>79</v>
      </c>
      <c r="BK190" s="226">
        <f>ROUND(I190*H190,2)</f>
        <v>0</v>
      </c>
      <c r="BL190" s="20" t="s">
        <v>858</v>
      </c>
      <c r="BM190" s="225" t="s">
        <v>6053</v>
      </c>
    </row>
    <row r="191" s="2" customFormat="1" ht="16.5" customHeight="1">
      <c r="A191" s="41"/>
      <c r="B191" s="42"/>
      <c r="C191" s="214" t="s">
        <v>651</v>
      </c>
      <c r="D191" s="214" t="s">
        <v>179</v>
      </c>
      <c r="E191" s="215" t="s">
        <v>6054</v>
      </c>
      <c r="F191" s="216" t="s">
        <v>4470</v>
      </c>
      <c r="G191" s="217" t="s">
        <v>2381</v>
      </c>
      <c r="H191" s="218">
        <v>150</v>
      </c>
      <c r="I191" s="219"/>
      <c r="J191" s="220">
        <f>ROUND(I191*H191,2)</f>
        <v>0</v>
      </c>
      <c r="K191" s="216" t="s">
        <v>393</v>
      </c>
      <c r="L191" s="47"/>
      <c r="M191" s="221" t="s">
        <v>21</v>
      </c>
      <c r="N191" s="222" t="s">
        <v>43</v>
      </c>
      <c r="O191" s="87"/>
      <c r="P191" s="223">
        <f>O191*H191</f>
        <v>0</v>
      </c>
      <c r="Q191" s="223">
        <v>0</v>
      </c>
      <c r="R191" s="223">
        <f>Q191*H191</f>
        <v>0</v>
      </c>
      <c r="S191" s="223">
        <v>0</v>
      </c>
      <c r="T191" s="224">
        <f>S191*H191</f>
        <v>0</v>
      </c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R191" s="225" t="s">
        <v>858</v>
      </c>
      <c r="AT191" s="225" t="s">
        <v>179</v>
      </c>
      <c r="AU191" s="225" t="s">
        <v>81</v>
      </c>
      <c r="AY191" s="20" t="s">
        <v>178</v>
      </c>
      <c r="BE191" s="226">
        <f>IF(N191="základní",J191,0)</f>
        <v>0</v>
      </c>
      <c r="BF191" s="226">
        <f>IF(N191="snížená",J191,0)</f>
        <v>0</v>
      </c>
      <c r="BG191" s="226">
        <f>IF(N191="zákl. přenesená",J191,0)</f>
        <v>0</v>
      </c>
      <c r="BH191" s="226">
        <f>IF(N191="sníž. přenesená",J191,0)</f>
        <v>0</v>
      </c>
      <c r="BI191" s="226">
        <f>IF(N191="nulová",J191,0)</f>
        <v>0</v>
      </c>
      <c r="BJ191" s="20" t="s">
        <v>79</v>
      </c>
      <c r="BK191" s="226">
        <f>ROUND(I191*H191,2)</f>
        <v>0</v>
      </c>
      <c r="BL191" s="20" t="s">
        <v>858</v>
      </c>
      <c r="BM191" s="225" t="s">
        <v>6055</v>
      </c>
    </row>
    <row r="192" s="12" customFormat="1" ht="22.8" customHeight="1">
      <c r="A192" s="12"/>
      <c r="B192" s="200"/>
      <c r="C192" s="201"/>
      <c r="D192" s="202" t="s">
        <v>71</v>
      </c>
      <c r="E192" s="227" t="s">
        <v>5515</v>
      </c>
      <c r="F192" s="227" t="s">
        <v>5516</v>
      </c>
      <c r="G192" s="201"/>
      <c r="H192" s="201"/>
      <c r="I192" s="204"/>
      <c r="J192" s="228">
        <f>BK192</f>
        <v>0</v>
      </c>
      <c r="K192" s="201"/>
      <c r="L192" s="206"/>
      <c r="M192" s="207"/>
      <c r="N192" s="208"/>
      <c r="O192" s="208"/>
      <c r="P192" s="209">
        <f>SUM(P193:P202)</f>
        <v>0</v>
      </c>
      <c r="Q192" s="208"/>
      <c r="R192" s="209">
        <f>SUM(R193:R202)</f>
        <v>0.0017600000000000003</v>
      </c>
      <c r="S192" s="208"/>
      <c r="T192" s="210">
        <f>SUM(T193:T202)</f>
        <v>0</v>
      </c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R192" s="211" t="s">
        <v>95</v>
      </c>
      <c r="AT192" s="212" t="s">
        <v>71</v>
      </c>
      <c r="AU192" s="212" t="s">
        <v>79</v>
      </c>
      <c r="AY192" s="211" t="s">
        <v>178</v>
      </c>
      <c r="BK192" s="213">
        <f>SUM(BK193:BK202)</f>
        <v>0</v>
      </c>
    </row>
    <row r="193" s="2" customFormat="1" ht="24.15" customHeight="1">
      <c r="A193" s="41"/>
      <c r="B193" s="42"/>
      <c r="C193" s="214" t="s">
        <v>657</v>
      </c>
      <c r="D193" s="214" t="s">
        <v>179</v>
      </c>
      <c r="E193" s="215" t="s">
        <v>6056</v>
      </c>
      <c r="F193" s="216" t="s">
        <v>6057</v>
      </c>
      <c r="G193" s="217" t="s">
        <v>261</v>
      </c>
      <c r="H193" s="218">
        <v>0.20000000000000001</v>
      </c>
      <c r="I193" s="219"/>
      <c r="J193" s="220">
        <f>ROUND(I193*H193,2)</f>
        <v>0</v>
      </c>
      <c r="K193" s="216" t="s">
        <v>368</v>
      </c>
      <c r="L193" s="47"/>
      <c r="M193" s="221" t="s">
        <v>21</v>
      </c>
      <c r="N193" s="222" t="s">
        <v>43</v>
      </c>
      <c r="O193" s="87"/>
      <c r="P193" s="223">
        <f>O193*H193</f>
        <v>0</v>
      </c>
      <c r="Q193" s="223">
        <v>0.0088000000000000005</v>
      </c>
      <c r="R193" s="223">
        <f>Q193*H193</f>
        <v>0.0017600000000000003</v>
      </c>
      <c r="S193" s="223">
        <v>0</v>
      </c>
      <c r="T193" s="224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25" t="s">
        <v>858</v>
      </c>
      <c r="AT193" s="225" t="s">
        <v>179</v>
      </c>
      <c r="AU193" s="225" t="s">
        <v>81</v>
      </c>
      <c r="AY193" s="20" t="s">
        <v>178</v>
      </c>
      <c r="BE193" s="226">
        <f>IF(N193="základní",J193,0)</f>
        <v>0</v>
      </c>
      <c r="BF193" s="226">
        <f>IF(N193="snížená",J193,0)</f>
        <v>0</v>
      </c>
      <c r="BG193" s="226">
        <f>IF(N193="zákl. přenesená",J193,0)</f>
        <v>0</v>
      </c>
      <c r="BH193" s="226">
        <f>IF(N193="sníž. přenesená",J193,0)</f>
        <v>0</v>
      </c>
      <c r="BI193" s="226">
        <f>IF(N193="nulová",J193,0)</f>
        <v>0</v>
      </c>
      <c r="BJ193" s="20" t="s">
        <v>79</v>
      </c>
      <c r="BK193" s="226">
        <f>ROUND(I193*H193,2)</f>
        <v>0</v>
      </c>
      <c r="BL193" s="20" t="s">
        <v>858</v>
      </c>
      <c r="BM193" s="225" t="s">
        <v>6058</v>
      </c>
    </row>
    <row r="194" s="2" customFormat="1">
      <c r="A194" s="41"/>
      <c r="B194" s="42"/>
      <c r="C194" s="43"/>
      <c r="D194" s="235" t="s">
        <v>370</v>
      </c>
      <c r="E194" s="43"/>
      <c r="F194" s="236" t="s">
        <v>6059</v>
      </c>
      <c r="G194" s="43"/>
      <c r="H194" s="43"/>
      <c r="I194" s="237"/>
      <c r="J194" s="43"/>
      <c r="K194" s="43"/>
      <c r="L194" s="47"/>
      <c r="M194" s="238"/>
      <c r="N194" s="239"/>
      <c r="O194" s="87"/>
      <c r="P194" s="87"/>
      <c r="Q194" s="87"/>
      <c r="R194" s="87"/>
      <c r="S194" s="87"/>
      <c r="T194" s="88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T194" s="20" t="s">
        <v>370</v>
      </c>
      <c r="AU194" s="20" t="s">
        <v>81</v>
      </c>
    </row>
    <row r="195" s="2" customFormat="1" ht="37.8" customHeight="1">
      <c r="A195" s="41"/>
      <c r="B195" s="42"/>
      <c r="C195" s="214" t="s">
        <v>663</v>
      </c>
      <c r="D195" s="214" t="s">
        <v>179</v>
      </c>
      <c r="E195" s="215" t="s">
        <v>6060</v>
      </c>
      <c r="F195" s="216" t="s">
        <v>6061</v>
      </c>
      <c r="G195" s="217" t="s">
        <v>209</v>
      </c>
      <c r="H195" s="218">
        <v>160</v>
      </c>
      <c r="I195" s="219"/>
      <c r="J195" s="220">
        <f>ROUND(I195*H195,2)</f>
        <v>0</v>
      </c>
      <c r="K195" s="216" t="s">
        <v>368</v>
      </c>
      <c r="L195" s="47"/>
      <c r="M195" s="221" t="s">
        <v>21</v>
      </c>
      <c r="N195" s="222" t="s">
        <v>43</v>
      </c>
      <c r="O195" s="87"/>
      <c r="P195" s="223">
        <f>O195*H195</f>
        <v>0</v>
      </c>
      <c r="Q195" s="223">
        <v>0</v>
      </c>
      <c r="R195" s="223">
        <f>Q195*H195</f>
        <v>0</v>
      </c>
      <c r="S195" s="223">
        <v>0</v>
      </c>
      <c r="T195" s="224">
        <f>S195*H195</f>
        <v>0</v>
      </c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R195" s="225" t="s">
        <v>858</v>
      </c>
      <c r="AT195" s="225" t="s">
        <v>179</v>
      </c>
      <c r="AU195" s="225" t="s">
        <v>81</v>
      </c>
      <c r="AY195" s="20" t="s">
        <v>178</v>
      </c>
      <c r="BE195" s="226">
        <f>IF(N195="základní",J195,0)</f>
        <v>0</v>
      </c>
      <c r="BF195" s="226">
        <f>IF(N195="snížená",J195,0)</f>
        <v>0</v>
      </c>
      <c r="BG195" s="226">
        <f>IF(N195="zákl. přenesená",J195,0)</f>
        <v>0</v>
      </c>
      <c r="BH195" s="226">
        <f>IF(N195="sníž. přenesená",J195,0)</f>
        <v>0</v>
      </c>
      <c r="BI195" s="226">
        <f>IF(N195="nulová",J195,0)</f>
        <v>0</v>
      </c>
      <c r="BJ195" s="20" t="s">
        <v>79</v>
      </c>
      <c r="BK195" s="226">
        <f>ROUND(I195*H195,2)</f>
        <v>0</v>
      </c>
      <c r="BL195" s="20" t="s">
        <v>858</v>
      </c>
      <c r="BM195" s="225" t="s">
        <v>6062</v>
      </c>
    </row>
    <row r="196" s="2" customFormat="1">
      <c r="A196" s="41"/>
      <c r="B196" s="42"/>
      <c r="C196" s="43"/>
      <c r="D196" s="235" t="s">
        <v>370</v>
      </c>
      <c r="E196" s="43"/>
      <c r="F196" s="236" t="s">
        <v>6063</v>
      </c>
      <c r="G196" s="43"/>
      <c r="H196" s="43"/>
      <c r="I196" s="237"/>
      <c r="J196" s="43"/>
      <c r="K196" s="43"/>
      <c r="L196" s="47"/>
      <c r="M196" s="238"/>
      <c r="N196" s="239"/>
      <c r="O196" s="87"/>
      <c r="P196" s="87"/>
      <c r="Q196" s="87"/>
      <c r="R196" s="87"/>
      <c r="S196" s="87"/>
      <c r="T196" s="88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T196" s="20" t="s">
        <v>370</v>
      </c>
      <c r="AU196" s="20" t="s">
        <v>81</v>
      </c>
    </row>
    <row r="197" s="14" customFormat="1">
      <c r="A197" s="14"/>
      <c r="B197" s="251"/>
      <c r="C197" s="252"/>
      <c r="D197" s="242" t="s">
        <v>372</v>
      </c>
      <c r="E197" s="253" t="s">
        <v>21</v>
      </c>
      <c r="F197" s="254" t="s">
        <v>6064</v>
      </c>
      <c r="G197" s="252"/>
      <c r="H197" s="255">
        <v>160</v>
      </c>
      <c r="I197" s="256"/>
      <c r="J197" s="252"/>
      <c r="K197" s="252"/>
      <c r="L197" s="257"/>
      <c r="M197" s="258"/>
      <c r="N197" s="259"/>
      <c r="O197" s="259"/>
      <c r="P197" s="259"/>
      <c r="Q197" s="259"/>
      <c r="R197" s="259"/>
      <c r="S197" s="259"/>
      <c r="T197" s="260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61" t="s">
        <v>372</v>
      </c>
      <c r="AU197" s="261" t="s">
        <v>81</v>
      </c>
      <c r="AV197" s="14" t="s">
        <v>81</v>
      </c>
      <c r="AW197" s="14" t="s">
        <v>34</v>
      </c>
      <c r="AX197" s="14" t="s">
        <v>79</v>
      </c>
      <c r="AY197" s="261" t="s">
        <v>178</v>
      </c>
    </row>
    <row r="198" s="2" customFormat="1" ht="37.8" customHeight="1">
      <c r="A198" s="41"/>
      <c r="B198" s="42"/>
      <c r="C198" s="214" t="s">
        <v>669</v>
      </c>
      <c r="D198" s="214" t="s">
        <v>179</v>
      </c>
      <c r="E198" s="215" t="s">
        <v>6065</v>
      </c>
      <c r="F198" s="216" t="s">
        <v>6066</v>
      </c>
      <c r="G198" s="217" t="s">
        <v>209</v>
      </c>
      <c r="H198" s="218">
        <v>160</v>
      </c>
      <c r="I198" s="219"/>
      <c r="J198" s="220">
        <f>ROUND(I198*H198,2)</f>
        <v>0</v>
      </c>
      <c r="K198" s="216" t="s">
        <v>368</v>
      </c>
      <c r="L198" s="47"/>
      <c r="M198" s="221" t="s">
        <v>21</v>
      </c>
      <c r="N198" s="222" t="s">
        <v>43</v>
      </c>
      <c r="O198" s="87"/>
      <c r="P198" s="223">
        <f>O198*H198</f>
        <v>0</v>
      </c>
      <c r="Q198" s="223">
        <v>0</v>
      </c>
      <c r="R198" s="223">
        <f>Q198*H198</f>
        <v>0</v>
      </c>
      <c r="S198" s="223">
        <v>0</v>
      </c>
      <c r="T198" s="224">
        <f>S198*H198</f>
        <v>0</v>
      </c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R198" s="225" t="s">
        <v>858</v>
      </c>
      <c r="AT198" s="225" t="s">
        <v>179</v>
      </c>
      <c r="AU198" s="225" t="s">
        <v>81</v>
      </c>
      <c r="AY198" s="20" t="s">
        <v>178</v>
      </c>
      <c r="BE198" s="226">
        <f>IF(N198="základní",J198,0)</f>
        <v>0</v>
      </c>
      <c r="BF198" s="226">
        <f>IF(N198="snížená",J198,0)</f>
        <v>0</v>
      </c>
      <c r="BG198" s="226">
        <f>IF(N198="zákl. přenesená",J198,0)</f>
        <v>0</v>
      </c>
      <c r="BH198" s="226">
        <f>IF(N198="sníž. přenesená",J198,0)</f>
        <v>0</v>
      </c>
      <c r="BI198" s="226">
        <f>IF(N198="nulová",J198,0)</f>
        <v>0</v>
      </c>
      <c r="BJ198" s="20" t="s">
        <v>79</v>
      </c>
      <c r="BK198" s="226">
        <f>ROUND(I198*H198,2)</f>
        <v>0</v>
      </c>
      <c r="BL198" s="20" t="s">
        <v>858</v>
      </c>
      <c r="BM198" s="225" t="s">
        <v>6067</v>
      </c>
    </row>
    <row r="199" s="2" customFormat="1">
      <c r="A199" s="41"/>
      <c r="B199" s="42"/>
      <c r="C199" s="43"/>
      <c r="D199" s="235" t="s">
        <v>370</v>
      </c>
      <c r="E199" s="43"/>
      <c r="F199" s="236" t="s">
        <v>6068</v>
      </c>
      <c r="G199" s="43"/>
      <c r="H199" s="43"/>
      <c r="I199" s="237"/>
      <c r="J199" s="43"/>
      <c r="K199" s="43"/>
      <c r="L199" s="47"/>
      <c r="M199" s="238"/>
      <c r="N199" s="239"/>
      <c r="O199" s="87"/>
      <c r="P199" s="87"/>
      <c r="Q199" s="87"/>
      <c r="R199" s="87"/>
      <c r="S199" s="87"/>
      <c r="T199" s="88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T199" s="20" t="s">
        <v>370</v>
      </c>
      <c r="AU199" s="20" t="s">
        <v>81</v>
      </c>
    </row>
    <row r="200" s="14" customFormat="1">
      <c r="A200" s="14"/>
      <c r="B200" s="251"/>
      <c r="C200" s="252"/>
      <c r="D200" s="242" t="s">
        <v>372</v>
      </c>
      <c r="E200" s="253" t="s">
        <v>21</v>
      </c>
      <c r="F200" s="254" t="s">
        <v>6064</v>
      </c>
      <c r="G200" s="252"/>
      <c r="H200" s="255">
        <v>160</v>
      </c>
      <c r="I200" s="256"/>
      <c r="J200" s="252"/>
      <c r="K200" s="252"/>
      <c r="L200" s="257"/>
      <c r="M200" s="258"/>
      <c r="N200" s="259"/>
      <c r="O200" s="259"/>
      <c r="P200" s="259"/>
      <c r="Q200" s="259"/>
      <c r="R200" s="259"/>
      <c r="S200" s="259"/>
      <c r="T200" s="260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61" t="s">
        <v>372</v>
      </c>
      <c r="AU200" s="261" t="s">
        <v>81</v>
      </c>
      <c r="AV200" s="14" t="s">
        <v>81</v>
      </c>
      <c r="AW200" s="14" t="s">
        <v>34</v>
      </c>
      <c r="AX200" s="14" t="s">
        <v>79</v>
      </c>
      <c r="AY200" s="261" t="s">
        <v>178</v>
      </c>
    </row>
    <row r="201" s="2" customFormat="1" ht="24.15" customHeight="1">
      <c r="A201" s="41"/>
      <c r="B201" s="42"/>
      <c r="C201" s="214" t="s">
        <v>689</v>
      </c>
      <c r="D201" s="214" t="s">
        <v>179</v>
      </c>
      <c r="E201" s="215" t="s">
        <v>6069</v>
      </c>
      <c r="F201" s="216" t="s">
        <v>6070</v>
      </c>
      <c r="G201" s="217" t="s">
        <v>692</v>
      </c>
      <c r="H201" s="218">
        <v>0.002</v>
      </c>
      <c r="I201" s="219"/>
      <c r="J201" s="220">
        <f>ROUND(I201*H201,2)</f>
        <v>0</v>
      </c>
      <c r="K201" s="216" t="s">
        <v>368</v>
      </c>
      <c r="L201" s="47"/>
      <c r="M201" s="221" t="s">
        <v>21</v>
      </c>
      <c r="N201" s="222" t="s">
        <v>43</v>
      </c>
      <c r="O201" s="87"/>
      <c r="P201" s="223">
        <f>O201*H201</f>
        <v>0</v>
      </c>
      <c r="Q201" s="223">
        <v>0</v>
      </c>
      <c r="R201" s="223">
        <f>Q201*H201</f>
        <v>0</v>
      </c>
      <c r="S201" s="223">
        <v>0</v>
      </c>
      <c r="T201" s="224">
        <f>S201*H201</f>
        <v>0</v>
      </c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R201" s="225" t="s">
        <v>858</v>
      </c>
      <c r="AT201" s="225" t="s">
        <v>179</v>
      </c>
      <c r="AU201" s="225" t="s">
        <v>81</v>
      </c>
      <c r="AY201" s="20" t="s">
        <v>178</v>
      </c>
      <c r="BE201" s="226">
        <f>IF(N201="základní",J201,0)</f>
        <v>0</v>
      </c>
      <c r="BF201" s="226">
        <f>IF(N201="snížená",J201,0)</f>
        <v>0</v>
      </c>
      <c r="BG201" s="226">
        <f>IF(N201="zákl. přenesená",J201,0)</f>
        <v>0</v>
      </c>
      <c r="BH201" s="226">
        <f>IF(N201="sníž. přenesená",J201,0)</f>
        <v>0</v>
      </c>
      <c r="BI201" s="226">
        <f>IF(N201="nulová",J201,0)</f>
        <v>0</v>
      </c>
      <c r="BJ201" s="20" t="s">
        <v>79</v>
      </c>
      <c r="BK201" s="226">
        <f>ROUND(I201*H201,2)</f>
        <v>0</v>
      </c>
      <c r="BL201" s="20" t="s">
        <v>858</v>
      </c>
      <c r="BM201" s="225" t="s">
        <v>6071</v>
      </c>
    </row>
    <row r="202" s="2" customFormat="1">
      <c r="A202" s="41"/>
      <c r="B202" s="42"/>
      <c r="C202" s="43"/>
      <c r="D202" s="235" t="s">
        <v>370</v>
      </c>
      <c r="E202" s="43"/>
      <c r="F202" s="236" t="s">
        <v>6072</v>
      </c>
      <c r="G202" s="43"/>
      <c r="H202" s="43"/>
      <c r="I202" s="237"/>
      <c r="J202" s="43"/>
      <c r="K202" s="43"/>
      <c r="L202" s="47"/>
      <c r="M202" s="238"/>
      <c r="N202" s="239"/>
      <c r="O202" s="87"/>
      <c r="P202" s="87"/>
      <c r="Q202" s="87"/>
      <c r="R202" s="87"/>
      <c r="S202" s="87"/>
      <c r="T202" s="88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T202" s="20" t="s">
        <v>370</v>
      </c>
      <c r="AU202" s="20" t="s">
        <v>81</v>
      </c>
    </row>
    <row r="203" s="12" customFormat="1" ht="25.92" customHeight="1">
      <c r="A203" s="12"/>
      <c r="B203" s="200"/>
      <c r="C203" s="201"/>
      <c r="D203" s="202" t="s">
        <v>71</v>
      </c>
      <c r="E203" s="203" t="s">
        <v>4005</v>
      </c>
      <c r="F203" s="203" t="s">
        <v>4006</v>
      </c>
      <c r="G203" s="201"/>
      <c r="H203" s="201"/>
      <c r="I203" s="204"/>
      <c r="J203" s="205">
        <f>BK203</f>
        <v>0</v>
      </c>
      <c r="K203" s="201"/>
      <c r="L203" s="206"/>
      <c r="M203" s="207"/>
      <c r="N203" s="208"/>
      <c r="O203" s="208"/>
      <c r="P203" s="209">
        <f>SUM(P204:P218)</f>
        <v>0</v>
      </c>
      <c r="Q203" s="208"/>
      <c r="R203" s="209">
        <f>SUM(R204:R218)</f>
        <v>0</v>
      </c>
      <c r="S203" s="208"/>
      <c r="T203" s="210">
        <f>SUM(T204:T218)</f>
        <v>0</v>
      </c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R203" s="211" t="s">
        <v>97</v>
      </c>
      <c r="AT203" s="212" t="s">
        <v>71</v>
      </c>
      <c r="AU203" s="212" t="s">
        <v>72</v>
      </c>
      <c r="AY203" s="211" t="s">
        <v>178</v>
      </c>
      <c r="BK203" s="213">
        <f>SUM(BK204:BK218)</f>
        <v>0</v>
      </c>
    </row>
    <row r="204" s="2" customFormat="1" ht="24.15" customHeight="1">
      <c r="A204" s="41"/>
      <c r="B204" s="42"/>
      <c r="C204" s="214" t="s">
        <v>698</v>
      </c>
      <c r="D204" s="214" t="s">
        <v>179</v>
      </c>
      <c r="E204" s="215" t="s">
        <v>6073</v>
      </c>
      <c r="F204" s="216" t="s">
        <v>6074</v>
      </c>
      <c r="G204" s="217" t="s">
        <v>233</v>
      </c>
      <c r="H204" s="218">
        <v>4</v>
      </c>
      <c r="I204" s="219"/>
      <c r="J204" s="220">
        <f>ROUND(I204*H204,2)</f>
        <v>0</v>
      </c>
      <c r="K204" s="216" t="s">
        <v>393</v>
      </c>
      <c r="L204" s="47"/>
      <c r="M204" s="221" t="s">
        <v>21</v>
      </c>
      <c r="N204" s="222" t="s">
        <v>43</v>
      </c>
      <c r="O204" s="87"/>
      <c r="P204" s="223">
        <f>O204*H204</f>
        <v>0</v>
      </c>
      <c r="Q204" s="223">
        <v>0</v>
      </c>
      <c r="R204" s="223">
        <f>Q204*H204</f>
        <v>0</v>
      </c>
      <c r="S204" s="223">
        <v>0</v>
      </c>
      <c r="T204" s="224">
        <f>S204*H204</f>
        <v>0</v>
      </c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R204" s="225" t="s">
        <v>6075</v>
      </c>
      <c r="AT204" s="225" t="s">
        <v>179</v>
      </c>
      <c r="AU204" s="225" t="s">
        <v>79</v>
      </c>
      <c r="AY204" s="20" t="s">
        <v>178</v>
      </c>
      <c r="BE204" s="226">
        <f>IF(N204="základní",J204,0)</f>
        <v>0</v>
      </c>
      <c r="BF204" s="226">
        <f>IF(N204="snížená",J204,0)</f>
        <v>0</v>
      </c>
      <c r="BG204" s="226">
        <f>IF(N204="zákl. přenesená",J204,0)</f>
        <v>0</v>
      </c>
      <c r="BH204" s="226">
        <f>IF(N204="sníž. přenesená",J204,0)</f>
        <v>0</v>
      </c>
      <c r="BI204" s="226">
        <f>IF(N204="nulová",J204,0)</f>
        <v>0</v>
      </c>
      <c r="BJ204" s="20" t="s">
        <v>79</v>
      </c>
      <c r="BK204" s="226">
        <f>ROUND(I204*H204,2)</f>
        <v>0</v>
      </c>
      <c r="BL204" s="20" t="s">
        <v>6075</v>
      </c>
      <c r="BM204" s="225" t="s">
        <v>6076</v>
      </c>
    </row>
    <row r="205" s="2" customFormat="1" ht="16.5" customHeight="1">
      <c r="A205" s="41"/>
      <c r="B205" s="42"/>
      <c r="C205" s="214" t="s">
        <v>704</v>
      </c>
      <c r="D205" s="214" t="s">
        <v>179</v>
      </c>
      <c r="E205" s="215" t="s">
        <v>6077</v>
      </c>
      <c r="F205" s="216" t="s">
        <v>6078</v>
      </c>
      <c r="G205" s="217" t="s">
        <v>233</v>
      </c>
      <c r="H205" s="218">
        <v>26</v>
      </c>
      <c r="I205" s="219"/>
      <c r="J205" s="220">
        <f>ROUND(I205*H205,2)</f>
        <v>0</v>
      </c>
      <c r="K205" s="216" t="s">
        <v>393</v>
      </c>
      <c r="L205" s="47"/>
      <c r="M205" s="221" t="s">
        <v>21</v>
      </c>
      <c r="N205" s="222" t="s">
        <v>43</v>
      </c>
      <c r="O205" s="87"/>
      <c r="P205" s="223">
        <f>O205*H205</f>
        <v>0</v>
      </c>
      <c r="Q205" s="223">
        <v>0</v>
      </c>
      <c r="R205" s="223">
        <f>Q205*H205</f>
        <v>0</v>
      </c>
      <c r="S205" s="223">
        <v>0</v>
      </c>
      <c r="T205" s="224">
        <f>S205*H205</f>
        <v>0</v>
      </c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R205" s="225" t="s">
        <v>6075</v>
      </c>
      <c r="AT205" s="225" t="s">
        <v>179</v>
      </c>
      <c r="AU205" s="225" t="s">
        <v>79</v>
      </c>
      <c r="AY205" s="20" t="s">
        <v>178</v>
      </c>
      <c r="BE205" s="226">
        <f>IF(N205="základní",J205,0)</f>
        <v>0</v>
      </c>
      <c r="BF205" s="226">
        <f>IF(N205="snížená",J205,0)</f>
        <v>0</v>
      </c>
      <c r="BG205" s="226">
        <f>IF(N205="zákl. přenesená",J205,0)</f>
        <v>0</v>
      </c>
      <c r="BH205" s="226">
        <f>IF(N205="sníž. přenesená",J205,0)</f>
        <v>0</v>
      </c>
      <c r="BI205" s="226">
        <f>IF(N205="nulová",J205,0)</f>
        <v>0</v>
      </c>
      <c r="BJ205" s="20" t="s">
        <v>79</v>
      </c>
      <c r="BK205" s="226">
        <f>ROUND(I205*H205,2)</f>
        <v>0</v>
      </c>
      <c r="BL205" s="20" t="s">
        <v>6075</v>
      </c>
      <c r="BM205" s="225" t="s">
        <v>6079</v>
      </c>
    </row>
    <row r="206" s="2" customFormat="1" ht="16.5" customHeight="1">
      <c r="A206" s="41"/>
      <c r="B206" s="42"/>
      <c r="C206" s="214" t="s">
        <v>710</v>
      </c>
      <c r="D206" s="214" t="s">
        <v>179</v>
      </c>
      <c r="E206" s="215" t="s">
        <v>6080</v>
      </c>
      <c r="F206" s="216" t="s">
        <v>6081</v>
      </c>
      <c r="G206" s="217" t="s">
        <v>233</v>
      </c>
      <c r="H206" s="218">
        <v>16</v>
      </c>
      <c r="I206" s="219"/>
      <c r="J206" s="220">
        <f>ROUND(I206*H206,2)</f>
        <v>0</v>
      </c>
      <c r="K206" s="216" t="s">
        <v>393</v>
      </c>
      <c r="L206" s="47"/>
      <c r="M206" s="221" t="s">
        <v>21</v>
      </c>
      <c r="N206" s="222" t="s">
        <v>43</v>
      </c>
      <c r="O206" s="87"/>
      <c r="P206" s="223">
        <f>O206*H206</f>
        <v>0</v>
      </c>
      <c r="Q206" s="223">
        <v>0</v>
      </c>
      <c r="R206" s="223">
        <f>Q206*H206</f>
        <v>0</v>
      </c>
      <c r="S206" s="223">
        <v>0</v>
      </c>
      <c r="T206" s="224">
        <f>S206*H206</f>
        <v>0</v>
      </c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R206" s="225" t="s">
        <v>6075</v>
      </c>
      <c r="AT206" s="225" t="s">
        <v>179</v>
      </c>
      <c r="AU206" s="225" t="s">
        <v>79</v>
      </c>
      <c r="AY206" s="20" t="s">
        <v>178</v>
      </c>
      <c r="BE206" s="226">
        <f>IF(N206="základní",J206,0)</f>
        <v>0</v>
      </c>
      <c r="BF206" s="226">
        <f>IF(N206="snížená",J206,0)</f>
        <v>0</v>
      </c>
      <c r="BG206" s="226">
        <f>IF(N206="zákl. přenesená",J206,0)</f>
        <v>0</v>
      </c>
      <c r="BH206" s="226">
        <f>IF(N206="sníž. přenesená",J206,0)</f>
        <v>0</v>
      </c>
      <c r="BI206" s="226">
        <f>IF(N206="nulová",J206,0)</f>
        <v>0</v>
      </c>
      <c r="BJ206" s="20" t="s">
        <v>79</v>
      </c>
      <c r="BK206" s="226">
        <f>ROUND(I206*H206,2)</f>
        <v>0</v>
      </c>
      <c r="BL206" s="20" t="s">
        <v>6075</v>
      </c>
      <c r="BM206" s="225" t="s">
        <v>6082</v>
      </c>
    </row>
    <row r="207" s="2" customFormat="1" ht="16.5" customHeight="1">
      <c r="A207" s="41"/>
      <c r="B207" s="42"/>
      <c r="C207" s="214" t="s">
        <v>715</v>
      </c>
      <c r="D207" s="214" t="s">
        <v>179</v>
      </c>
      <c r="E207" s="215" t="s">
        <v>6083</v>
      </c>
      <c r="F207" s="216" t="s">
        <v>6084</v>
      </c>
      <c r="G207" s="217" t="s">
        <v>233</v>
      </c>
      <c r="H207" s="218">
        <v>8</v>
      </c>
      <c r="I207" s="219"/>
      <c r="J207" s="220">
        <f>ROUND(I207*H207,2)</f>
        <v>0</v>
      </c>
      <c r="K207" s="216" t="s">
        <v>393</v>
      </c>
      <c r="L207" s="47"/>
      <c r="M207" s="221" t="s">
        <v>21</v>
      </c>
      <c r="N207" s="222" t="s">
        <v>43</v>
      </c>
      <c r="O207" s="87"/>
      <c r="P207" s="223">
        <f>O207*H207</f>
        <v>0</v>
      </c>
      <c r="Q207" s="223">
        <v>0</v>
      </c>
      <c r="R207" s="223">
        <f>Q207*H207</f>
        <v>0</v>
      </c>
      <c r="S207" s="223">
        <v>0</v>
      </c>
      <c r="T207" s="224">
        <f>S207*H207</f>
        <v>0</v>
      </c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R207" s="225" t="s">
        <v>6075</v>
      </c>
      <c r="AT207" s="225" t="s">
        <v>179</v>
      </c>
      <c r="AU207" s="225" t="s">
        <v>79</v>
      </c>
      <c r="AY207" s="20" t="s">
        <v>178</v>
      </c>
      <c r="BE207" s="226">
        <f>IF(N207="základní",J207,0)</f>
        <v>0</v>
      </c>
      <c r="BF207" s="226">
        <f>IF(N207="snížená",J207,0)</f>
        <v>0</v>
      </c>
      <c r="BG207" s="226">
        <f>IF(N207="zákl. přenesená",J207,0)</f>
        <v>0</v>
      </c>
      <c r="BH207" s="226">
        <f>IF(N207="sníž. přenesená",J207,0)</f>
        <v>0</v>
      </c>
      <c r="BI207" s="226">
        <f>IF(N207="nulová",J207,0)</f>
        <v>0</v>
      </c>
      <c r="BJ207" s="20" t="s">
        <v>79</v>
      </c>
      <c r="BK207" s="226">
        <f>ROUND(I207*H207,2)</f>
        <v>0</v>
      </c>
      <c r="BL207" s="20" t="s">
        <v>6075</v>
      </c>
      <c r="BM207" s="225" t="s">
        <v>6085</v>
      </c>
    </row>
    <row r="208" s="2" customFormat="1" ht="16.5" customHeight="1">
      <c r="A208" s="41"/>
      <c r="B208" s="42"/>
      <c r="C208" s="214" t="s">
        <v>724</v>
      </c>
      <c r="D208" s="214" t="s">
        <v>179</v>
      </c>
      <c r="E208" s="215" t="s">
        <v>6086</v>
      </c>
      <c r="F208" s="216" t="s">
        <v>6087</v>
      </c>
      <c r="G208" s="217" t="s">
        <v>233</v>
      </c>
      <c r="H208" s="218">
        <v>8</v>
      </c>
      <c r="I208" s="219"/>
      <c r="J208" s="220">
        <f>ROUND(I208*H208,2)</f>
        <v>0</v>
      </c>
      <c r="K208" s="216" t="s">
        <v>393</v>
      </c>
      <c r="L208" s="47"/>
      <c r="M208" s="221" t="s">
        <v>21</v>
      </c>
      <c r="N208" s="222" t="s">
        <v>43</v>
      </c>
      <c r="O208" s="87"/>
      <c r="P208" s="223">
        <f>O208*H208</f>
        <v>0</v>
      </c>
      <c r="Q208" s="223">
        <v>0</v>
      </c>
      <c r="R208" s="223">
        <f>Q208*H208</f>
        <v>0</v>
      </c>
      <c r="S208" s="223">
        <v>0</v>
      </c>
      <c r="T208" s="224">
        <f>S208*H208</f>
        <v>0</v>
      </c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R208" s="225" t="s">
        <v>6075</v>
      </c>
      <c r="AT208" s="225" t="s">
        <v>179</v>
      </c>
      <c r="AU208" s="225" t="s">
        <v>79</v>
      </c>
      <c r="AY208" s="20" t="s">
        <v>178</v>
      </c>
      <c r="BE208" s="226">
        <f>IF(N208="základní",J208,0)</f>
        <v>0</v>
      </c>
      <c r="BF208" s="226">
        <f>IF(N208="snížená",J208,0)</f>
        <v>0</v>
      </c>
      <c r="BG208" s="226">
        <f>IF(N208="zákl. přenesená",J208,0)</f>
        <v>0</v>
      </c>
      <c r="BH208" s="226">
        <f>IF(N208="sníž. přenesená",J208,0)</f>
        <v>0</v>
      </c>
      <c r="BI208" s="226">
        <f>IF(N208="nulová",J208,0)</f>
        <v>0</v>
      </c>
      <c r="BJ208" s="20" t="s">
        <v>79</v>
      </c>
      <c r="BK208" s="226">
        <f>ROUND(I208*H208,2)</f>
        <v>0</v>
      </c>
      <c r="BL208" s="20" t="s">
        <v>6075</v>
      </c>
      <c r="BM208" s="225" t="s">
        <v>6088</v>
      </c>
    </row>
    <row r="209" s="2" customFormat="1" ht="16.5" customHeight="1">
      <c r="A209" s="41"/>
      <c r="B209" s="42"/>
      <c r="C209" s="214" t="s">
        <v>729</v>
      </c>
      <c r="D209" s="214" t="s">
        <v>179</v>
      </c>
      <c r="E209" s="215" t="s">
        <v>6089</v>
      </c>
      <c r="F209" s="216" t="s">
        <v>6090</v>
      </c>
      <c r="G209" s="217" t="s">
        <v>233</v>
      </c>
      <c r="H209" s="218">
        <v>12</v>
      </c>
      <c r="I209" s="219"/>
      <c r="J209" s="220">
        <f>ROUND(I209*H209,2)</f>
        <v>0</v>
      </c>
      <c r="K209" s="216" t="s">
        <v>393</v>
      </c>
      <c r="L209" s="47"/>
      <c r="M209" s="221" t="s">
        <v>21</v>
      </c>
      <c r="N209" s="222" t="s">
        <v>43</v>
      </c>
      <c r="O209" s="87"/>
      <c r="P209" s="223">
        <f>O209*H209</f>
        <v>0</v>
      </c>
      <c r="Q209" s="223">
        <v>0</v>
      </c>
      <c r="R209" s="223">
        <f>Q209*H209</f>
        <v>0</v>
      </c>
      <c r="S209" s="223">
        <v>0</v>
      </c>
      <c r="T209" s="224">
        <f>S209*H209</f>
        <v>0</v>
      </c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R209" s="225" t="s">
        <v>6075</v>
      </c>
      <c r="AT209" s="225" t="s">
        <v>179</v>
      </c>
      <c r="AU209" s="225" t="s">
        <v>79</v>
      </c>
      <c r="AY209" s="20" t="s">
        <v>178</v>
      </c>
      <c r="BE209" s="226">
        <f>IF(N209="základní",J209,0)</f>
        <v>0</v>
      </c>
      <c r="BF209" s="226">
        <f>IF(N209="snížená",J209,0)</f>
        <v>0</v>
      </c>
      <c r="BG209" s="226">
        <f>IF(N209="zákl. přenesená",J209,0)</f>
        <v>0</v>
      </c>
      <c r="BH209" s="226">
        <f>IF(N209="sníž. přenesená",J209,0)</f>
        <v>0</v>
      </c>
      <c r="BI209" s="226">
        <f>IF(N209="nulová",J209,0)</f>
        <v>0</v>
      </c>
      <c r="BJ209" s="20" t="s">
        <v>79</v>
      </c>
      <c r="BK209" s="226">
        <f>ROUND(I209*H209,2)</f>
        <v>0</v>
      </c>
      <c r="BL209" s="20" t="s">
        <v>6075</v>
      </c>
      <c r="BM209" s="225" t="s">
        <v>6091</v>
      </c>
    </row>
    <row r="210" s="2" customFormat="1" ht="16.5" customHeight="1">
      <c r="A210" s="41"/>
      <c r="B210" s="42"/>
      <c r="C210" s="214" t="s">
        <v>735</v>
      </c>
      <c r="D210" s="214" t="s">
        <v>179</v>
      </c>
      <c r="E210" s="215" t="s">
        <v>6092</v>
      </c>
      <c r="F210" s="216" t="s">
        <v>6093</v>
      </c>
      <c r="G210" s="217" t="s">
        <v>233</v>
      </c>
      <c r="H210" s="218">
        <v>14</v>
      </c>
      <c r="I210" s="219"/>
      <c r="J210" s="220">
        <f>ROUND(I210*H210,2)</f>
        <v>0</v>
      </c>
      <c r="K210" s="216" t="s">
        <v>393</v>
      </c>
      <c r="L210" s="47"/>
      <c r="M210" s="221" t="s">
        <v>21</v>
      </c>
      <c r="N210" s="222" t="s">
        <v>43</v>
      </c>
      <c r="O210" s="87"/>
      <c r="P210" s="223">
        <f>O210*H210</f>
        <v>0</v>
      </c>
      <c r="Q210" s="223">
        <v>0</v>
      </c>
      <c r="R210" s="223">
        <f>Q210*H210</f>
        <v>0</v>
      </c>
      <c r="S210" s="223">
        <v>0</v>
      </c>
      <c r="T210" s="224">
        <f>S210*H210</f>
        <v>0</v>
      </c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R210" s="225" t="s">
        <v>6075</v>
      </c>
      <c r="AT210" s="225" t="s">
        <v>179</v>
      </c>
      <c r="AU210" s="225" t="s">
        <v>79</v>
      </c>
      <c r="AY210" s="20" t="s">
        <v>178</v>
      </c>
      <c r="BE210" s="226">
        <f>IF(N210="základní",J210,0)</f>
        <v>0</v>
      </c>
      <c r="BF210" s="226">
        <f>IF(N210="snížená",J210,0)</f>
        <v>0</v>
      </c>
      <c r="BG210" s="226">
        <f>IF(N210="zákl. přenesená",J210,0)</f>
        <v>0</v>
      </c>
      <c r="BH210" s="226">
        <f>IF(N210="sníž. přenesená",J210,0)</f>
        <v>0</v>
      </c>
      <c r="BI210" s="226">
        <f>IF(N210="nulová",J210,0)</f>
        <v>0</v>
      </c>
      <c r="BJ210" s="20" t="s">
        <v>79</v>
      </c>
      <c r="BK210" s="226">
        <f>ROUND(I210*H210,2)</f>
        <v>0</v>
      </c>
      <c r="BL210" s="20" t="s">
        <v>6075</v>
      </c>
      <c r="BM210" s="225" t="s">
        <v>6094</v>
      </c>
    </row>
    <row r="211" s="2" customFormat="1" ht="16.5" customHeight="1">
      <c r="A211" s="41"/>
      <c r="B211" s="42"/>
      <c r="C211" s="214" t="s">
        <v>740</v>
      </c>
      <c r="D211" s="214" t="s">
        <v>179</v>
      </c>
      <c r="E211" s="215" t="s">
        <v>6095</v>
      </c>
      <c r="F211" s="216" t="s">
        <v>6096</v>
      </c>
      <c r="G211" s="217" t="s">
        <v>233</v>
      </c>
      <c r="H211" s="218">
        <v>7</v>
      </c>
      <c r="I211" s="219"/>
      <c r="J211" s="220">
        <f>ROUND(I211*H211,2)</f>
        <v>0</v>
      </c>
      <c r="K211" s="216" t="s">
        <v>393</v>
      </c>
      <c r="L211" s="47"/>
      <c r="M211" s="221" t="s">
        <v>21</v>
      </c>
      <c r="N211" s="222" t="s">
        <v>43</v>
      </c>
      <c r="O211" s="87"/>
      <c r="P211" s="223">
        <f>O211*H211</f>
        <v>0</v>
      </c>
      <c r="Q211" s="223">
        <v>0</v>
      </c>
      <c r="R211" s="223">
        <f>Q211*H211</f>
        <v>0</v>
      </c>
      <c r="S211" s="223">
        <v>0</v>
      </c>
      <c r="T211" s="224">
        <f>S211*H211</f>
        <v>0</v>
      </c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R211" s="225" t="s">
        <v>6075</v>
      </c>
      <c r="AT211" s="225" t="s">
        <v>179</v>
      </c>
      <c r="AU211" s="225" t="s">
        <v>79</v>
      </c>
      <c r="AY211" s="20" t="s">
        <v>178</v>
      </c>
      <c r="BE211" s="226">
        <f>IF(N211="základní",J211,0)</f>
        <v>0</v>
      </c>
      <c r="BF211" s="226">
        <f>IF(N211="snížená",J211,0)</f>
        <v>0</v>
      </c>
      <c r="BG211" s="226">
        <f>IF(N211="zákl. přenesená",J211,0)</f>
        <v>0</v>
      </c>
      <c r="BH211" s="226">
        <f>IF(N211="sníž. přenesená",J211,0)</f>
        <v>0</v>
      </c>
      <c r="BI211" s="226">
        <f>IF(N211="nulová",J211,0)</f>
        <v>0</v>
      </c>
      <c r="BJ211" s="20" t="s">
        <v>79</v>
      </c>
      <c r="BK211" s="226">
        <f>ROUND(I211*H211,2)</f>
        <v>0</v>
      </c>
      <c r="BL211" s="20" t="s">
        <v>6075</v>
      </c>
      <c r="BM211" s="225" t="s">
        <v>6097</v>
      </c>
    </row>
    <row r="212" s="2" customFormat="1" ht="16.5" customHeight="1">
      <c r="A212" s="41"/>
      <c r="B212" s="42"/>
      <c r="C212" s="214" t="s">
        <v>748</v>
      </c>
      <c r="D212" s="214" t="s">
        <v>179</v>
      </c>
      <c r="E212" s="215" t="s">
        <v>6098</v>
      </c>
      <c r="F212" s="216" t="s">
        <v>6099</v>
      </c>
      <c r="G212" s="217" t="s">
        <v>233</v>
      </c>
      <c r="H212" s="218">
        <v>14</v>
      </c>
      <c r="I212" s="219"/>
      <c r="J212" s="220">
        <f>ROUND(I212*H212,2)</f>
        <v>0</v>
      </c>
      <c r="K212" s="216" t="s">
        <v>393</v>
      </c>
      <c r="L212" s="47"/>
      <c r="M212" s="221" t="s">
        <v>21</v>
      </c>
      <c r="N212" s="222" t="s">
        <v>43</v>
      </c>
      <c r="O212" s="87"/>
      <c r="P212" s="223">
        <f>O212*H212</f>
        <v>0</v>
      </c>
      <c r="Q212" s="223">
        <v>0</v>
      </c>
      <c r="R212" s="223">
        <f>Q212*H212</f>
        <v>0</v>
      </c>
      <c r="S212" s="223">
        <v>0</v>
      </c>
      <c r="T212" s="224">
        <f>S212*H212</f>
        <v>0</v>
      </c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R212" s="225" t="s">
        <v>6075</v>
      </c>
      <c r="AT212" s="225" t="s">
        <v>179</v>
      </c>
      <c r="AU212" s="225" t="s">
        <v>79</v>
      </c>
      <c r="AY212" s="20" t="s">
        <v>178</v>
      </c>
      <c r="BE212" s="226">
        <f>IF(N212="základní",J212,0)</f>
        <v>0</v>
      </c>
      <c r="BF212" s="226">
        <f>IF(N212="snížená",J212,0)</f>
        <v>0</v>
      </c>
      <c r="BG212" s="226">
        <f>IF(N212="zákl. přenesená",J212,0)</f>
        <v>0</v>
      </c>
      <c r="BH212" s="226">
        <f>IF(N212="sníž. přenesená",J212,0)</f>
        <v>0</v>
      </c>
      <c r="BI212" s="226">
        <f>IF(N212="nulová",J212,0)</f>
        <v>0</v>
      </c>
      <c r="BJ212" s="20" t="s">
        <v>79</v>
      </c>
      <c r="BK212" s="226">
        <f>ROUND(I212*H212,2)</f>
        <v>0</v>
      </c>
      <c r="BL212" s="20" t="s">
        <v>6075</v>
      </c>
      <c r="BM212" s="225" t="s">
        <v>6100</v>
      </c>
    </row>
    <row r="213" s="2" customFormat="1" ht="16.5" customHeight="1">
      <c r="A213" s="41"/>
      <c r="B213" s="42"/>
      <c r="C213" s="214" t="s">
        <v>754</v>
      </c>
      <c r="D213" s="214" t="s">
        <v>179</v>
      </c>
      <c r="E213" s="215" t="s">
        <v>6101</v>
      </c>
      <c r="F213" s="216" t="s">
        <v>6102</v>
      </c>
      <c r="G213" s="217" t="s">
        <v>233</v>
      </c>
      <c r="H213" s="218">
        <v>8</v>
      </c>
      <c r="I213" s="219"/>
      <c r="J213" s="220">
        <f>ROUND(I213*H213,2)</f>
        <v>0</v>
      </c>
      <c r="K213" s="216" t="s">
        <v>393</v>
      </c>
      <c r="L213" s="47"/>
      <c r="M213" s="221" t="s">
        <v>21</v>
      </c>
      <c r="N213" s="222" t="s">
        <v>43</v>
      </c>
      <c r="O213" s="87"/>
      <c r="P213" s="223">
        <f>O213*H213</f>
        <v>0</v>
      </c>
      <c r="Q213" s="223">
        <v>0</v>
      </c>
      <c r="R213" s="223">
        <f>Q213*H213</f>
        <v>0</v>
      </c>
      <c r="S213" s="223">
        <v>0</v>
      </c>
      <c r="T213" s="224">
        <f>S213*H213</f>
        <v>0</v>
      </c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R213" s="225" t="s">
        <v>6075</v>
      </c>
      <c r="AT213" s="225" t="s">
        <v>179</v>
      </c>
      <c r="AU213" s="225" t="s">
        <v>79</v>
      </c>
      <c r="AY213" s="20" t="s">
        <v>178</v>
      </c>
      <c r="BE213" s="226">
        <f>IF(N213="základní",J213,0)</f>
        <v>0</v>
      </c>
      <c r="BF213" s="226">
        <f>IF(N213="snížená",J213,0)</f>
        <v>0</v>
      </c>
      <c r="BG213" s="226">
        <f>IF(N213="zákl. přenesená",J213,0)</f>
        <v>0</v>
      </c>
      <c r="BH213" s="226">
        <f>IF(N213="sníž. přenesená",J213,0)</f>
        <v>0</v>
      </c>
      <c r="BI213" s="226">
        <f>IF(N213="nulová",J213,0)</f>
        <v>0</v>
      </c>
      <c r="BJ213" s="20" t="s">
        <v>79</v>
      </c>
      <c r="BK213" s="226">
        <f>ROUND(I213*H213,2)</f>
        <v>0</v>
      </c>
      <c r="BL213" s="20" t="s">
        <v>6075</v>
      </c>
      <c r="BM213" s="225" t="s">
        <v>6103</v>
      </c>
    </row>
    <row r="214" s="14" customFormat="1">
      <c r="A214" s="14"/>
      <c r="B214" s="251"/>
      <c r="C214" s="252"/>
      <c r="D214" s="242" t="s">
        <v>372</v>
      </c>
      <c r="E214" s="253" t="s">
        <v>21</v>
      </c>
      <c r="F214" s="254" t="s">
        <v>6104</v>
      </c>
      <c r="G214" s="252"/>
      <c r="H214" s="255">
        <v>8</v>
      </c>
      <c r="I214" s="256"/>
      <c r="J214" s="252"/>
      <c r="K214" s="252"/>
      <c r="L214" s="257"/>
      <c r="M214" s="258"/>
      <c r="N214" s="259"/>
      <c r="O214" s="259"/>
      <c r="P214" s="259"/>
      <c r="Q214" s="259"/>
      <c r="R214" s="259"/>
      <c r="S214" s="259"/>
      <c r="T214" s="260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61" t="s">
        <v>372</v>
      </c>
      <c r="AU214" s="261" t="s">
        <v>79</v>
      </c>
      <c r="AV214" s="14" t="s">
        <v>81</v>
      </c>
      <c r="AW214" s="14" t="s">
        <v>34</v>
      </c>
      <c r="AX214" s="14" t="s">
        <v>79</v>
      </c>
      <c r="AY214" s="261" t="s">
        <v>178</v>
      </c>
    </row>
    <row r="215" s="13" customFormat="1">
      <c r="A215" s="13"/>
      <c r="B215" s="240"/>
      <c r="C215" s="241"/>
      <c r="D215" s="242" t="s">
        <v>372</v>
      </c>
      <c r="E215" s="243" t="s">
        <v>21</v>
      </c>
      <c r="F215" s="244" t="s">
        <v>6105</v>
      </c>
      <c r="G215" s="241"/>
      <c r="H215" s="243" t="s">
        <v>21</v>
      </c>
      <c r="I215" s="245"/>
      <c r="J215" s="241"/>
      <c r="K215" s="241"/>
      <c r="L215" s="246"/>
      <c r="M215" s="247"/>
      <c r="N215" s="248"/>
      <c r="O215" s="248"/>
      <c r="P215" s="248"/>
      <c r="Q215" s="248"/>
      <c r="R215" s="248"/>
      <c r="S215" s="248"/>
      <c r="T215" s="249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50" t="s">
        <v>372</v>
      </c>
      <c r="AU215" s="250" t="s">
        <v>79</v>
      </c>
      <c r="AV215" s="13" t="s">
        <v>79</v>
      </c>
      <c r="AW215" s="13" t="s">
        <v>34</v>
      </c>
      <c r="AX215" s="13" t="s">
        <v>72</v>
      </c>
      <c r="AY215" s="250" t="s">
        <v>178</v>
      </c>
    </row>
    <row r="216" s="13" customFormat="1">
      <c r="A216" s="13"/>
      <c r="B216" s="240"/>
      <c r="C216" s="241"/>
      <c r="D216" s="242" t="s">
        <v>372</v>
      </c>
      <c r="E216" s="243" t="s">
        <v>21</v>
      </c>
      <c r="F216" s="244" t="s">
        <v>6106</v>
      </c>
      <c r="G216" s="241"/>
      <c r="H216" s="243" t="s">
        <v>21</v>
      </c>
      <c r="I216" s="245"/>
      <c r="J216" s="241"/>
      <c r="K216" s="241"/>
      <c r="L216" s="246"/>
      <c r="M216" s="247"/>
      <c r="N216" s="248"/>
      <c r="O216" s="248"/>
      <c r="P216" s="248"/>
      <c r="Q216" s="248"/>
      <c r="R216" s="248"/>
      <c r="S216" s="248"/>
      <c r="T216" s="249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50" t="s">
        <v>372</v>
      </c>
      <c r="AU216" s="250" t="s">
        <v>79</v>
      </c>
      <c r="AV216" s="13" t="s">
        <v>79</v>
      </c>
      <c r="AW216" s="13" t="s">
        <v>34</v>
      </c>
      <c r="AX216" s="13" t="s">
        <v>72</v>
      </c>
      <c r="AY216" s="250" t="s">
        <v>178</v>
      </c>
    </row>
    <row r="217" s="13" customFormat="1">
      <c r="A217" s="13"/>
      <c r="B217" s="240"/>
      <c r="C217" s="241"/>
      <c r="D217" s="242" t="s">
        <v>372</v>
      </c>
      <c r="E217" s="243" t="s">
        <v>21</v>
      </c>
      <c r="F217" s="244" t="s">
        <v>6107</v>
      </c>
      <c r="G217" s="241"/>
      <c r="H217" s="243" t="s">
        <v>21</v>
      </c>
      <c r="I217" s="245"/>
      <c r="J217" s="241"/>
      <c r="K217" s="241"/>
      <c r="L217" s="246"/>
      <c r="M217" s="247"/>
      <c r="N217" s="248"/>
      <c r="O217" s="248"/>
      <c r="P217" s="248"/>
      <c r="Q217" s="248"/>
      <c r="R217" s="248"/>
      <c r="S217" s="248"/>
      <c r="T217" s="249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50" t="s">
        <v>372</v>
      </c>
      <c r="AU217" s="250" t="s">
        <v>79</v>
      </c>
      <c r="AV217" s="13" t="s">
        <v>79</v>
      </c>
      <c r="AW217" s="13" t="s">
        <v>34</v>
      </c>
      <c r="AX217" s="13" t="s">
        <v>72</v>
      </c>
      <c r="AY217" s="250" t="s">
        <v>178</v>
      </c>
    </row>
    <row r="218" s="2" customFormat="1" ht="21.75" customHeight="1">
      <c r="A218" s="41"/>
      <c r="B218" s="42"/>
      <c r="C218" s="214" t="s">
        <v>759</v>
      </c>
      <c r="D218" s="214" t="s">
        <v>179</v>
      </c>
      <c r="E218" s="215" t="s">
        <v>6108</v>
      </c>
      <c r="F218" s="216" t="s">
        <v>6109</v>
      </c>
      <c r="G218" s="217" t="s">
        <v>233</v>
      </c>
      <c r="H218" s="218">
        <v>24</v>
      </c>
      <c r="I218" s="219"/>
      <c r="J218" s="220">
        <f>ROUND(I218*H218,2)</f>
        <v>0</v>
      </c>
      <c r="K218" s="216" t="s">
        <v>393</v>
      </c>
      <c r="L218" s="47"/>
      <c r="M218" s="229" t="s">
        <v>21</v>
      </c>
      <c r="N218" s="230" t="s">
        <v>43</v>
      </c>
      <c r="O218" s="231"/>
      <c r="P218" s="232">
        <f>O218*H218</f>
        <v>0</v>
      </c>
      <c r="Q218" s="232">
        <v>0</v>
      </c>
      <c r="R218" s="232">
        <f>Q218*H218</f>
        <v>0</v>
      </c>
      <c r="S218" s="232">
        <v>0</v>
      </c>
      <c r="T218" s="233">
        <f>S218*H218</f>
        <v>0</v>
      </c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R218" s="225" t="s">
        <v>6075</v>
      </c>
      <c r="AT218" s="225" t="s">
        <v>179</v>
      </c>
      <c r="AU218" s="225" t="s">
        <v>79</v>
      </c>
      <c r="AY218" s="20" t="s">
        <v>178</v>
      </c>
      <c r="BE218" s="226">
        <f>IF(N218="základní",J218,0)</f>
        <v>0</v>
      </c>
      <c r="BF218" s="226">
        <f>IF(N218="snížená",J218,0)</f>
        <v>0</v>
      </c>
      <c r="BG218" s="226">
        <f>IF(N218="zákl. přenesená",J218,0)</f>
        <v>0</v>
      </c>
      <c r="BH218" s="226">
        <f>IF(N218="sníž. přenesená",J218,0)</f>
        <v>0</v>
      </c>
      <c r="BI218" s="226">
        <f>IF(N218="nulová",J218,0)</f>
        <v>0</v>
      </c>
      <c r="BJ218" s="20" t="s">
        <v>79</v>
      </c>
      <c r="BK218" s="226">
        <f>ROUND(I218*H218,2)</f>
        <v>0</v>
      </c>
      <c r="BL218" s="20" t="s">
        <v>6075</v>
      </c>
      <c r="BM218" s="225" t="s">
        <v>6110</v>
      </c>
    </row>
    <row r="219" s="2" customFormat="1" ht="6.96" customHeight="1">
      <c r="A219" s="41"/>
      <c r="B219" s="62"/>
      <c r="C219" s="63"/>
      <c r="D219" s="63"/>
      <c r="E219" s="63"/>
      <c r="F219" s="63"/>
      <c r="G219" s="63"/>
      <c r="H219" s="63"/>
      <c r="I219" s="63"/>
      <c r="J219" s="63"/>
      <c r="K219" s="63"/>
      <c r="L219" s="47"/>
      <c r="M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</row>
  </sheetData>
  <sheetProtection sheet="1" autoFilter="0" formatColumns="0" formatRows="0" objects="1" scenarios="1" spinCount="100000" saltValue="oCYYtX8e6Cu7THVNdWicpj7sixvNRMCWXhxb/gw1O3ImybWrfMdg9TXQB4qq7vmks5flPqnUZ861S/9lCjv5Ww==" hashValue="YlveUkjDaSUA6/4ybfu+ojU8TYiGFuS6EsgSyNCmrYF+HmeWB/4j7pM1JiT6eub+1Jw1eZ2VlOkgHhlGLDITIA==" algorithmName="SHA-512" password="CCE5"/>
  <autoFilter ref="C99:K218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8:H88"/>
    <mergeCell ref="E90:H90"/>
    <mergeCell ref="E92:H92"/>
    <mergeCell ref="L2:V2"/>
  </mergeCells>
  <hyperlinks>
    <hyperlink ref="F104" r:id="rId1" display="https://podminky.urs.cz/item/CS_URS_2026_02/113107341"/>
    <hyperlink ref="F111" r:id="rId2" display="https://podminky.urs.cz/item/CS_URS_2026_02/132312131"/>
    <hyperlink ref="F114" r:id="rId3" display="https://podminky.urs.cz/item/CS_URS_2026_02/162751137"/>
    <hyperlink ref="F117" r:id="rId4" display="https://podminky.urs.cz/item/CS_URS_2026_02/162751139"/>
    <hyperlink ref="F120" r:id="rId5" display="https://podminky.urs.cz/item/CS_URS_2026_02/171201231"/>
    <hyperlink ref="F123" r:id="rId6" display="https://podminky.urs.cz/item/CS_URS_2026_02/171251201"/>
    <hyperlink ref="F126" r:id="rId7" display="https://podminky.urs.cz/item/CS_URS_2026_02/174111101"/>
    <hyperlink ref="F131" r:id="rId8" display="https://podminky.urs.cz/item/CS_URS_2026_02/174111109"/>
    <hyperlink ref="F136" r:id="rId9" display="https://podminky.urs.cz/item/CS_URS_2026_02/180501111"/>
    <hyperlink ref="F142" r:id="rId10" display="https://podminky.urs.cz/item/CS_URS_2026_02/181951114"/>
    <hyperlink ref="F145" r:id="rId11" display="https://podminky.urs.cz/item/CS_URS_2026_02/564231011"/>
    <hyperlink ref="F151" r:id="rId12" display="https://podminky.urs.cz/item/CS_URS_2026_02/977151121"/>
    <hyperlink ref="F160" r:id="rId13" display="https://podminky.urs.cz/item/CS_URS_2026_02/961044111"/>
    <hyperlink ref="F163" r:id="rId14" display="https://podminky.urs.cz/item/CS_URS_2026_02/997221151"/>
    <hyperlink ref="F165" r:id="rId15" display="https://podminky.urs.cz/item/CS_URS_2026_02/997221561"/>
    <hyperlink ref="F167" r:id="rId16" display="https://podminky.urs.cz/item/CS_URS_2026_02/997221569"/>
    <hyperlink ref="F170" r:id="rId17" display="https://podminky.urs.cz/item/CS_URS_2026_02/997221861"/>
    <hyperlink ref="F173" r:id="rId18" display="https://podminky.urs.cz/item/CS_URS_2026_02/998011008"/>
    <hyperlink ref="F178" r:id="rId19" display="https://podminky.urs.cz/item/CS_URS_2026_02/998741201"/>
    <hyperlink ref="F194" r:id="rId20" display="https://podminky.urs.cz/item/CS_URS_2026_02/460010023"/>
    <hyperlink ref="F196" r:id="rId21" display="https://podminky.urs.cz/item/CS_URS_2026_02/460661113"/>
    <hyperlink ref="F199" r:id="rId22" display="https://podminky.urs.cz/item/CS_URS_2026_02/460661512"/>
    <hyperlink ref="F202" r:id="rId23" display="https://podminky.urs.cz/item/CS_URS_2026_02/46998111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24"/>
</worksheet>
</file>

<file path=xl/worksheets/sheet2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149</v>
      </c>
    </row>
    <row r="3" s="1" customFormat="1" ht="6.96" customHeight="1">
      <c r="B3" s="142"/>
      <c r="C3" s="143"/>
      <c r="D3" s="143"/>
      <c r="E3" s="143"/>
      <c r="F3" s="143"/>
      <c r="G3" s="143"/>
      <c r="H3" s="143"/>
      <c r="I3" s="143"/>
      <c r="J3" s="143"/>
      <c r="K3" s="143"/>
      <c r="L3" s="23"/>
      <c r="AT3" s="20" t="s">
        <v>81</v>
      </c>
    </row>
    <row r="4" s="1" customFormat="1" ht="24.96" customHeight="1">
      <c r="B4" s="23"/>
      <c r="D4" s="144" t="s">
        <v>150</v>
      </c>
      <c r="L4" s="23"/>
      <c r="M4" s="145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46" t="s">
        <v>16</v>
      </c>
      <c r="L6" s="23"/>
    </row>
    <row r="7" s="1" customFormat="1" ht="26.25" customHeight="1">
      <c r="B7" s="23"/>
      <c r="E7" s="147" t="str">
        <f>'Rekapitulace stavby'!K6</f>
        <v>PŘÍSTAVBA SAUNOVÉ ZÓNY K WELLNESS CENTRU BRUNTÁL I.ETAPA</v>
      </c>
      <c r="F7" s="146"/>
      <c r="G7" s="146"/>
      <c r="H7" s="146"/>
      <c r="L7" s="23"/>
    </row>
    <row r="8" s="1" customFormat="1" ht="12" customHeight="1">
      <c r="B8" s="23"/>
      <c r="D8" s="146" t="s">
        <v>151</v>
      </c>
      <c r="L8" s="23"/>
    </row>
    <row r="9" s="2" customFormat="1" ht="16.5" customHeight="1">
      <c r="A9" s="41"/>
      <c r="B9" s="47"/>
      <c r="C9" s="41"/>
      <c r="D9" s="41"/>
      <c r="E9" s="147" t="s">
        <v>328</v>
      </c>
      <c r="F9" s="41"/>
      <c r="G9" s="41"/>
      <c r="H9" s="41"/>
      <c r="I9" s="41"/>
      <c r="J9" s="41"/>
      <c r="K9" s="41"/>
      <c r="L9" s="148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 ht="12" customHeight="1">
      <c r="A10" s="41"/>
      <c r="B10" s="47"/>
      <c r="C10" s="41"/>
      <c r="D10" s="146" t="s">
        <v>153</v>
      </c>
      <c r="E10" s="41"/>
      <c r="F10" s="41"/>
      <c r="G10" s="41"/>
      <c r="H10" s="41"/>
      <c r="I10" s="41"/>
      <c r="J10" s="41"/>
      <c r="K10" s="41"/>
      <c r="L10" s="148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6.5" customHeight="1">
      <c r="A11" s="41"/>
      <c r="B11" s="47"/>
      <c r="C11" s="41"/>
      <c r="D11" s="41"/>
      <c r="E11" s="149" t="s">
        <v>6111</v>
      </c>
      <c r="F11" s="41"/>
      <c r="G11" s="41"/>
      <c r="H11" s="41"/>
      <c r="I11" s="41"/>
      <c r="J11" s="41"/>
      <c r="K11" s="41"/>
      <c r="L11" s="148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>
      <c r="A12" s="41"/>
      <c r="B12" s="47"/>
      <c r="C12" s="41"/>
      <c r="D12" s="41"/>
      <c r="E12" s="41"/>
      <c r="F12" s="41"/>
      <c r="G12" s="41"/>
      <c r="H12" s="41"/>
      <c r="I12" s="41"/>
      <c r="J12" s="41"/>
      <c r="K12" s="41"/>
      <c r="L12" s="148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2" customHeight="1">
      <c r="A13" s="41"/>
      <c r="B13" s="47"/>
      <c r="C13" s="41"/>
      <c r="D13" s="146" t="s">
        <v>18</v>
      </c>
      <c r="E13" s="41"/>
      <c r="F13" s="136" t="s">
        <v>19</v>
      </c>
      <c r="G13" s="41"/>
      <c r="H13" s="41"/>
      <c r="I13" s="146" t="s">
        <v>20</v>
      </c>
      <c r="J13" s="136" t="s">
        <v>21</v>
      </c>
      <c r="K13" s="41"/>
      <c r="L13" s="148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46" t="s">
        <v>22</v>
      </c>
      <c r="E14" s="41"/>
      <c r="F14" s="136" t="s">
        <v>332</v>
      </c>
      <c r="G14" s="41"/>
      <c r="H14" s="41"/>
      <c r="I14" s="146" t="s">
        <v>24</v>
      </c>
      <c r="J14" s="150" t="str">
        <f>'Rekapitulace stavby'!AN8</f>
        <v>13. 7. 2026</v>
      </c>
      <c r="K14" s="41"/>
      <c r="L14" s="148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0.8" customHeight="1">
      <c r="A15" s="41"/>
      <c r="B15" s="47"/>
      <c r="C15" s="41"/>
      <c r="D15" s="41"/>
      <c r="E15" s="41"/>
      <c r="F15" s="41"/>
      <c r="G15" s="41"/>
      <c r="H15" s="41"/>
      <c r="I15" s="41"/>
      <c r="J15" s="41"/>
      <c r="K15" s="41"/>
      <c r="L15" s="148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12" customHeight="1">
      <c r="A16" s="41"/>
      <c r="B16" s="47"/>
      <c r="C16" s="41"/>
      <c r="D16" s="146" t="s">
        <v>26</v>
      </c>
      <c r="E16" s="41"/>
      <c r="F16" s="41"/>
      <c r="G16" s="41"/>
      <c r="H16" s="41"/>
      <c r="I16" s="146" t="s">
        <v>27</v>
      </c>
      <c r="J16" s="136" t="s">
        <v>21</v>
      </c>
      <c r="K16" s="41"/>
      <c r="L16" s="148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8" customHeight="1">
      <c r="A17" s="41"/>
      <c r="B17" s="47"/>
      <c r="C17" s="41"/>
      <c r="D17" s="41"/>
      <c r="E17" s="136" t="s">
        <v>28</v>
      </c>
      <c r="F17" s="41"/>
      <c r="G17" s="41"/>
      <c r="H17" s="41"/>
      <c r="I17" s="146" t="s">
        <v>29</v>
      </c>
      <c r="J17" s="136" t="s">
        <v>21</v>
      </c>
      <c r="K17" s="41"/>
      <c r="L17" s="148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6.96" customHeight="1">
      <c r="A18" s="41"/>
      <c r="B18" s="47"/>
      <c r="C18" s="41"/>
      <c r="D18" s="41"/>
      <c r="E18" s="41"/>
      <c r="F18" s="41"/>
      <c r="G18" s="41"/>
      <c r="H18" s="41"/>
      <c r="I18" s="41"/>
      <c r="J18" s="41"/>
      <c r="K18" s="41"/>
      <c r="L18" s="148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12" customHeight="1">
      <c r="A19" s="41"/>
      <c r="B19" s="47"/>
      <c r="C19" s="41"/>
      <c r="D19" s="146" t="s">
        <v>30</v>
      </c>
      <c r="E19" s="41"/>
      <c r="F19" s="41"/>
      <c r="G19" s="41"/>
      <c r="H19" s="41"/>
      <c r="I19" s="146" t="s">
        <v>27</v>
      </c>
      <c r="J19" s="36" t="str">
        <f>'Rekapitulace stavby'!AN13</f>
        <v>Vyplň údaj</v>
      </c>
      <c r="K19" s="41"/>
      <c r="L19" s="148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8" customHeight="1">
      <c r="A20" s="41"/>
      <c r="B20" s="47"/>
      <c r="C20" s="41"/>
      <c r="D20" s="41"/>
      <c r="E20" s="36" t="str">
        <f>'Rekapitulace stavby'!E14</f>
        <v>Vyplň údaj</v>
      </c>
      <c r="F20" s="136"/>
      <c r="G20" s="136"/>
      <c r="H20" s="136"/>
      <c r="I20" s="146" t="s">
        <v>29</v>
      </c>
      <c r="J20" s="36" t="str">
        <f>'Rekapitulace stavby'!AN14</f>
        <v>Vyplň údaj</v>
      </c>
      <c r="K20" s="41"/>
      <c r="L20" s="148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6.96" customHeight="1">
      <c r="A21" s="41"/>
      <c r="B21" s="47"/>
      <c r="C21" s="41"/>
      <c r="D21" s="41"/>
      <c r="E21" s="41"/>
      <c r="F21" s="41"/>
      <c r="G21" s="41"/>
      <c r="H21" s="41"/>
      <c r="I21" s="41"/>
      <c r="J21" s="41"/>
      <c r="K21" s="41"/>
      <c r="L21" s="148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12" customHeight="1">
      <c r="A22" s="41"/>
      <c r="B22" s="47"/>
      <c r="C22" s="41"/>
      <c r="D22" s="146" t="s">
        <v>32</v>
      </c>
      <c r="E22" s="41"/>
      <c r="F22" s="41"/>
      <c r="G22" s="41"/>
      <c r="H22" s="41"/>
      <c r="I22" s="146" t="s">
        <v>27</v>
      </c>
      <c r="J22" s="136" t="s">
        <v>21</v>
      </c>
      <c r="K22" s="41"/>
      <c r="L22" s="148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8" customHeight="1">
      <c r="A23" s="41"/>
      <c r="B23" s="47"/>
      <c r="C23" s="41"/>
      <c r="D23" s="41"/>
      <c r="E23" s="136" t="s">
        <v>33</v>
      </c>
      <c r="F23" s="41"/>
      <c r="G23" s="41"/>
      <c r="H23" s="41"/>
      <c r="I23" s="146" t="s">
        <v>29</v>
      </c>
      <c r="J23" s="136" t="s">
        <v>21</v>
      </c>
      <c r="K23" s="41"/>
      <c r="L23" s="148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6.96" customHeight="1">
      <c r="A24" s="41"/>
      <c r="B24" s="47"/>
      <c r="C24" s="41"/>
      <c r="D24" s="41"/>
      <c r="E24" s="41"/>
      <c r="F24" s="41"/>
      <c r="G24" s="41"/>
      <c r="H24" s="41"/>
      <c r="I24" s="41"/>
      <c r="J24" s="41"/>
      <c r="K24" s="41"/>
      <c r="L24" s="148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12" customHeight="1">
      <c r="A25" s="41"/>
      <c r="B25" s="47"/>
      <c r="C25" s="41"/>
      <c r="D25" s="146" t="s">
        <v>35</v>
      </c>
      <c r="E25" s="41"/>
      <c r="F25" s="41"/>
      <c r="G25" s="41"/>
      <c r="H25" s="41"/>
      <c r="I25" s="146" t="s">
        <v>27</v>
      </c>
      <c r="J25" s="136" t="s">
        <v>21</v>
      </c>
      <c r="K25" s="41"/>
      <c r="L25" s="148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8" customHeight="1">
      <c r="A26" s="41"/>
      <c r="B26" s="47"/>
      <c r="C26" s="41"/>
      <c r="D26" s="41"/>
      <c r="E26" s="136" t="s">
        <v>33</v>
      </c>
      <c r="F26" s="41"/>
      <c r="G26" s="41"/>
      <c r="H26" s="41"/>
      <c r="I26" s="146" t="s">
        <v>29</v>
      </c>
      <c r="J26" s="136" t="s">
        <v>21</v>
      </c>
      <c r="K26" s="41"/>
      <c r="L26" s="148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2" customFormat="1" ht="6.96" customHeight="1">
      <c r="A27" s="41"/>
      <c r="B27" s="47"/>
      <c r="C27" s="41"/>
      <c r="D27" s="41"/>
      <c r="E27" s="41"/>
      <c r="F27" s="41"/>
      <c r="G27" s="41"/>
      <c r="H27" s="41"/>
      <c r="I27" s="41"/>
      <c r="J27" s="41"/>
      <c r="K27" s="41"/>
      <c r="L27" s="148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="2" customFormat="1" ht="12" customHeight="1">
      <c r="A28" s="41"/>
      <c r="B28" s="47"/>
      <c r="C28" s="41"/>
      <c r="D28" s="146" t="s">
        <v>36</v>
      </c>
      <c r="E28" s="41"/>
      <c r="F28" s="41"/>
      <c r="G28" s="41"/>
      <c r="H28" s="41"/>
      <c r="I28" s="41"/>
      <c r="J28" s="41"/>
      <c r="K28" s="41"/>
      <c r="L28" s="148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8" customFormat="1" ht="16.5" customHeight="1">
      <c r="A29" s="151"/>
      <c r="B29" s="152"/>
      <c r="C29" s="151"/>
      <c r="D29" s="151"/>
      <c r="E29" s="153" t="s">
        <v>21</v>
      </c>
      <c r="F29" s="153"/>
      <c r="G29" s="153"/>
      <c r="H29" s="153"/>
      <c r="I29" s="151"/>
      <c r="J29" s="151"/>
      <c r="K29" s="151"/>
      <c r="L29" s="154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</row>
    <row r="30" s="2" customFormat="1" ht="6.96" customHeight="1">
      <c r="A30" s="41"/>
      <c r="B30" s="47"/>
      <c r="C30" s="41"/>
      <c r="D30" s="41"/>
      <c r="E30" s="41"/>
      <c r="F30" s="41"/>
      <c r="G30" s="41"/>
      <c r="H30" s="41"/>
      <c r="I30" s="41"/>
      <c r="J30" s="41"/>
      <c r="K30" s="41"/>
      <c r="L30" s="148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55"/>
      <c r="E31" s="155"/>
      <c r="F31" s="155"/>
      <c r="G31" s="155"/>
      <c r="H31" s="155"/>
      <c r="I31" s="155"/>
      <c r="J31" s="155"/>
      <c r="K31" s="155"/>
      <c r="L31" s="148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7"/>
      <c r="C32" s="41"/>
      <c r="D32" s="156" t="s">
        <v>38</v>
      </c>
      <c r="E32" s="41"/>
      <c r="F32" s="41"/>
      <c r="G32" s="41"/>
      <c r="H32" s="41"/>
      <c r="I32" s="41"/>
      <c r="J32" s="157">
        <f>ROUND(J86, 2)</f>
        <v>0</v>
      </c>
      <c r="K32" s="41"/>
      <c r="L32" s="148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7"/>
      <c r="C33" s="41"/>
      <c r="D33" s="155"/>
      <c r="E33" s="155"/>
      <c r="F33" s="155"/>
      <c r="G33" s="155"/>
      <c r="H33" s="155"/>
      <c r="I33" s="155"/>
      <c r="J33" s="155"/>
      <c r="K33" s="155"/>
      <c r="L33" s="148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41"/>
      <c r="F34" s="158" t="s">
        <v>40</v>
      </c>
      <c r="G34" s="41"/>
      <c r="H34" s="41"/>
      <c r="I34" s="158" t="s">
        <v>39</v>
      </c>
      <c r="J34" s="158" t="s">
        <v>41</v>
      </c>
      <c r="K34" s="41"/>
      <c r="L34" s="148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7"/>
      <c r="C35" s="41"/>
      <c r="D35" s="159" t="s">
        <v>42</v>
      </c>
      <c r="E35" s="146" t="s">
        <v>43</v>
      </c>
      <c r="F35" s="160">
        <f>ROUND((SUM(BE86:BE177)),  2)</f>
        <v>0</v>
      </c>
      <c r="G35" s="41"/>
      <c r="H35" s="41"/>
      <c r="I35" s="161">
        <v>0.20999999999999999</v>
      </c>
      <c r="J35" s="160">
        <f>ROUND(((SUM(BE86:BE177))*I35),  2)</f>
        <v>0</v>
      </c>
      <c r="K35" s="41"/>
      <c r="L35" s="148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7"/>
      <c r="C36" s="41"/>
      <c r="D36" s="41"/>
      <c r="E36" s="146" t="s">
        <v>44</v>
      </c>
      <c r="F36" s="160">
        <f>ROUND((SUM(BF86:BF177)),  2)</f>
        <v>0</v>
      </c>
      <c r="G36" s="41"/>
      <c r="H36" s="41"/>
      <c r="I36" s="161">
        <v>0.14999999999999999</v>
      </c>
      <c r="J36" s="160">
        <f>ROUND(((SUM(BF86:BF177))*I36),  2)</f>
        <v>0</v>
      </c>
      <c r="K36" s="41"/>
      <c r="L36" s="148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46" t="s">
        <v>45</v>
      </c>
      <c r="F37" s="160">
        <f>ROUND((SUM(BG86:BG177)),  2)</f>
        <v>0</v>
      </c>
      <c r="G37" s="41"/>
      <c r="H37" s="41"/>
      <c r="I37" s="161">
        <v>0.20999999999999999</v>
      </c>
      <c r="J37" s="160">
        <f>0</f>
        <v>0</v>
      </c>
      <c r="K37" s="41"/>
      <c r="L37" s="148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7"/>
      <c r="C38" s="41"/>
      <c r="D38" s="41"/>
      <c r="E38" s="146" t="s">
        <v>46</v>
      </c>
      <c r="F38" s="160">
        <f>ROUND((SUM(BH86:BH177)),  2)</f>
        <v>0</v>
      </c>
      <c r="G38" s="41"/>
      <c r="H38" s="41"/>
      <c r="I38" s="161">
        <v>0.14999999999999999</v>
      </c>
      <c r="J38" s="160">
        <f>0</f>
        <v>0</v>
      </c>
      <c r="K38" s="41"/>
      <c r="L38" s="148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7"/>
      <c r="C39" s="41"/>
      <c r="D39" s="41"/>
      <c r="E39" s="146" t="s">
        <v>47</v>
      </c>
      <c r="F39" s="160">
        <f>ROUND((SUM(BI86:BI177)),  2)</f>
        <v>0</v>
      </c>
      <c r="G39" s="41"/>
      <c r="H39" s="41"/>
      <c r="I39" s="161">
        <v>0</v>
      </c>
      <c r="J39" s="160">
        <f>0</f>
        <v>0</v>
      </c>
      <c r="K39" s="41"/>
      <c r="L39" s="148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7"/>
      <c r="C40" s="41"/>
      <c r="D40" s="41"/>
      <c r="E40" s="41"/>
      <c r="F40" s="41"/>
      <c r="G40" s="41"/>
      <c r="H40" s="41"/>
      <c r="I40" s="41"/>
      <c r="J40" s="41"/>
      <c r="K40" s="41"/>
      <c r="L40" s="148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7"/>
      <c r="C41" s="162"/>
      <c r="D41" s="163" t="s">
        <v>48</v>
      </c>
      <c r="E41" s="164"/>
      <c r="F41" s="164"/>
      <c r="G41" s="165" t="s">
        <v>49</v>
      </c>
      <c r="H41" s="166" t="s">
        <v>50</v>
      </c>
      <c r="I41" s="164"/>
      <c r="J41" s="167">
        <f>SUM(J32:J39)</f>
        <v>0</v>
      </c>
      <c r="K41" s="168"/>
      <c r="L41" s="148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169"/>
      <c r="C42" s="170"/>
      <c r="D42" s="170"/>
      <c r="E42" s="170"/>
      <c r="F42" s="170"/>
      <c r="G42" s="170"/>
      <c r="H42" s="170"/>
      <c r="I42" s="170"/>
      <c r="J42" s="170"/>
      <c r="K42" s="170"/>
      <c r="L42" s="148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6" s="2" customFormat="1" ht="6.96" customHeight="1">
      <c r="A46" s="41"/>
      <c r="B46" s="171"/>
      <c r="C46" s="172"/>
      <c r="D46" s="172"/>
      <c r="E46" s="172"/>
      <c r="F46" s="172"/>
      <c r="G46" s="172"/>
      <c r="H46" s="172"/>
      <c r="I46" s="172"/>
      <c r="J46" s="172"/>
      <c r="K46" s="172"/>
      <c r="L46" s="148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24.96" customHeight="1">
      <c r="A47" s="41"/>
      <c r="B47" s="42"/>
      <c r="C47" s="26" t="s">
        <v>156</v>
      </c>
      <c r="D47" s="43"/>
      <c r="E47" s="43"/>
      <c r="F47" s="43"/>
      <c r="G47" s="43"/>
      <c r="H47" s="43"/>
      <c r="I47" s="43"/>
      <c r="J47" s="43"/>
      <c r="K47" s="43"/>
      <c r="L47" s="148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148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16</v>
      </c>
      <c r="D49" s="43"/>
      <c r="E49" s="43"/>
      <c r="F49" s="43"/>
      <c r="G49" s="43"/>
      <c r="H49" s="43"/>
      <c r="I49" s="43"/>
      <c r="J49" s="43"/>
      <c r="K49" s="43"/>
      <c r="L49" s="148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26.25" customHeight="1">
      <c r="A50" s="41"/>
      <c r="B50" s="42"/>
      <c r="C50" s="43"/>
      <c r="D50" s="43"/>
      <c r="E50" s="173" t="str">
        <f>E7</f>
        <v>PŘÍSTAVBA SAUNOVÉ ZÓNY K WELLNESS CENTRU BRUNTÁL I.ETAPA</v>
      </c>
      <c r="F50" s="35"/>
      <c r="G50" s="35"/>
      <c r="H50" s="35"/>
      <c r="I50" s="43"/>
      <c r="J50" s="43"/>
      <c r="K50" s="43"/>
      <c r="L50" s="148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1" customFormat="1" ht="12" customHeight="1">
      <c r="B51" s="24"/>
      <c r="C51" s="35" t="s">
        <v>151</v>
      </c>
      <c r="D51" s="25"/>
      <c r="E51" s="25"/>
      <c r="F51" s="25"/>
      <c r="G51" s="25"/>
      <c r="H51" s="25"/>
      <c r="I51" s="25"/>
      <c r="J51" s="25"/>
      <c r="K51" s="25"/>
      <c r="L51" s="23"/>
    </row>
    <row r="52" s="2" customFormat="1" ht="16.5" customHeight="1">
      <c r="A52" s="41"/>
      <c r="B52" s="42"/>
      <c r="C52" s="43"/>
      <c r="D52" s="43"/>
      <c r="E52" s="173" t="s">
        <v>328</v>
      </c>
      <c r="F52" s="43"/>
      <c r="G52" s="43"/>
      <c r="H52" s="43"/>
      <c r="I52" s="43"/>
      <c r="J52" s="43"/>
      <c r="K52" s="43"/>
      <c r="L52" s="148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12" customHeight="1">
      <c r="A53" s="41"/>
      <c r="B53" s="42"/>
      <c r="C53" s="35" t="s">
        <v>153</v>
      </c>
      <c r="D53" s="43"/>
      <c r="E53" s="43"/>
      <c r="F53" s="43"/>
      <c r="G53" s="43"/>
      <c r="H53" s="43"/>
      <c r="I53" s="43"/>
      <c r="J53" s="43"/>
      <c r="K53" s="43"/>
      <c r="L53" s="148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6.5" customHeight="1">
      <c r="A54" s="41"/>
      <c r="B54" s="42"/>
      <c r="C54" s="43"/>
      <c r="D54" s="43"/>
      <c r="E54" s="72" t="str">
        <f>E11</f>
        <v>VN a ON - Vedlejší a ostatní náklady</v>
      </c>
      <c r="F54" s="43"/>
      <c r="G54" s="43"/>
      <c r="H54" s="43"/>
      <c r="I54" s="43"/>
      <c r="J54" s="43"/>
      <c r="K54" s="43"/>
      <c r="L54" s="148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6.96" customHeight="1">
      <c r="A55" s="4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148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2" customHeight="1">
      <c r="A56" s="41"/>
      <c r="B56" s="42"/>
      <c r="C56" s="35" t="s">
        <v>22</v>
      </c>
      <c r="D56" s="43"/>
      <c r="E56" s="43"/>
      <c r="F56" s="30" t="str">
        <f>F14</f>
        <v>Bruntál</v>
      </c>
      <c r="G56" s="43"/>
      <c r="H56" s="43"/>
      <c r="I56" s="35" t="s">
        <v>24</v>
      </c>
      <c r="J56" s="75" t="str">
        <f>IF(J14="","",J14)</f>
        <v>13. 7. 2026</v>
      </c>
      <c r="K56" s="43"/>
      <c r="L56" s="148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6.96" customHeight="1">
      <c r="A57" s="41"/>
      <c r="B57" s="42"/>
      <c r="C57" s="43"/>
      <c r="D57" s="43"/>
      <c r="E57" s="43"/>
      <c r="F57" s="43"/>
      <c r="G57" s="43"/>
      <c r="H57" s="43"/>
      <c r="I57" s="43"/>
      <c r="J57" s="43"/>
      <c r="K57" s="43"/>
      <c r="L57" s="148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5.15" customHeight="1">
      <c r="A58" s="41"/>
      <c r="B58" s="42"/>
      <c r="C58" s="35" t="s">
        <v>26</v>
      </c>
      <c r="D58" s="43"/>
      <c r="E58" s="43"/>
      <c r="F58" s="30" t="str">
        <f>E17</f>
        <v>Město Bruntál, Nádražní 944/20, 79201</v>
      </c>
      <c r="G58" s="43"/>
      <c r="H58" s="43"/>
      <c r="I58" s="35" t="s">
        <v>32</v>
      </c>
      <c r="J58" s="39" t="str">
        <f>E23</f>
        <v>Ateliér EMMET s.r.o.</v>
      </c>
      <c r="K58" s="43"/>
      <c r="L58" s="148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15.15" customHeight="1">
      <c r="A59" s="41"/>
      <c r="B59" s="42"/>
      <c r="C59" s="35" t="s">
        <v>30</v>
      </c>
      <c r="D59" s="43"/>
      <c r="E59" s="43"/>
      <c r="F59" s="30" t="str">
        <f>IF(E20="","",E20)</f>
        <v>Vyplň údaj</v>
      </c>
      <c r="G59" s="43"/>
      <c r="H59" s="43"/>
      <c r="I59" s="35" t="s">
        <v>35</v>
      </c>
      <c r="J59" s="39" t="str">
        <f>E26</f>
        <v>Ateliér EMMET s.r.o.</v>
      </c>
      <c r="K59" s="43"/>
      <c r="L59" s="148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</row>
    <row r="60" s="2" customFormat="1" ht="10.32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148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</row>
    <row r="61" s="2" customFormat="1" ht="29.28" customHeight="1">
      <c r="A61" s="41"/>
      <c r="B61" s="42"/>
      <c r="C61" s="174" t="s">
        <v>157</v>
      </c>
      <c r="D61" s="175"/>
      <c r="E61" s="175"/>
      <c r="F61" s="175"/>
      <c r="G61" s="175"/>
      <c r="H61" s="175"/>
      <c r="I61" s="175"/>
      <c r="J61" s="176" t="s">
        <v>158</v>
      </c>
      <c r="K61" s="175"/>
      <c r="L61" s="148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10.32" customHeight="1">
      <c r="A62" s="41"/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148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3" s="2" customFormat="1" ht="22.8" customHeight="1">
      <c r="A63" s="41"/>
      <c r="B63" s="42"/>
      <c r="C63" s="177" t="s">
        <v>70</v>
      </c>
      <c r="D63" s="43"/>
      <c r="E63" s="43"/>
      <c r="F63" s="43"/>
      <c r="G63" s="43"/>
      <c r="H63" s="43"/>
      <c r="I63" s="43"/>
      <c r="J63" s="105">
        <f>J86</f>
        <v>0</v>
      </c>
      <c r="K63" s="43"/>
      <c r="L63" s="148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U63" s="20" t="s">
        <v>159</v>
      </c>
    </row>
    <row r="64" s="9" customFormat="1" ht="24.96" customHeight="1">
      <c r="A64" s="9"/>
      <c r="B64" s="178"/>
      <c r="C64" s="179"/>
      <c r="D64" s="180" t="s">
        <v>6112</v>
      </c>
      <c r="E64" s="181"/>
      <c r="F64" s="181"/>
      <c r="G64" s="181"/>
      <c r="H64" s="181"/>
      <c r="I64" s="181"/>
      <c r="J64" s="182">
        <f>J87</f>
        <v>0</v>
      </c>
      <c r="K64" s="179"/>
      <c r="L64" s="183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2" customFormat="1" ht="21.84" customHeight="1">
      <c r="A65" s="41"/>
      <c r="B65" s="42"/>
      <c r="C65" s="43"/>
      <c r="D65" s="43"/>
      <c r="E65" s="43"/>
      <c r="F65" s="43"/>
      <c r="G65" s="43"/>
      <c r="H65" s="43"/>
      <c r="I65" s="43"/>
      <c r="J65" s="43"/>
      <c r="K65" s="43"/>
      <c r="L65" s="148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 s="2" customFormat="1" ht="6.96" customHeight="1">
      <c r="A66" s="41"/>
      <c r="B66" s="62"/>
      <c r="C66" s="63"/>
      <c r="D66" s="63"/>
      <c r="E66" s="63"/>
      <c r="F66" s="63"/>
      <c r="G66" s="63"/>
      <c r="H66" s="63"/>
      <c r="I66" s="63"/>
      <c r="J66" s="63"/>
      <c r="K66" s="63"/>
      <c r="L66" s="148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70" s="2" customFormat="1" ht="6.96" customHeight="1">
      <c r="A70" s="41"/>
      <c r="B70" s="64"/>
      <c r="C70" s="65"/>
      <c r="D70" s="65"/>
      <c r="E70" s="65"/>
      <c r="F70" s="65"/>
      <c r="G70" s="65"/>
      <c r="H70" s="65"/>
      <c r="I70" s="65"/>
      <c r="J70" s="65"/>
      <c r="K70" s="65"/>
      <c r="L70" s="148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24.96" customHeight="1">
      <c r="A71" s="41"/>
      <c r="B71" s="42"/>
      <c r="C71" s="26" t="s">
        <v>163</v>
      </c>
      <c r="D71" s="43"/>
      <c r="E71" s="43"/>
      <c r="F71" s="43"/>
      <c r="G71" s="43"/>
      <c r="H71" s="43"/>
      <c r="I71" s="43"/>
      <c r="J71" s="43"/>
      <c r="K71" s="43"/>
      <c r="L71" s="148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6.96" customHeight="1">
      <c r="A72" s="41"/>
      <c r="B72" s="42"/>
      <c r="C72" s="43"/>
      <c r="D72" s="43"/>
      <c r="E72" s="43"/>
      <c r="F72" s="43"/>
      <c r="G72" s="43"/>
      <c r="H72" s="43"/>
      <c r="I72" s="43"/>
      <c r="J72" s="43"/>
      <c r="K72" s="43"/>
      <c r="L72" s="148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12" customHeight="1">
      <c r="A73" s="41"/>
      <c r="B73" s="42"/>
      <c r="C73" s="35" t="s">
        <v>16</v>
      </c>
      <c r="D73" s="43"/>
      <c r="E73" s="43"/>
      <c r="F73" s="43"/>
      <c r="G73" s="43"/>
      <c r="H73" s="43"/>
      <c r="I73" s="43"/>
      <c r="J73" s="43"/>
      <c r="K73" s="43"/>
      <c r="L73" s="148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26.25" customHeight="1">
      <c r="A74" s="41"/>
      <c r="B74" s="42"/>
      <c r="C74" s="43"/>
      <c r="D74" s="43"/>
      <c r="E74" s="173" t="str">
        <f>E7</f>
        <v>PŘÍSTAVBA SAUNOVÉ ZÓNY K WELLNESS CENTRU BRUNTÁL I.ETAPA</v>
      </c>
      <c r="F74" s="35"/>
      <c r="G74" s="35"/>
      <c r="H74" s="35"/>
      <c r="I74" s="43"/>
      <c r="J74" s="43"/>
      <c r="K74" s="43"/>
      <c r="L74" s="148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1" customFormat="1" ht="12" customHeight="1">
      <c r="B75" s="24"/>
      <c r="C75" s="35" t="s">
        <v>151</v>
      </c>
      <c r="D75" s="25"/>
      <c r="E75" s="25"/>
      <c r="F75" s="25"/>
      <c r="G75" s="25"/>
      <c r="H75" s="25"/>
      <c r="I75" s="25"/>
      <c r="J75" s="25"/>
      <c r="K75" s="25"/>
      <c r="L75" s="23"/>
    </row>
    <row r="76" s="2" customFormat="1" ht="16.5" customHeight="1">
      <c r="A76" s="41"/>
      <c r="B76" s="42"/>
      <c r="C76" s="43"/>
      <c r="D76" s="43"/>
      <c r="E76" s="173" t="s">
        <v>328</v>
      </c>
      <c r="F76" s="43"/>
      <c r="G76" s="43"/>
      <c r="H76" s="43"/>
      <c r="I76" s="43"/>
      <c r="J76" s="43"/>
      <c r="K76" s="43"/>
      <c r="L76" s="148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2" customHeight="1">
      <c r="A77" s="41"/>
      <c r="B77" s="42"/>
      <c r="C77" s="35" t="s">
        <v>153</v>
      </c>
      <c r="D77" s="43"/>
      <c r="E77" s="43"/>
      <c r="F77" s="43"/>
      <c r="G77" s="43"/>
      <c r="H77" s="43"/>
      <c r="I77" s="43"/>
      <c r="J77" s="43"/>
      <c r="K77" s="43"/>
      <c r="L77" s="148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6.5" customHeight="1">
      <c r="A78" s="41"/>
      <c r="B78" s="42"/>
      <c r="C78" s="43"/>
      <c r="D78" s="43"/>
      <c r="E78" s="72" t="str">
        <f>E11</f>
        <v>VN a ON - Vedlejší a ostatní náklady</v>
      </c>
      <c r="F78" s="43"/>
      <c r="G78" s="43"/>
      <c r="H78" s="43"/>
      <c r="I78" s="43"/>
      <c r="J78" s="43"/>
      <c r="K78" s="43"/>
      <c r="L78" s="148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6.96" customHeight="1">
      <c r="A79" s="41"/>
      <c r="B79" s="42"/>
      <c r="C79" s="43"/>
      <c r="D79" s="43"/>
      <c r="E79" s="43"/>
      <c r="F79" s="43"/>
      <c r="G79" s="43"/>
      <c r="H79" s="43"/>
      <c r="I79" s="43"/>
      <c r="J79" s="43"/>
      <c r="K79" s="43"/>
      <c r="L79" s="148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2" customHeight="1">
      <c r="A80" s="41"/>
      <c r="B80" s="42"/>
      <c r="C80" s="35" t="s">
        <v>22</v>
      </c>
      <c r="D80" s="43"/>
      <c r="E80" s="43"/>
      <c r="F80" s="30" t="str">
        <f>F14</f>
        <v>Bruntál</v>
      </c>
      <c r="G80" s="43"/>
      <c r="H80" s="43"/>
      <c r="I80" s="35" t="s">
        <v>24</v>
      </c>
      <c r="J80" s="75" t="str">
        <f>IF(J14="","",J14)</f>
        <v>13. 7. 2026</v>
      </c>
      <c r="K80" s="43"/>
      <c r="L80" s="148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6.96" customHeight="1">
      <c r="A81" s="41"/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148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5.15" customHeight="1">
      <c r="A82" s="41"/>
      <c r="B82" s="42"/>
      <c r="C82" s="35" t="s">
        <v>26</v>
      </c>
      <c r="D82" s="43"/>
      <c r="E82" s="43"/>
      <c r="F82" s="30" t="str">
        <f>E17</f>
        <v>Město Bruntál, Nádražní 944/20, 79201</v>
      </c>
      <c r="G82" s="43"/>
      <c r="H82" s="43"/>
      <c r="I82" s="35" t="s">
        <v>32</v>
      </c>
      <c r="J82" s="39" t="str">
        <f>E23</f>
        <v>Ateliér EMMET s.r.o.</v>
      </c>
      <c r="K82" s="43"/>
      <c r="L82" s="148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5.15" customHeight="1">
      <c r="A83" s="41"/>
      <c r="B83" s="42"/>
      <c r="C83" s="35" t="s">
        <v>30</v>
      </c>
      <c r="D83" s="43"/>
      <c r="E83" s="43"/>
      <c r="F83" s="30" t="str">
        <f>IF(E20="","",E20)</f>
        <v>Vyplň údaj</v>
      </c>
      <c r="G83" s="43"/>
      <c r="H83" s="43"/>
      <c r="I83" s="35" t="s">
        <v>35</v>
      </c>
      <c r="J83" s="39" t="str">
        <f>E26</f>
        <v>Ateliér EMMET s.r.o.</v>
      </c>
      <c r="K83" s="43"/>
      <c r="L83" s="148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0.32" customHeight="1">
      <c r="A84" s="41"/>
      <c r="B84" s="42"/>
      <c r="C84" s="43"/>
      <c r="D84" s="43"/>
      <c r="E84" s="43"/>
      <c r="F84" s="43"/>
      <c r="G84" s="43"/>
      <c r="H84" s="43"/>
      <c r="I84" s="43"/>
      <c r="J84" s="43"/>
      <c r="K84" s="43"/>
      <c r="L84" s="148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11" customFormat="1" ht="29.28" customHeight="1">
      <c r="A85" s="189"/>
      <c r="B85" s="190"/>
      <c r="C85" s="191" t="s">
        <v>164</v>
      </c>
      <c r="D85" s="192" t="s">
        <v>57</v>
      </c>
      <c r="E85" s="192" t="s">
        <v>53</v>
      </c>
      <c r="F85" s="192" t="s">
        <v>54</v>
      </c>
      <c r="G85" s="192" t="s">
        <v>165</v>
      </c>
      <c r="H85" s="192" t="s">
        <v>166</v>
      </c>
      <c r="I85" s="192" t="s">
        <v>167</v>
      </c>
      <c r="J85" s="192" t="s">
        <v>158</v>
      </c>
      <c r="K85" s="193" t="s">
        <v>168</v>
      </c>
      <c r="L85" s="194"/>
      <c r="M85" s="95" t="s">
        <v>21</v>
      </c>
      <c r="N85" s="96" t="s">
        <v>42</v>
      </c>
      <c r="O85" s="96" t="s">
        <v>169</v>
      </c>
      <c r="P85" s="96" t="s">
        <v>170</v>
      </c>
      <c r="Q85" s="96" t="s">
        <v>171</v>
      </c>
      <c r="R85" s="96" t="s">
        <v>172</v>
      </c>
      <c r="S85" s="96" t="s">
        <v>173</v>
      </c>
      <c r="T85" s="97" t="s">
        <v>174</v>
      </c>
      <c r="U85" s="189"/>
      <c r="V85" s="189"/>
      <c r="W85" s="189"/>
      <c r="X85" s="189"/>
      <c r="Y85" s="189"/>
      <c r="Z85" s="189"/>
      <c r="AA85" s="189"/>
      <c r="AB85" s="189"/>
      <c r="AC85" s="189"/>
      <c r="AD85" s="189"/>
      <c r="AE85" s="189"/>
    </row>
    <row r="86" s="2" customFormat="1" ht="22.8" customHeight="1">
      <c r="A86" s="41"/>
      <c r="B86" s="42"/>
      <c r="C86" s="102" t="s">
        <v>175</v>
      </c>
      <c r="D86" s="43"/>
      <c r="E86" s="43"/>
      <c r="F86" s="43"/>
      <c r="G86" s="43"/>
      <c r="H86" s="43"/>
      <c r="I86" s="43"/>
      <c r="J86" s="195">
        <f>BK86</f>
        <v>0</v>
      </c>
      <c r="K86" s="43"/>
      <c r="L86" s="47"/>
      <c r="M86" s="98"/>
      <c r="N86" s="196"/>
      <c r="O86" s="99"/>
      <c r="P86" s="197">
        <f>P87</f>
        <v>0</v>
      </c>
      <c r="Q86" s="99"/>
      <c r="R86" s="197">
        <f>R87</f>
        <v>0</v>
      </c>
      <c r="S86" s="99"/>
      <c r="T86" s="198">
        <f>T87</f>
        <v>0</v>
      </c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T86" s="20" t="s">
        <v>71</v>
      </c>
      <c r="AU86" s="20" t="s">
        <v>159</v>
      </c>
      <c r="BK86" s="199">
        <f>BK87</f>
        <v>0</v>
      </c>
    </row>
    <row r="87" s="12" customFormat="1" ht="25.92" customHeight="1">
      <c r="A87" s="12"/>
      <c r="B87" s="200"/>
      <c r="C87" s="201"/>
      <c r="D87" s="202" t="s">
        <v>71</v>
      </c>
      <c r="E87" s="203" t="s">
        <v>6113</v>
      </c>
      <c r="F87" s="203" t="s">
        <v>6114</v>
      </c>
      <c r="G87" s="201"/>
      <c r="H87" s="201"/>
      <c r="I87" s="204"/>
      <c r="J87" s="205">
        <f>BK87</f>
        <v>0</v>
      </c>
      <c r="K87" s="201"/>
      <c r="L87" s="206"/>
      <c r="M87" s="207"/>
      <c r="N87" s="208"/>
      <c r="O87" s="208"/>
      <c r="P87" s="209">
        <f>SUM(P88:P177)</f>
        <v>0</v>
      </c>
      <c r="Q87" s="208"/>
      <c r="R87" s="209">
        <f>SUM(R88:R177)</f>
        <v>0</v>
      </c>
      <c r="S87" s="208"/>
      <c r="T87" s="210">
        <f>SUM(T88:T177)</f>
        <v>0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11" t="s">
        <v>206</v>
      </c>
      <c r="AT87" s="212" t="s">
        <v>71</v>
      </c>
      <c r="AU87" s="212" t="s">
        <v>72</v>
      </c>
      <c r="AY87" s="211" t="s">
        <v>178</v>
      </c>
      <c r="BK87" s="213">
        <f>SUM(BK88:BK177)</f>
        <v>0</v>
      </c>
    </row>
    <row r="88" s="2" customFormat="1" ht="62.7" customHeight="1">
      <c r="A88" s="41"/>
      <c r="B88" s="42"/>
      <c r="C88" s="214" t="s">
        <v>79</v>
      </c>
      <c r="D88" s="214" t="s">
        <v>179</v>
      </c>
      <c r="E88" s="215" t="s">
        <v>6115</v>
      </c>
      <c r="F88" s="216" t="s">
        <v>6116</v>
      </c>
      <c r="G88" s="217" t="s">
        <v>546</v>
      </c>
      <c r="H88" s="218">
        <v>1</v>
      </c>
      <c r="I88" s="219"/>
      <c r="J88" s="220">
        <f>ROUND(I88*H88,2)</f>
        <v>0</v>
      </c>
      <c r="K88" s="216" t="s">
        <v>393</v>
      </c>
      <c r="L88" s="47"/>
      <c r="M88" s="221" t="s">
        <v>21</v>
      </c>
      <c r="N88" s="222" t="s">
        <v>43</v>
      </c>
      <c r="O88" s="87"/>
      <c r="P88" s="223">
        <f>O88*H88</f>
        <v>0</v>
      </c>
      <c r="Q88" s="223">
        <v>0</v>
      </c>
      <c r="R88" s="223">
        <f>Q88*H88</f>
        <v>0</v>
      </c>
      <c r="S88" s="223">
        <v>0</v>
      </c>
      <c r="T88" s="224">
        <f>S88*H88</f>
        <v>0</v>
      </c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R88" s="225" t="s">
        <v>97</v>
      </c>
      <c r="AT88" s="225" t="s">
        <v>179</v>
      </c>
      <c r="AU88" s="225" t="s">
        <v>79</v>
      </c>
      <c r="AY88" s="20" t="s">
        <v>178</v>
      </c>
      <c r="BE88" s="226">
        <f>IF(N88="základní",J88,0)</f>
        <v>0</v>
      </c>
      <c r="BF88" s="226">
        <f>IF(N88="snížená",J88,0)</f>
        <v>0</v>
      </c>
      <c r="BG88" s="226">
        <f>IF(N88="zákl. přenesená",J88,0)</f>
        <v>0</v>
      </c>
      <c r="BH88" s="226">
        <f>IF(N88="sníž. přenesená",J88,0)</f>
        <v>0</v>
      </c>
      <c r="BI88" s="226">
        <f>IF(N88="nulová",J88,0)</f>
        <v>0</v>
      </c>
      <c r="BJ88" s="20" t="s">
        <v>79</v>
      </c>
      <c r="BK88" s="226">
        <f>ROUND(I88*H88,2)</f>
        <v>0</v>
      </c>
      <c r="BL88" s="20" t="s">
        <v>97</v>
      </c>
      <c r="BM88" s="225" t="s">
        <v>6117</v>
      </c>
    </row>
    <row r="89" s="2" customFormat="1" ht="62.7" customHeight="1">
      <c r="A89" s="41"/>
      <c r="B89" s="42"/>
      <c r="C89" s="214" t="s">
        <v>81</v>
      </c>
      <c r="D89" s="214" t="s">
        <v>179</v>
      </c>
      <c r="E89" s="215" t="s">
        <v>6118</v>
      </c>
      <c r="F89" s="216" t="s">
        <v>6119</v>
      </c>
      <c r="G89" s="217" t="s">
        <v>546</v>
      </c>
      <c r="H89" s="218">
        <v>1</v>
      </c>
      <c r="I89" s="219"/>
      <c r="J89" s="220">
        <f>ROUND(I89*H89,2)</f>
        <v>0</v>
      </c>
      <c r="K89" s="216" t="s">
        <v>393</v>
      </c>
      <c r="L89" s="47"/>
      <c r="M89" s="221" t="s">
        <v>21</v>
      </c>
      <c r="N89" s="222" t="s">
        <v>43</v>
      </c>
      <c r="O89" s="87"/>
      <c r="P89" s="223">
        <f>O89*H89</f>
        <v>0</v>
      </c>
      <c r="Q89" s="223">
        <v>0</v>
      </c>
      <c r="R89" s="223">
        <f>Q89*H89</f>
        <v>0</v>
      </c>
      <c r="S89" s="223">
        <v>0</v>
      </c>
      <c r="T89" s="224">
        <f>S89*H89</f>
        <v>0</v>
      </c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R89" s="225" t="s">
        <v>97</v>
      </c>
      <c r="AT89" s="225" t="s">
        <v>179</v>
      </c>
      <c r="AU89" s="225" t="s">
        <v>79</v>
      </c>
      <c r="AY89" s="20" t="s">
        <v>178</v>
      </c>
      <c r="BE89" s="226">
        <f>IF(N89="základní",J89,0)</f>
        <v>0</v>
      </c>
      <c r="BF89" s="226">
        <f>IF(N89="snížená",J89,0)</f>
        <v>0</v>
      </c>
      <c r="BG89" s="226">
        <f>IF(N89="zákl. přenesená",J89,0)</f>
        <v>0</v>
      </c>
      <c r="BH89" s="226">
        <f>IF(N89="sníž. přenesená",J89,0)</f>
        <v>0</v>
      </c>
      <c r="BI89" s="226">
        <f>IF(N89="nulová",J89,0)</f>
        <v>0</v>
      </c>
      <c r="BJ89" s="20" t="s">
        <v>79</v>
      </c>
      <c r="BK89" s="226">
        <f>ROUND(I89*H89,2)</f>
        <v>0</v>
      </c>
      <c r="BL89" s="20" t="s">
        <v>97</v>
      </c>
      <c r="BM89" s="225" t="s">
        <v>6120</v>
      </c>
    </row>
    <row r="90" s="2" customFormat="1" ht="62.7" customHeight="1">
      <c r="A90" s="41"/>
      <c r="B90" s="42"/>
      <c r="C90" s="214" t="s">
        <v>95</v>
      </c>
      <c r="D90" s="214" t="s">
        <v>179</v>
      </c>
      <c r="E90" s="215" t="s">
        <v>6121</v>
      </c>
      <c r="F90" s="216" t="s">
        <v>6122</v>
      </c>
      <c r="G90" s="217" t="s">
        <v>546</v>
      </c>
      <c r="H90" s="218">
        <v>1</v>
      </c>
      <c r="I90" s="219"/>
      <c r="J90" s="220">
        <f>ROUND(I90*H90,2)</f>
        <v>0</v>
      </c>
      <c r="K90" s="216" t="s">
        <v>393</v>
      </c>
      <c r="L90" s="47"/>
      <c r="M90" s="221" t="s">
        <v>21</v>
      </c>
      <c r="N90" s="222" t="s">
        <v>43</v>
      </c>
      <c r="O90" s="87"/>
      <c r="P90" s="223">
        <f>O90*H90</f>
        <v>0</v>
      </c>
      <c r="Q90" s="223">
        <v>0</v>
      </c>
      <c r="R90" s="223">
        <f>Q90*H90</f>
        <v>0</v>
      </c>
      <c r="S90" s="223">
        <v>0</v>
      </c>
      <c r="T90" s="224">
        <f>S90*H90</f>
        <v>0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R90" s="225" t="s">
        <v>97</v>
      </c>
      <c r="AT90" s="225" t="s">
        <v>179</v>
      </c>
      <c r="AU90" s="225" t="s">
        <v>79</v>
      </c>
      <c r="AY90" s="20" t="s">
        <v>178</v>
      </c>
      <c r="BE90" s="226">
        <f>IF(N90="základní",J90,0)</f>
        <v>0</v>
      </c>
      <c r="BF90" s="226">
        <f>IF(N90="snížená",J90,0)</f>
        <v>0</v>
      </c>
      <c r="BG90" s="226">
        <f>IF(N90="zákl. přenesená",J90,0)</f>
        <v>0</v>
      </c>
      <c r="BH90" s="226">
        <f>IF(N90="sníž. přenesená",J90,0)</f>
        <v>0</v>
      </c>
      <c r="BI90" s="226">
        <f>IF(N90="nulová",J90,0)</f>
        <v>0</v>
      </c>
      <c r="BJ90" s="20" t="s">
        <v>79</v>
      </c>
      <c r="BK90" s="226">
        <f>ROUND(I90*H90,2)</f>
        <v>0</v>
      </c>
      <c r="BL90" s="20" t="s">
        <v>97</v>
      </c>
      <c r="BM90" s="225" t="s">
        <v>6123</v>
      </c>
    </row>
    <row r="91" s="14" customFormat="1">
      <c r="A91" s="14"/>
      <c r="B91" s="251"/>
      <c r="C91" s="252"/>
      <c r="D91" s="242" t="s">
        <v>372</v>
      </c>
      <c r="E91" s="253" t="s">
        <v>21</v>
      </c>
      <c r="F91" s="254" t="s">
        <v>6124</v>
      </c>
      <c r="G91" s="252"/>
      <c r="H91" s="255">
        <v>1</v>
      </c>
      <c r="I91" s="256"/>
      <c r="J91" s="252"/>
      <c r="K91" s="252"/>
      <c r="L91" s="257"/>
      <c r="M91" s="258"/>
      <c r="N91" s="259"/>
      <c r="O91" s="259"/>
      <c r="P91" s="259"/>
      <c r="Q91" s="259"/>
      <c r="R91" s="259"/>
      <c r="S91" s="259"/>
      <c r="T91" s="260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T91" s="261" t="s">
        <v>372</v>
      </c>
      <c r="AU91" s="261" t="s">
        <v>79</v>
      </c>
      <c r="AV91" s="14" t="s">
        <v>81</v>
      </c>
      <c r="AW91" s="14" t="s">
        <v>34</v>
      </c>
      <c r="AX91" s="14" t="s">
        <v>79</v>
      </c>
      <c r="AY91" s="261" t="s">
        <v>178</v>
      </c>
    </row>
    <row r="92" s="13" customFormat="1">
      <c r="A92" s="13"/>
      <c r="B92" s="240"/>
      <c r="C92" s="241"/>
      <c r="D92" s="242" t="s">
        <v>372</v>
      </c>
      <c r="E92" s="243" t="s">
        <v>21</v>
      </c>
      <c r="F92" s="244" t="s">
        <v>6125</v>
      </c>
      <c r="G92" s="241"/>
      <c r="H92" s="243" t="s">
        <v>21</v>
      </c>
      <c r="I92" s="245"/>
      <c r="J92" s="241"/>
      <c r="K92" s="241"/>
      <c r="L92" s="246"/>
      <c r="M92" s="247"/>
      <c r="N92" s="248"/>
      <c r="O92" s="248"/>
      <c r="P92" s="248"/>
      <c r="Q92" s="248"/>
      <c r="R92" s="248"/>
      <c r="S92" s="248"/>
      <c r="T92" s="249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T92" s="250" t="s">
        <v>372</v>
      </c>
      <c r="AU92" s="250" t="s">
        <v>79</v>
      </c>
      <c r="AV92" s="13" t="s">
        <v>79</v>
      </c>
      <c r="AW92" s="13" t="s">
        <v>34</v>
      </c>
      <c r="AX92" s="13" t="s">
        <v>72</v>
      </c>
      <c r="AY92" s="250" t="s">
        <v>178</v>
      </c>
    </row>
    <row r="93" s="13" customFormat="1">
      <c r="A93" s="13"/>
      <c r="B93" s="240"/>
      <c r="C93" s="241"/>
      <c r="D93" s="242" t="s">
        <v>372</v>
      </c>
      <c r="E93" s="243" t="s">
        <v>21</v>
      </c>
      <c r="F93" s="244" t="s">
        <v>6126</v>
      </c>
      <c r="G93" s="241"/>
      <c r="H93" s="243" t="s">
        <v>21</v>
      </c>
      <c r="I93" s="245"/>
      <c r="J93" s="241"/>
      <c r="K93" s="241"/>
      <c r="L93" s="246"/>
      <c r="M93" s="247"/>
      <c r="N93" s="248"/>
      <c r="O93" s="248"/>
      <c r="P93" s="248"/>
      <c r="Q93" s="248"/>
      <c r="R93" s="248"/>
      <c r="S93" s="248"/>
      <c r="T93" s="249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T93" s="250" t="s">
        <v>372</v>
      </c>
      <c r="AU93" s="250" t="s">
        <v>79</v>
      </c>
      <c r="AV93" s="13" t="s">
        <v>79</v>
      </c>
      <c r="AW93" s="13" t="s">
        <v>34</v>
      </c>
      <c r="AX93" s="13" t="s">
        <v>72</v>
      </c>
      <c r="AY93" s="250" t="s">
        <v>178</v>
      </c>
    </row>
    <row r="94" s="2" customFormat="1" ht="62.7" customHeight="1">
      <c r="A94" s="41"/>
      <c r="B94" s="42"/>
      <c r="C94" s="214" t="s">
        <v>97</v>
      </c>
      <c r="D94" s="214" t="s">
        <v>179</v>
      </c>
      <c r="E94" s="215" t="s">
        <v>6127</v>
      </c>
      <c r="F94" s="216" t="s">
        <v>6128</v>
      </c>
      <c r="G94" s="217" t="s">
        <v>546</v>
      </c>
      <c r="H94" s="218">
        <v>1</v>
      </c>
      <c r="I94" s="219"/>
      <c r="J94" s="220">
        <f>ROUND(I94*H94,2)</f>
        <v>0</v>
      </c>
      <c r="K94" s="216" t="s">
        <v>393</v>
      </c>
      <c r="L94" s="47"/>
      <c r="M94" s="221" t="s">
        <v>21</v>
      </c>
      <c r="N94" s="222" t="s">
        <v>43</v>
      </c>
      <c r="O94" s="87"/>
      <c r="P94" s="223">
        <f>O94*H94</f>
        <v>0</v>
      </c>
      <c r="Q94" s="223">
        <v>0</v>
      </c>
      <c r="R94" s="223">
        <f>Q94*H94</f>
        <v>0</v>
      </c>
      <c r="S94" s="223">
        <v>0</v>
      </c>
      <c r="T94" s="224">
        <f>S94*H94</f>
        <v>0</v>
      </c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R94" s="225" t="s">
        <v>97</v>
      </c>
      <c r="AT94" s="225" t="s">
        <v>179</v>
      </c>
      <c r="AU94" s="225" t="s">
        <v>79</v>
      </c>
      <c r="AY94" s="20" t="s">
        <v>178</v>
      </c>
      <c r="BE94" s="226">
        <f>IF(N94="základní",J94,0)</f>
        <v>0</v>
      </c>
      <c r="BF94" s="226">
        <f>IF(N94="snížená",J94,0)</f>
        <v>0</v>
      </c>
      <c r="BG94" s="226">
        <f>IF(N94="zákl. přenesená",J94,0)</f>
        <v>0</v>
      </c>
      <c r="BH94" s="226">
        <f>IF(N94="sníž. přenesená",J94,0)</f>
        <v>0</v>
      </c>
      <c r="BI94" s="226">
        <f>IF(N94="nulová",J94,0)</f>
        <v>0</v>
      </c>
      <c r="BJ94" s="20" t="s">
        <v>79</v>
      </c>
      <c r="BK94" s="226">
        <f>ROUND(I94*H94,2)</f>
        <v>0</v>
      </c>
      <c r="BL94" s="20" t="s">
        <v>97</v>
      </c>
      <c r="BM94" s="225" t="s">
        <v>6129</v>
      </c>
    </row>
    <row r="95" s="14" customFormat="1">
      <c r="A95" s="14"/>
      <c r="B95" s="251"/>
      <c r="C95" s="252"/>
      <c r="D95" s="242" t="s">
        <v>372</v>
      </c>
      <c r="E95" s="253" t="s">
        <v>21</v>
      </c>
      <c r="F95" s="254" t="s">
        <v>6124</v>
      </c>
      <c r="G95" s="252"/>
      <c r="H95" s="255">
        <v>1</v>
      </c>
      <c r="I95" s="256"/>
      <c r="J95" s="252"/>
      <c r="K95" s="252"/>
      <c r="L95" s="257"/>
      <c r="M95" s="258"/>
      <c r="N95" s="259"/>
      <c r="O95" s="259"/>
      <c r="P95" s="259"/>
      <c r="Q95" s="259"/>
      <c r="R95" s="259"/>
      <c r="S95" s="259"/>
      <c r="T95" s="260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T95" s="261" t="s">
        <v>372</v>
      </c>
      <c r="AU95" s="261" t="s">
        <v>79</v>
      </c>
      <c r="AV95" s="14" t="s">
        <v>81</v>
      </c>
      <c r="AW95" s="14" t="s">
        <v>34</v>
      </c>
      <c r="AX95" s="14" t="s">
        <v>79</v>
      </c>
      <c r="AY95" s="261" t="s">
        <v>178</v>
      </c>
    </row>
    <row r="96" s="13" customFormat="1">
      <c r="A96" s="13"/>
      <c r="B96" s="240"/>
      <c r="C96" s="241"/>
      <c r="D96" s="242" t="s">
        <v>372</v>
      </c>
      <c r="E96" s="243" t="s">
        <v>21</v>
      </c>
      <c r="F96" s="244" t="s">
        <v>6130</v>
      </c>
      <c r="G96" s="241"/>
      <c r="H96" s="243" t="s">
        <v>21</v>
      </c>
      <c r="I96" s="245"/>
      <c r="J96" s="241"/>
      <c r="K96" s="241"/>
      <c r="L96" s="246"/>
      <c r="M96" s="247"/>
      <c r="N96" s="248"/>
      <c r="O96" s="248"/>
      <c r="P96" s="248"/>
      <c r="Q96" s="248"/>
      <c r="R96" s="248"/>
      <c r="S96" s="248"/>
      <c r="T96" s="249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T96" s="250" t="s">
        <v>372</v>
      </c>
      <c r="AU96" s="250" t="s">
        <v>79</v>
      </c>
      <c r="AV96" s="13" t="s">
        <v>79</v>
      </c>
      <c r="AW96" s="13" t="s">
        <v>34</v>
      </c>
      <c r="AX96" s="13" t="s">
        <v>72</v>
      </c>
      <c r="AY96" s="250" t="s">
        <v>178</v>
      </c>
    </row>
    <row r="97" s="2" customFormat="1" ht="62.7" customHeight="1">
      <c r="A97" s="41"/>
      <c r="B97" s="42"/>
      <c r="C97" s="214" t="s">
        <v>206</v>
      </c>
      <c r="D97" s="214" t="s">
        <v>179</v>
      </c>
      <c r="E97" s="215" t="s">
        <v>6131</v>
      </c>
      <c r="F97" s="216" t="s">
        <v>6132</v>
      </c>
      <c r="G97" s="217" t="s">
        <v>546</v>
      </c>
      <c r="H97" s="218">
        <v>1</v>
      </c>
      <c r="I97" s="219"/>
      <c r="J97" s="220">
        <f>ROUND(I97*H97,2)</f>
        <v>0</v>
      </c>
      <c r="K97" s="216" t="s">
        <v>393</v>
      </c>
      <c r="L97" s="47"/>
      <c r="M97" s="221" t="s">
        <v>21</v>
      </c>
      <c r="N97" s="222" t="s">
        <v>43</v>
      </c>
      <c r="O97" s="87"/>
      <c r="P97" s="223">
        <f>O97*H97</f>
        <v>0</v>
      </c>
      <c r="Q97" s="223">
        <v>0</v>
      </c>
      <c r="R97" s="223">
        <f>Q97*H97</f>
        <v>0</v>
      </c>
      <c r="S97" s="223">
        <v>0</v>
      </c>
      <c r="T97" s="224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25" t="s">
        <v>97</v>
      </c>
      <c r="AT97" s="225" t="s">
        <v>179</v>
      </c>
      <c r="AU97" s="225" t="s">
        <v>79</v>
      </c>
      <c r="AY97" s="20" t="s">
        <v>178</v>
      </c>
      <c r="BE97" s="226">
        <f>IF(N97="základní",J97,0)</f>
        <v>0</v>
      </c>
      <c r="BF97" s="226">
        <f>IF(N97="snížená",J97,0)</f>
        <v>0</v>
      </c>
      <c r="BG97" s="226">
        <f>IF(N97="zákl. přenesená",J97,0)</f>
        <v>0</v>
      </c>
      <c r="BH97" s="226">
        <f>IF(N97="sníž. přenesená",J97,0)</f>
        <v>0</v>
      </c>
      <c r="BI97" s="226">
        <f>IF(N97="nulová",J97,0)</f>
        <v>0</v>
      </c>
      <c r="BJ97" s="20" t="s">
        <v>79</v>
      </c>
      <c r="BK97" s="226">
        <f>ROUND(I97*H97,2)</f>
        <v>0</v>
      </c>
      <c r="BL97" s="20" t="s">
        <v>97</v>
      </c>
      <c r="BM97" s="225" t="s">
        <v>6133</v>
      </c>
    </row>
    <row r="98" s="14" customFormat="1">
      <c r="A98" s="14"/>
      <c r="B98" s="251"/>
      <c r="C98" s="252"/>
      <c r="D98" s="242" t="s">
        <v>372</v>
      </c>
      <c r="E98" s="253" t="s">
        <v>21</v>
      </c>
      <c r="F98" s="254" t="s">
        <v>6124</v>
      </c>
      <c r="G98" s="252"/>
      <c r="H98" s="255">
        <v>1</v>
      </c>
      <c r="I98" s="256"/>
      <c r="J98" s="252"/>
      <c r="K98" s="252"/>
      <c r="L98" s="257"/>
      <c r="M98" s="258"/>
      <c r="N98" s="259"/>
      <c r="O98" s="259"/>
      <c r="P98" s="259"/>
      <c r="Q98" s="259"/>
      <c r="R98" s="259"/>
      <c r="S98" s="259"/>
      <c r="T98" s="260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T98" s="261" t="s">
        <v>372</v>
      </c>
      <c r="AU98" s="261" t="s">
        <v>79</v>
      </c>
      <c r="AV98" s="14" t="s">
        <v>81</v>
      </c>
      <c r="AW98" s="14" t="s">
        <v>34</v>
      </c>
      <c r="AX98" s="14" t="s">
        <v>79</v>
      </c>
      <c r="AY98" s="261" t="s">
        <v>178</v>
      </c>
    </row>
    <row r="99" s="13" customFormat="1">
      <c r="A99" s="13"/>
      <c r="B99" s="240"/>
      <c r="C99" s="241"/>
      <c r="D99" s="242" t="s">
        <v>372</v>
      </c>
      <c r="E99" s="243" t="s">
        <v>21</v>
      </c>
      <c r="F99" s="244" t="s">
        <v>6130</v>
      </c>
      <c r="G99" s="241"/>
      <c r="H99" s="243" t="s">
        <v>21</v>
      </c>
      <c r="I99" s="245"/>
      <c r="J99" s="241"/>
      <c r="K99" s="241"/>
      <c r="L99" s="246"/>
      <c r="M99" s="247"/>
      <c r="N99" s="248"/>
      <c r="O99" s="248"/>
      <c r="P99" s="248"/>
      <c r="Q99" s="248"/>
      <c r="R99" s="248"/>
      <c r="S99" s="248"/>
      <c r="T99" s="249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T99" s="250" t="s">
        <v>372</v>
      </c>
      <c r="AU99" s="250" t="s">
        <v>79</v>
      </c>
      <c r="AV99" s="13" t="s">
        <v>79</v>
      </c>
      <c r="AW99" s="13" t="s">
        <v>34</v>
      </c>
      <c r="AX99" s="13" t="s">
        <v>72</v>
      </c>
      <c r="AY99" s="250" t="s">
        <v>178</v>
      </c>
    </row>
    <row r="100" s="2" customFormat="1" ht="24.15" customHeight="1">
      <c r="A100" s="41"/>
      <c r="B100" s="42"/>
      <c r="C100" s="214" t="s">
        <v>211</v>
      </c>
      <c r="D100" s="214" t="s">
        <v>179</v>
      </c>
      <c r="E100" s="215" t="s">
        <v>6134</v>
      </c>
      <c r="F100" s="216" t="s">
        <v>6135</v>
      </c>
      <c r="G100" s="217" t="s">
        <v>546</v>
      </c>
      <c r="H100" s="218">
        <v>1</v>
      </c>
      <c r="I100" s="219"/>
      <c r="J100" s="220">
        <f>ROUND(I100*H100,2)</f>
        <v>0</v>
      </c>
      <c r="K100" s="216" t="s">
        <v>393</v>
      </c>
      <c r="L100" s="47"/>
      <c r="M100" s="221" t="s">
        <v>21</v>
      </c>
      <c r="N100" s="222" t="s">
        <v>43</v>
      </c>
      <c r="O100" s="87"/>
      <c r="P100" s="223">
        <f>O100*H100</f>
        <v>0</v>
      </c>
      <c r="Q100" s="223">
        <v>0</v>
      </c>
      <c r="R100" s="223">
        <f>Q100*H100</f>
        <v>0</v>
      </c>
      <c r="S100" s="223">
        <v>0</v>
      </c>
      <c r="T100" s="224">
        <f>S100*H100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25" t="s">
        <v>97</v>
      </c>
      <c r="AT100" s="225" t="s">
        <v>179</v>
      </c>
      <c r="AU100" s="225" t="s">
        <v>79</v>
      </c>
      <c r="AY100" s="20" t="s">
        <v>178</v>
      </c>
      <c r="BE100" s="226">
        <f>IF(N100="základní",J100,0)</f>
        <v>0</v>
      </c>
      <c r="BF100" s="226">
        <f>IF(N100="snížená",J100,0)</f>
        <v>0</v>
      </c>
      <c r="BG100" s="226">
        <f>IF(N100="zákl. přenesená",J100,0)</f>
        <v>0</v>
      </c>
      <c r="BH100" s="226">
        <f>IF(N100="sníž. přenesená",J100,0)</f>
        <v>0</v>
      </c>
      <c r="BI100" s="226">
        <f>IF(N100="nulová",J100,0)</f>
        <v>0</v>
      </c>
      <c r="BJ100" s="20" t="s">
        <v>79</v>
      </c>
      <c r="BK100" s="226">
        <f>ROUND(I100*H100,2)</f>
        <v>0</v>
      </c>
      <c r="BL100" s="20" t="s">
        <v>97</v>
      </c>
      <c r="BM100" s="225" t="s">
        <v>6136</v>
      </c>
    </row>
    <row r="101" s="13" customFormat="1">
      <c r="A101" s="13"/>
      <c r="B101" s="240"/>
      <c r="C101" s="241"/>
      <c r="D101" s="242" t="s">
        <v>372</v>
      </c>
      <c r="E101" s="243" t="s">
        <v>21</v>
      </c>
      <c r="F101" s="244" t="s">
        <v>6137</v>
      </c>
      <c r="G101" s="241"/>
      <c r="H101" s="243" t="s">
        <v>21</v>
      </c>
      <c r="I101" s="245"/>
      <c r="J101" s="241"/>
      <c r="K101" s="241"/>
      <c r="L101" s="246"/>
      <c r="M101" s="247"/>
      <c r="N101" s="248"/>
      <c r="O101" s="248"/>
      <c r="P101" s="248"/>
      <c r="Q101" s="248"/>
      <c r="R101" s="248"/>
      <c r="S101" s="248"/>
      <c r="T101" s="249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50" t="s">
        <v>372</v>
      </c>
      <c r="AU101" s="250" t="s">
        <v>79</v>
      </c>
      <c r="AV101" s="13" t="s">
        <v>79</v>
      </c>
      <c r="AW101" s="13" t="s">
        <v>34</v>
      </c>
      <c r="AX101" s="13" t="s">
        <v>72</v>
      </c>
      <c r="AY101" s="250" t="s">
        <v>178</v>
      </c>
    </row>
    <row r="102" s="14" customFormat="1">
      <c r="A102" s="14"/>
      <c r="B102" s="251"/>
      <c r="C102" s="252"/>
      <c r="D102" s="242" t="s">
        <v>372</v>
      </c>
      <c r="E102" s="253" t="s">
        <v>21</v>
      </c>
      <c r="F102" s="254" t="s">
        <v>6138</v>
      </c>
      <c r="G102" s="252"/>
      <c r="H102" s="255">
        <v>1</v>
      </c>
      <c r="I102" s="256"/>
      <c r="J102" s="252"/>
      <c r="K102" s="252"/>
      <c r="L102" s="257"/>
      <c r="M102" s="258"/>
      <c r="N102" s="259"/>
      <c r="O102" s="259"/>
      <c r="P102" s="259"/>
      <c r="Q102" s="259"/>
      <c r="R102" s="259"/>
      <c r="S102" s="259"/>
      <c r="T102" s="260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61" t="s">
        <v>372</v>
      </c>
      <c r="AU102" s="261" t="s">
        <v>79</v>
      </c>
      <c r="AV102" s="14" t="s">
        <v>81</v>
      </c>
      <c r="AW102" s="14" t="s">
        <v>34</v>
      </c>
      <c r="AX102" s="14" t="s">
        <v>79</v>
      </c>
      <c r="AY102" s="261" t="s">
        <v>178</v>
      </c>
    </row>
    <row r="103" s="13" customFormat="1">
      <c r="A103" s="13"/>
      <c r="B103" s="240"/>
      <c r="C103" s="241"/>
      <c r="D103" s="242" t="s">
        <v>372</v>
      </c>
      <c r="E103" s="243" t="s">
        <v>21</v>
      </c>
      <c r="F103" s="244" t="s">
        <v>6139</v>
      </c>
      <c r="G103" s="241"/>
      <c r="H103" s="243" t="s">
        <v>21</v>
      </c>
      <c r="I103" s="245"/>
      <c r="J103" s="241"/>
      <c r="K103" s="241"/>
      <c r="L103" s="246"/>
      <c r="M103" s="247"/>
      <c r="N103" s="248"/>
      <c r="O103" s="248"/>
      <c r="P103" s="248"/>
      <c r="Q103" s="248"/>
      <c r="R103" s="248"/>
      <c r="S103" s="248"/>
      <c r="T103" s="249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T103" s="250" t="s">
        <v>372</v>
      </c>
      <c r="AU103" s="250" t="s">
        <v>79</v>
      </c>
      <c r="AV103" s="13" t="s">
        <v>79</v>
      </c>
      <c r="AW103" s="13" t="s">
        <v>34</v>
      </c>
      <c r="AX103" s="13" t="s">
        <v>72</v>
      </c>
      <c r="AY103" s="250" t="s">
        <v>178</v>
      </c>
    </row>
    <row r="104" s="13" customFormat="1">
      <c r="A104" s="13"/>
      <c r="B104" s="240"/>
      <c r="C104" s="241"/>
      <c r="D104" s="242" t="s">
        <v>372</v>
      </c>
      <c r="E104" s="243" t="s">
        <v>21</v>
      </c>
      <c r="F104" s="244" t="s">
        <v>6140</v>
      </c>
      <c r="G104" s="241"/>
      <c r="H104" s="243" t="s">
        <v>21</v>
      </c>
      <c r="I104" s="245"/>
      <c r="J104" s="241"/>
      <c r="K104" s="241"/>
      <c r="L104" s="246"/>
      <c r="M104" s="247"/>
      <c r="N104" s="248"/>
      <c r="O104" s="248"/>
      <c r="P104" s="248"/>
      <c r="Q104" s="248"/>
      <c r="R104" s="248"/>
      <c r="S104" s="248"/>
      <c r="T104" s="249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50" t="s">
        <v>372</v>
      </c>
      <c r="AU104" s="250" t="s">
        <v>79</v>
      </c>
      <c r="AV104" s="13" t="s">
        <v>79</v>
      </c>
      <c r="AW104" s="13" t="s">
        <v>34</v>
      </c>
      <c r="AX104" s="13" t="s">
        <v>72</v>
      </c>
      <c r="AY104" s="250" t="s">
        <v>178</v>
      </c>
    </row>
    <row r="105" s="2" customFormat="1" ht="62.7" customHeight="1">
      <c r="A105" s="41"/>
      <c r="B105" s="42"/>
      <c r="C105" s="214" t="s">
        <v>215</v>
      </c>
      <c r="D105" s="214" t="s">
        <v>179</v>
      </c>
      <c r="E105" s="215" t="s">
        <v>6141</v>
      </c>
      <c r="F105" s="216" t="s">
        <v>6142</v>
      </c>
      <c r="G105" s="217" t="s">
        <v>546</v>
      </c>
      <c r="H105" s="218">
        <v>1</v>
      </c>
      <c r="I105" s="219"/>
      <c r="J105" s="220">
        <f>ROUND(I105*H105,2)</f>
        <v>0</v>
      </c>
      <c r="K105" s="216" t="s">
        <v>393</v>
      </c>
      <c r="L105" s="47"/>
      <c r="M105" s="221" t="s">
        <v>21</v>
      </c>
      <c r="N105" s="222" t="s">
        <v>43</v>
      </c>
      <c r="O105" s="87"/>
      <c r="P105" s="223">
        <f>O105*H105</f>
        <v>0</v>
      </c>
      <c r="Q105" s="223">
        <v>0</v>
      </c>
      <c r="R105" s="223">
        <f>Q105*H105</f>
        <v>0</v>
      </c>
      <c r="S105" s="223">
        <v>0</v>
      </c>
      <c r="T105" s="224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25" t="s">
        <v>97</v>
      </c>
      <c r="AT105" s="225" t="s">
        <v>179</v>
      </c>
      <c r="AU105" s="225" t="s">
        <v>79</v>
      </c>
      <c r="AY105" s="20" t="s">
        <v>178</v>
      </c>
      <c r="BE105" s="226">
        <f>IF(N105="základní",J105,0)</f>
        <v>0</v>
      </c>
      <c r="BF105" s="226">
        <f>IF(N105="snížená",J105,0)</f>
        <v>0</v>
      </c>
      <c r="BG105" s="226">
        <f>IF(N105="zákl. přenesená",J105,0)</f>
        <v>0</v>
      </c>
      <c r="BH105" s="226">
        <f>IF(N105="sníž. přenesená",J105,0)</f>
        <v>0</v>
      </c>
      <c r="BI105" s="226">
        <f>IF(N105="nulová",J105,0)</f>
        <v>0</v>
      </c>
      <c r="BJ105" s="20" t="s">
        <v>79</v>
      </c>
      <c r="BK105" s="226">
        <f>ROUND(I105*H105,2)</f>
        <v>0</v>
      </c>
      <c r="BL105" s="20" t="s">
        <v>97</v>
      </c>
      <c r="BM105" s="225" t="s">
        <v>6143</v>
      </c>
    </row>
    <row r="106" s="14" customFormat="1">
      <c r="A106" s="14"/>
      <c r="B106" s="251"/>
      <c r="C106" s="252"/>
      <c r="D106" s="242" t="s">
        <v>372</v>
      </c>
      <c r="E106" s="253" t="s">
        <v>21</v>
      </c>
      <c r="F106" s="254" t="s">
        <v>6144</v>
      </c>
      <c r="G106" s="252"/>
      <c r="H106" s="255">
        <v>1</v>
      </c>
      <c r="I106" s="256"/>
      <c r="J106" s="252"/>
      <c r="K106" s="252"/>
      <c r="L106" s="257"/>
      <c r="M106" s="258"/>
      <c r="N106" s="259"/>
      <c r="O106" s="259"/>
      <c r="P106" s="259"/>
      <c r="Q106" s="259"/>
      <c r="R106" s="259"/>
      <c r="S106" s="259"/>
      <c r="T106" s="260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T106" s="261" t="s">
        <v>372</v>
      </c>
      <c r="AU106" s="261" t="s">
        <v>79</v>
      </c>
      <c r="AV106" s="14" t="s">
        <v>81</v>
      </c>
      <c r="AW106" s="14" t="s">
        <v>34</v>
      </c>
      <c r="AX106" s="14" t="s">
        <v>79</v>
      </c>
      <c r="AY106" s="261" t="s">
        <v>178</v>
      </c>
    </row>
    <row r="107" s="2" customFormat="1" ht="49.05" customHeight="1">
      <c r="A107" s="41"/>
      <c r="B107" s="42"/>
      <c r="C107" s="214" t="s">
        <v>219</v>
      </c>
      <c r="D107" s="214" t="s">
        <v>179</v>
      </c>
      <c r="E107" s="215" t="s">
        <v>6145</v>
      </c>
      <c r="F107" s="216" t="s">
        <v>6146</v>
      </c>
      <c r="G107" s="217" t="s">
        <v>546</v>
      </c>
      <c r="H107" s="218">
        <v>1</v>
      </c>
      <c r="I107" s="219"/>
      <c r="J107" s="220">
        <f>ROUND(I107*H107,2)</f>
        <v>0</v>
      </c>
      <c r="K107" s="216" t="s">
        <v>393</v>
      </c>
      <c r="L107" s="47"/>
      <c r="M107" s="221" t="s">
        <v>21</v>
      </c>
      <c r="N107" s="222" t="s">
        <v>43</v>
      </c>
      <c r="O107" s="87"/>
      <c r="P107" s="223">
        <f>O107*H107</f>
        <v>0</v>
      </c>
      <c r="Q107" s="223">
        <v>0</v>
      </c>
      <c r="R107" s="223">
        <f>Q107*H107</f>
        <v>0</v>
      </c>
      <c r="S107" s="223">
        <v>0</v>
      </c>
      <c r="T107" s="224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25" t="s">
        <v>97</v>
      </c>
      <c r="AT107" s="225" t="s">
        <v>179</v>
      </c>
      <c r="AU107" s="225" t="s">
        <v>79</v>
      </c>
      <c r="AY107" s="20" t="s">
        <v>178</v>
      </c>
      <c r="BE107" s="226">
        <f>IF(N107="základní",J107,0)</f>
        <v>0</v>
      </c>
      <c r="BF107" s="226">
        <f>IF(N107="snížená",J107,0)</f>
        <v>0</v>
      </c>
      <c r="BG107" s="226">
        <f>IF(N107="zákl. přenesená",J107,0)</f>
        <v>0</v>
      </c>
      <c r="BH107" s="226">
        <f>IF(N107="sníž. přenesená",J107,0)</f>
        <v>0</v>
      </c>
      <c r="BI107" s="226">
        <f>IF(N107="nulová",J107,0)</f>
        <v>0</v>
      </c>
      <c r="BJ107" s="20" t="s">
        <v>79</v>
      </c>
      <c r="BK107" s="226">
        <f>ROUND(I107*H107,2)</f>
        <v>0</v>
      </c>
      <c r="BL107" s="20" t="s">
        <v>97</v>
      </c>
      <c r="BM107" s="225" t="s">
        <v>6147</v>
      </c>
    </row>
    <row r="108" s="2" customFormat="1" ht="90" customHeight="1">
      <c r="A108" s="41"/>
      <c r="B108" s="42"/>
      <c r="C108" s="214" t="s">
        <v>223</v>
      </c>
      <c r="D108" s="214" t="s">
        <v>179</v>
      </c>
      <c r="E108" s="215" t="s">
        <v>6148</v>
      </c>
      <c r="F108" s="216" t="s">
        <v>6149</v>
      </c>
      <c r="G108" s="217" t="s">
        <v>546</v>
      </c>
      <c r="H108" s="218">
        <v>1</v>
      </c>
      <c r="I108" s="219"/>
      <c r="J108" s="220">
        <f>ROUND(I108*H108,2)</f>
        <v>0</v>
      </c>
      <c r="K108" s="216" t="s">
        <v>393</v>
      </c>
      <c r="L108" s="47"/>
      <c r="M108" s="221" t="s">
        <v>21</v>
      </c>
      <c r="N108" s="222" t="s">
        <v>43</v>
      </c>
      <c r="O108" s="87"/>
      <c r="P108" s="223">
        <f>O108*H108</f>
        <v>0</v>
      </c>
      <c r="Q108" s="223">
        <v>0</v>
      </c>
      <c r="R108" s="223">
        <f>Q108*H108</f>
        <v>0</v>
      </c>
      <c r="S108" s="223">
        <v>0</v>
      </c>
      <c r="T108" s="224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25" t="s">
        <v>97</v>
      </c>
      <c r="AT108" s="225" t="s">
        <v>179</v>
      </c>
      <c r="AU108" s="225" t="s">
        <v>79</v>
      </c>
      <c r="AY108" s="20" t="s">
        <v>178</v>
      </c>
      <c r="BE108" s="226">
        <f>IF(N108="základní",J108,0)</f>
        <v>0</v>
      </c>
      <c r="BF108" s="226">
        <f>IF(N108="snížená",J108,0)</f>
        <v>0</v>
      </c>
      <c r="BG108" s="226">
        <f>IF(N108="zákl. přenesená",J108,0)</f>
        <v>0</v>
      </c>
      <c r="BH108" s="226">
        <f>IF(N108="sníž. přenesená",J108,0)</f>
        <v>0</v>
      </c>
      <c r="BI108" s="226">
        <f>IF(N108="nulová",J108,0)</f>
        <v>0</v>
      </c>
      <c r="BJ108" s="20" t="s">
        <v>79</v>
      </c>
      <c r="BK108" s="226">
        <f>ROUND(I108*H108,2)</f>
        <v>0</v>
      </c>
      <c r="BL108" s="20" t="s">
        <v>97</v>
      </c>
      <c r="BM108" s="225" t="s">
        <v>6150</v>
      </c>
    </row>
    <row r="109" s="14" customFormat="1">
      <c r="A109" s="14"/>
      <c r="B109" s="251"/>
      <c r="C109" s="252"/>
      <c r="D109" s="242" t="s">
        <v>372</v>
      </c>
      <c r="E109" s="253" t="s">
        <v>21</v>
      </c>
      <c r="F109" s="254" t="s">
        <v>6151</v>
      </c>
      <c r="G109" s="252"/>
      <c r="H109" s="255">
        <v>1</v>
      </c>
      <c r="I109" s="256"/>
      <c r="J109" s="252"/>
      <c r="K109" s="252"/>
      <c r="L109" s="257"/>
      <c r="M109" s="258"/>
      <c r="N109" s="259"/>
      <c r="O109" s="259"/>
      <c r="P109" s="259"/>
      <c r="Q109" s="259"/>
      <c r="R109" s="259"/>
      <c r="S109" s="259"/>
      <c r="T109" s="260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61" t="s">
        <v>372</v>
      </c>
      <c r="AU109" s="261" t="s">
        <v>79</v>
      </c>
      <c r="AV109" s="14" t="s">
        <v>81</v>
      </c>
      <c r="AW109" s="14" t="s">
        <v>34</v>
      </c>
      <c r="AX109" s="14" t="s">
        <v>79</v>
      </c>
      <c r="AY109" s="261" t="s">
        <v>178</v>
      </c>
    </row>
    <row r="110" s="2" customFormat="1" ht="66.75" customHeight="1">
      <c r="A110" s="41"/>
      <c r="B110" s="42"/>
      <c r="C110" s="214" t="s">
        <v>185</v>
      </c>
      <c r="D110" s="214" t="s">
        <v>179</v>
      </c>
      <c r="E110" s="215" t="s">
        <v>6152</v>
      </c>
      <c r="F110" s="216" t="s">
        <v>6153</v>
      </c>
      <c r="G110" s="217" t="s">
        <v>546</v>
      </c>
      <c r="H110" s="218">
        <v>1</v>
      </c>
      <c r="I110" s="219"/>
      <c r="J110" s="220">
        <f>ROUND(I110*H110,2)</f>
        <v>0</v>
      </c>
      <c r="K110" s="216" t="s">
        <v>393</v>
      </c>
      <c r="L110" s="47"/>
      <c r="M110" s="221" t="s">
        <v>21</v>
      </c>
      <c r="N110" s="222" t="s">
        <v>43</v>
      </c>
      <c r="O110" s="87"/>
      <c r="P110" s="223">
        <f>O110*H110</f>
        <v>0</v>
      </c>
      <c r="Q110" s="223">
        <v>0</v>
      </c>
      <c r="R110" s="223">
        <f>Q110*H110</f>
        <v>0</v>
      </c>
      <c r="S110" s="223">
        <v>0</v>
      </c>
      <c r="T110" s="224">
        <f>S110*H110</f>
        <v>0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25" t="s">
        <v>97</v>
      </c>
      <c r="AT110" s="225" t="s">
        <v>179</v>
      </c>
      <c r="AU110" s="225" t="s">
        <v>79</v>
      </c>
      <c r="AY110" s="20" t="s">
        <v>178</v>
      </c>
      <c r="BE110" s="226">
        <f>IF(N110="základní",J110,0)</f>
        <v>0</v>
      </c>
      <c r="BF110" s="226">
        <f>IF(N110="snížená",J110,0)</f>
        <v>0</v>
      </c>
      <c r="BG110" s="226">
        <f>IF(N110="zákl. přenesená",J110,0)</f>
        <v>0</v>
      </c>
      <c r="BH110" s="226">
        <f>IF(N110="sníž. přenesená",J110,0)</f>
        <v>0</v>
      </c>
      <c r="BI110" s="226">
        <f>IF(N110="nulová",J110,0)</f>
        <v>0</v>
      </c>
      <c r="BJ110" s="20" t="s">
        <v>79</v>
      </c>
      <c r="BK110" s="226">
        <f>ROUND(I110*H110,2)</f>
        <v>0</v>
      </c>
      <c r="BL110" s="20" t="s">
        <v>97</v>
      </c>
      <c r="BM110" s="225" t="s">
        <v>6154</v>
      </c>
    </row>
    <row r="111" s="14" customFormat="1">
      <c r="A111" s="14"/>
      <c r="B111" s="251"/>
      <c r="C111" s="252"/>
      <c r="D111" s="242" t="s">
        <v>372</v>
      </c>
      <c r="E111" s="253" t="s">
        <v>21</v>
      </c>
      <c r="F111" s="254" t="s">
        <v>6155</v>
      </c>
      <c r="G111" s="252"/>
      <c r="H111" s="255">
        <v>1</v>
      </c>
      <c r="I111" s="256"/>
      <c r="J111" s="252"/>
      <c r="K111" s="252"/>
      <c r="L111" s="257"/>
      <c r="M111" s="258"/>
      <c r="N111" s="259"/>
      <c r="O111" s="259"/>
      <c r="P111" s="259"/>
      <c r="Q111" s="259"/>
      <c r="R111" s="259"/>
      <c r="S111" s="259"/>
      <c r="T111" s="260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61" t="s">
        <v>372</v>
      </c>
      <c r="AU111" s="261" t="s">
        <v>79</v>
      </c>
      <c r="AV111" s="14" t="s">
        <v>81</v>
      </c>
      <c r="AW111" s="14" t="s">
        <v>34</v>
      </c>
      <c r="AX111" s="14" t="s">
        <v>79</v>
      </c>
      <c r="AY111" s="261" t="s">
        <v>178</v>
      </c>
    </row>
    <row r="112" s="13" customFormat="1">
      <c r="A112" s="13"/>
      <c r="B112" s="240"/>
      <c r="C112" s="241"/>
      <c r="D112" s="242" t="s">
        <v>372</v>
      </c>
      <c r="E112" s="243" t="s">
        <v>21</v>
      </c>
      <c r="F112" s="244" t="s">
        <v>6156</v>
      </c>
      <c r="G112" s="241"/>
      <c r="H112" s="243" t="s">
        <v>21</v>
      </c>
      <c r="I112" s="245"/>
      <c r="J112" s="241"/>
      <c r="K112" s="241"/>
      <c r="L112" s="246"/>
      <c r="M112" s="247"/>
      <c r="N112" s="248"/>
      <c r="O112" s="248"/>
      <c r="P112" s="248"/>
      <c r="Q112" s="248"/>
      <c r="R112" s="248"/>
      <c r="S112" s="248"/>
      <c r="T112" s="249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50" t="s">
        <v>372</v>
      </c>
      <c r="AU112" s="250" t="s">
        <v>79</v>
      </c>
      <c r="AV112" s="13" t="s">
        <v>79</v>
      </c>
      <c r="AW112" s="13" t="s">
        <v>34</v>
      </c>
      <c r="AX112" s="13" t="s">
        <v>72</v>
      </c>
      <c r="AY112" s="250" t="s">
        <v>178</v>
      </c>
    </row>
    <row r="113" s="13" customFormat="1">
      <c r="A113" s="13"/>
      <c r="B113" s="240"/>
      <c r="C113" s="241"/>
      <c r="D113" s="242" t="s">
        <v>372</v>
      </c>
      <c r="E113" s="243" t="s">
        <v>21</v>
      </c>
      <c r="F113" s="244" t="s">
        <v>6157</v>
      </c>
      <c r="G113" s="241"/>
      <c r="H113" s="243" t="s">
        <v>21</v>
      </c>
      <c r="I113" s="245"/>
      <c r="J113" s="241"/>
      <c r="K113" s="241"/>
      <c r="L113" s="246"/>
      <c r="M113" s="247"/>
      <c r="N113" s="248"/>
      <c r="O113" s="248"/>
      <c r="P113" s="248"/>
      <c r="Q113" s="248"/>
      <c r="R113" s="248"/>
      <c r="S113" s="248"/>
      <c r="T113" s="249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50" t="s">
        <v>372</v>
      </c>
      <c r="AU113" s="250" t="s">
        <v>79</v>
      </c>
      <c r="AV113" s="13" t="s">
        <v>79</v>
      </c>
      <c r="AW113" s="13" t="s">
        <v>34</v>
      </c>
      <c r="AX113" s="13" t="s">
        <v>72</v>
      </c>
      <c r="AY113" s="250" t="s">
        <v>178</v>
      </c>
    </row>
    <row r="114" s="13" customFormat="1">
      <c r="A114" s="13"/>
      <c r="B114" s="240"/>
      <c r="C114" s="241"/>
      <c r="D114" s="242" t="s">
        <v>372</v>
      </c>
      <c r="E114" s="243" t="s">
        <v>21</v>
      </c>
      <c r="F114" s="244" t="s">
        <v>6158</v>
      </c>
      <c r="G114" s="241"/>
      <c r="H114" s="243" t="s">
        <v>21</v>
      </c>
      <c r="I114" s="245"/>
      <c r="J114" s="241"/>
      <c r="K114" s="241"/>
      <c r="L114" s="246"/>
      <c r="M114" s="247"/>
      <c r="N114" s="248"/>
      <c r="O114" s="248"/>
      <c r="P114" s="248"/>
      <c r="Q114" s="248"/>
      <c r="R114" s="248"/>
      <c r="S114" s="248"/>
      <c r="T114" s="249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50" t="s">
        <v>372</v>
      </c>
      <c r="AU114" s="250" t="s">
        <v>79</v>
      </c>
      <c r="AV114" s="13" t="s">
        <v>79</v>
      </c>
      <c r="AW114" s="13" t="s">
        <v>34</v>
      </c>
      <c r="AX114" s="13" t="s">
        <v>72</v>
      </c>
      <c r="AY114" s="250" t="s">
        <v>178</v>
      </c>
    </row>
    <row r="115" s="2" customFormat="1" ht="16.5" customHeight="1">
      <c r="A115" s="41"/>
      <c r="B115" s="42"/>
      <c r="C115" s="214" t="s">
        <v>189</v>
      </c>
      <c r="D115" s="214" t="s">
        <v>179</v>
      </c>
      <c r="E115" s="215" t="s">
        <v>6159</v>
      </c>
      <c r="F115" s="216" t="s">
        <v>6160</v>
      </c>
      <c r="G115" s="217" t="s">
        <v>546</v>
      </c>
      <c r="H115" s="218">
        <v>1</v>
      </c>
      <c r="I115" s="219"/>
      <c r="J115" s="220">
        <f>ROUND(I115*H115,2)</f>
        <v>0</v>
      </c>
      <c r="K115" s="216" t="s">
        <v>393</v>
      </c>
      <c r="L115" s="47"/>
      <c r="M115" s="221" t="s">
        <v>21</v>
      </c>
      <c r="N115" s="222" t="s">
        <v>43</v>
      </c>
      <c r="O115" s="87"/>
      <c r="P115" s="223">
        <f>O115*H115</f>
        <v>0</v>
      </c>
      <c r="Q115" s="223">
        <v>0</v>
      </c>
      <c r="R115" s="223">
        <f>Q115*H115</f>
        <v>0</v>
      </c>
      <c r="S115" s="223">
        <v>0</v>
      </c>
      <c r="T115" s="224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25" t="s">
        <v>97</v>
      </c>
      <c r="AT115" s="225" t="s">
        <v>179</v>
      </c>
      <c r="AU115" s="225" t="s">
        <v>79</v>
      </c>
      <c r="AY115" s="20" t="s">
        <v>178</v>
      </c>
      <c r="BE115" s="226">
        <f>IF(N115="základní",J115,0)</f>
        <v>0</v>
      </c>
      <c r="BF115" s="226">
        <f>IF(N115="snížená",J115,0)</f>
        <v>0</v>
      </c>
      <c r="BG115" s="226">
        <f>IF(N115="zákl. přenesená",J115,0)</f>
        <v>0</v>
      </c>
      <c r="BH115" s="226">
        <f>IF(N115="sníž. přenesená",J115,0)</f>
        <v>0</v>
      </c>
      <c r="BI115" s="226">
        <f>IF(N115="nulová",J115,0)</f>
        <v>0</v>
      </c>
      <c r="BJ115" s="20" t="s">
        <v>79</v>
      </c>
      <c r="BK115" s="226">
        <f>ROUND(I115*H115,2)</f>
        <v>0</v>
      </c>
      <c r="BL115" s="20" t="s">
        <v>97</v>
      </c>
      <c r="BM115" s="225" t="s">
        <v>6161</v>
      </c>
    </row>
    <row r="116" s="14" customFormat="1">
      <c r="A116" s="14"/>
      <c r="B116" s="251"/>
      <c r="C116" s="252"/>
      <c r="D116" s="242" t="s">
        <v>372</v>
      </c>
      <c r="E116" s="253" t="s">
        <v>21</v>
      </c>
      <c r="F116" s="254" t="s">
        <v>6162</v>
      </c>
      <c r="G116" s="252"/>
      <c r="H116" s="255">
        <v>1</v>
      </c>
      <c r="I116" s="256"/>
      <c r="J116" s="252"/>
      <c r="K116" s="252"/>
      <c r="L116" s="257"/>
      <c r="M116" s="258"/>
      <c r="N116" s="259"/>
      <c r="O116" s="259"/>
      <c r="P116" s="259"/>
      <c r="Q116" s="259"/>
      <c r="R116" s="259"/>
      <c r="S116" s="259"/>
      <c r="T116" s="260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61" t="s">
        <v>372</v>
      </c>
      <c r="AU116" s="261" t="s">
        <v>79</v>
      </c>
      <c r="AV116" s="14" t="s">
        <v>81</v>
      </c>
      <c r="AW116" s="14" t="s">
        <v>34</v>
      </c>
      <c r="AX116" s="14" t="s">
        <v>79</v>
      </c>
      <c r="AY116" s="261" t="s">
        <v>178</v>
      </c>
    </row>
    <row r="117" s="13" customFormat="1">
      <c r="A117" s="13"/>
      <c r="B117" s="240"/>
      <c r="C117" s="241"/>
      <c r="D117" s="242" t="s">
        <v>372</v>
      </c>
      <c r="E117" s="243" t="s">
        <v>21</v>
      </c>
      <c r="F117" s="244" t="s">
        <v>6163</v>
      </c>
      <c r="G117" s="241"/>
      <c r="H117" s="243" t="s">
        <v>21</v>
      </c>
      <c r="I117" s="245"/>
      <c r="J117" s="241"/>
      <c r="K117" s="241"/>
      <c r="L117" s="246"/>
      <c r="M117" s="247"/>
      <c r="N117" s="248"/>
      <c r="O117" s="248"/>
      <c r="P117" s="248"/>
      <c r="Q117" s="248"/>
      <c r="R117" s="248"/>
      <c r="S117" s="248"/>
      <c r="T117" s="249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50" t="s">
        <v>372</v>
      </c>
      <c r="AU117" s="250" t="s">
        <v>79</v>
      </c>
      <c r="AV117" s="13" t="s">
        <v>79</v>
      </c>
      <c r="AW117" s="13" t="s">
        <v>34</v>
      </c>
      <c r="AX117" s="13" t="s">
        <v>72</v>
      </c>
      <c r="AY117" s="250" t="s">
        <v>178</v>
      </c>
    </row>
    <row r="118" s="13" customFormat="1">
      <c r="A118" s="13"/>
      <c r="B118" s="240"/>
      <c r="C118" s="241"/>
      <c r="D118" s="242" t="s">
        <v>372</v>
      </c>
      <c r="E118" s="243" t="s">
        <v>21</v>
      </c>
      <c r="F118" s="244" t="s">
        <v>6164</v>
      </c>
      <c r="G118" s="241"/>
      <c r="H118" s="243" t="s">
        <v>21</v>
      </c>
      <c r="I118" s="245"/>
      <c r="J118" s="241"/>
      <c r="K118" s="241"/>
      <c r="L118" s="246"/>
      <c r="M118" s="247"/>
      <c r="N118" s="248"/>
      <c r="O118" s="248"/>
      <c r="P118" s="248"/>
      <c r="Q118" s="248"/>
      <c r="R118" s="248"/>
      <c r="S118" s="248"/>
      <c r="T118" s="249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50" t="s">
        <v>372</v>
      </c>
      <c r="AU118" s="250" t="s">
        <v>79</v>
      </c>
      <c r="AV118" s="13" t="s">
        <v>79</v>
      </c>
      <c r="AW118" s="13" t="s">
        <v>34</v>
      </c>
      <c r="AX118" s="13" t="s">
        <v>72</v>
      </c>
      <c r="AY118" s="250" t="s">
        <v>178</v>
      </c>
    </row>
    <row r="119" s="13" customFormat="1">
      <c r="A119" s="13"/>
      <c r="B119" s="240"/>
      <c r="C119" s="241"/>
      <c r="D119" s="242" t="s">
        <v>372</v>
      </c>
      <c r="E119" s="243" t="s">
        <v>21</v>
      </c>
      <c r="F119" s="244" t="s">
        <v>6165</v>
      </c>
      <c r="G119" s="241"/>
      <c r="H119" s="243" t="s">
        <v>21</v>
      </c>
      <c r="I119" s="245"/>
      <c r="J119" s="241"/>
      <c r="K119" s="241"/>
      <c r="L119" s="246"/>
      <c r="M119" s="247"/>
      <c r="N119" s="248"/>
      <c r="O119" s="248"/>
      <c r="P119" s="248"/>
      <c r="Q119" s="248"/>
      <c r="R119" s="248"/>
      <c r="S119" s="248"/>
      <c r="T119" s="249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50" t="s">
        <v>372</v>
      </c>
      <c r="AU119" s="250" t="s">
        <v>79</v>
      </c>
      <c r="AV119" s="13" t="s">
        <v>79</v>
      </c>
      <c r="AW119" s="13" t="s">
        <v>34</v>
      </c>
      <c r="AX119" s="13" t="s">
        <v>72</v>
      </c>
      <c r="AY119" s="250" t="s">
        <v>178</v>
      </c>
    </row>
    <row r="120" s="13" customFormat="1">
      <c r="A120" s="13"/>
      <c r="B120" s="240"/>
      <c r="C120" s="241"/>
      <c r="D120" s="242" t="s">
        <v>372</v>
      </c>
      <c r="E120" s="243" t="s">
        <v>21</v>
      </c>
      <c r="F120" s="244" t="s">
        <v>6166</v>
      </c>
      <c r="G120" s="241"/>
      <c r="H120" s="243" t="s">
        <v>21</v>
      </c>
      <c r="I120" s="245"/>
      <c r="J120" s="241"/>
      <c r="K120" s="241"/>
      <c r="L120" s="246"/>
      <c r="M120" s="247"/>
      <c r="N120" s="248"/>
      <c r="O120" s="248"/>
      <c r="P120" s="248"/>
      <c r="Q120" s="248"/>
      <c r="R120" s="248"/>
      <c r="S120" s="248"/>
      <c r="T120" s="249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50" t="s">
        <v>372</v>
      </c>
      <c r="AU120" s="250" t="s">
        <v>79</v>
      </c>
      <c r="AV120" s="13" t="s">
        <v>79</v>
      </c>
      <c r="AW120" s="13" t="s">
        <v>34</v>
      </c>
      <c r="AX120" s="13" t="s">
        <v>72</v>
      </c>
      <c r="AY120" s="250" t="s">
        <v>178</v>
      </c>
    </row>
    <row r="121" s="13" customFormat="1">
      <c r="A121" s="13"/>
      <c r="B121" s="240"/>
      <c r="C121" s="241"/>
      <c r="D121" s="242" t="s">
        <v>372</v>
      </c>
      <c r="E121" s="243" t="s">
        <v>21</v>
      </c>
      <c r="F121" s="244" t="s">
        <v>6167</v>
      </c>
      <c r="G121" s="241"/>
      <c r="H121" s="243" t="s">
        <v>21</v>
      </c>
      <c r="I121" s="245"/>
      <c r="J121" s="241"/>
      <c r="K121" s="241"/>
      <c r="L121" s="246"/>
      <c r="M121" s="247"/>
      <c r="N121" s="248"/>
      <c r="O121" s="248"/>
      <c r="P121" s="248"/>
      <c r="Q121" s="248"/>
      <c r="R121" s="248"/>
      <c r="S121" s="248"/>
      <c r="T121" s="249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50" t="s">
        <v>372</v>
      </c>
      <c r="AU121" s="250" t="s">
        <v>79</v>
      </c>
      <c r="AV121" s="13" t="s">
        <v>79</v>
      </c>
      <c r="AW121" s="13" t="s">
        <v>34</v>
      </c>
      <c r="AX121" s="13" t="s">
        <v>72</v>
      </c>
      <c r="AY121" s="250" t="s">
        <v>178</v>
      </c>
    </row>
    <row r="122" s="13" customFormat="1">
      <c r="A122" s="13"/>
      <c r="B122" s="240"/>
      <c r="C122" s="241"/>
      <c r="D122" s="242" t="s">
        <v>372</v>
      </c>
      <c r="E122" s="243" t="s">
        <v>21</v>
      </c>
      <c r="F122" s="244" t="s">
        <v>6168</v>
      </c>
      <c r="G122" s="241"/>
      <c r="H122" s="243" t="s">
        <v>21</v>
      </c>
      <c r="I122" s="245"/>
      <c r="J122" s="241"/>
      <c r="K122" s="241"/>
      <c r="L122" s="246"/>
      <c r="M122" s="247"/>
      <c r="N122" s="248"/>
      <c r="O122" s="248"/>
      <c r="P122" s="248"/>
      <c r="Q122" s="248"/>
      <c r="R122" s="248"/>
      <c r="S122" s="248"/>
      <c r="T122" s="249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50" t="s">
        <v>372</v>
      </c>
      <c r="AU122" s="250" t="s">
        <v>79</v>
      </c>
      <c r="AV122" s="13" t="s">
        <v>79</v>
      </c>
      <c r="AW122" s="13" t="s">
        <v>34</v>
      </c>
      <c r="AX122" s="13" t="s">
        <v>72</v>
      </c>
      <c r="AY122" s="250" t="s">
        <v>178</v>
      </c>
    </row>
    <row r="123" s="13" customFormat="1">
      <c r="A123" s="13"/>
      <c r="B123" s="240"/>
      <c r="C123" s="241"/>
      <c r="D123" s="242" t="s">
        <v>372</v>
      </c>
      <c r="E123" s="243" t="s">
        <v>21</v>
      </c>
      <c r="F123" s="244" t="s">
        <v>6169</v>
      </c>
      <c r="G123" s="241"/>
      <c r="H123" s="243" t="s">
        <v>21</v>
      </c>
      <c r="I123" s="245"/>
      <c r="J123" s="241"/>
      <c r="K123" s="241"/>
      <c r="L123" s="246"/>
      <c r="M123" s="247"/>
      <c r="N123" s="248"/>
      <c r="O123" s="248"/>
      <c r="P123" s="248"/>
      <c r="Q123" s="248"/>
      <c r="R123" s="248"/>
      <c r="S123" s="248"/>
      <c r="T123" s="249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T123" s="250" t="s">
        <v>372</v>
      </c>
      <c r="AU123" s="250" t="s">
        <v>79</v>
      </c>
      <c r="AV123" s="13" t="s">
        <v>79</v>
      </c>
      <c r="AW123" s="13" t="s">
        <v>34</v>
      </c>
      <c r="AX123" s="13" t="s">
        <v>72</v>
      </c>
      <c r="AY123" s="250" t="s">
        <v>178</v>
      </c>
    </row>
    <row r="124" s="13" customFormat="1">
      <c r="A124" s="13"/>
      <c r="B124" s="240"/>
      <c r="C124" s="241"/>
      <c r="D124" s="242" t="s">
        <v>372</v>
      </c>
      <c r="E124" s="243" t="s">
        <v>21</v>
      </c>
      <c r="F124" s="244" t="s">
        <v>6170</v>
      </c>
      <c r="G124" s="241"/>
      <c r="H124" s="243" t="s">
        <v>21</v>
      </c>
      <c r="I124" s="245"/>
      <c r="J124" s="241"/>
      <c r="K124" s="241"/>
      <c r="L124" s="246"/>
      <c r="M124" s="247"/>
      <c r="N124" s="248"/>
      <c r="O124" s="248"/>
      <c r="P124" s="248"/>
      <c r="Q124" s="248"/>
      <c r="R124" s="248"/>
      <c r="S124" s="248"/>
      <c r="T124" s="249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50" t="s">
        <v>372</v>
      </c>
      <c r="AU124" s="250" t="s">
        <v>79</v>
      </c>
      <c r="AV124" s="13" t="s">
        <v>79</v>
      </c>
      <c r="AW124" s="13" t="s">
        <v>34</v>
      </c>
      <c r="AX124" s="13" t="s">
        <v>72</v>
      </c>
      <c r="AY124" s="250" t="s">
        <v>178</v>
      </c>
    </row>
    <row r="125" s="13" customFormat="1">
      <c r="A125" s="13"/>
      <c r="B125" s="240"/>
      <c r="C125" s="241"/>
      <c r="D125" s="242" t="s">
        <v>372</v>
      </c>
      <c r="E125" s="243" t="s">
        <v>21</v>
      </c>
      <c r="F125" s="244" t="s">
        <v>6171</v>
      </c>
      <c r="G125" s="241"/>
      <c r="H125" s="243" t="s">
        <v>21</v>
      </c>
      <c r="I125" s="245"/>
      <c r="J125" s="241"/>
      <c r="K125" s="241"/>
      <c r="L125" s="246"/>
      <c r="M125" s="247"/>
      <c r="N125" s="248"/>
      <c r="O125" s="248"/>
      <c r="P125" s="248"/>
      <c r="Q125" s="248"/>
      <c r="R125" s="248"/>
      <c r="S125" s="248"/>
      <c r="T125" s="249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50" t="s">
        <v>372</v>
      </c>
      <c r="AU125" s="250" t="s">
        <v>79</v>
      </c>
      <c r="AV125" s="13" t="s">
        <v>79</v>
      </c>
      <c r="AW125" s="13" t="s">
        <v>34</v>
      </c>
      <c r="AX125" s="13" t="s">
        <v>72</v>
      </c>
      <c r="AY125" s="250" t="s">
        <v>178</v>
      </c>
    </row>
    <row r="126" s="13" customFormat="1">
      <c r="A126" s="13"/>
      <c r="B126" s="240"/>
      <c r="C126" s="241"/>
      <c r="D126" s="242" t="s">
        <v>372</v>
      </c>
      <c r="E126" s="243" t="s">
        <v>21</v>
      </c>
      <c r="F126" s="244" t="s">
        <v>6172</v>
      </c>
      <c r="G126" s="241"/>
      <c r="H126" s="243" t="s">
        <v>21</v>
      </c>
      <c r="I126" s="245"/>
      <c r="J126" s="241"/>
      <c r="K126" s="241"/>
      <c r="L126" s="246"/>
      <c r="M126" s="247"/>
      <c r="N126" s="248"/>
      <c r="O126" s="248"/>
      <c r="P126" s="248"/>
      <c r="Q126" s="248"/>
      <c r="R126" s="248"/>
      <c r="S126" s="248"/>
      <c r="T126" s="249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50" t="s">
        <v>372</v>
      </c>
      <c r="AU126" s="250" t="s">
        <v>79</v>
      </c>
      <c r="AV126" s="13" t="s">
        <v>79</v>
      </c>
      <c r="AW126" s="13" t="s">
        <v>34</v>
      </c>
      <c r="AX126" s="13" t="s">
        <v>72</v>
      </c>
      <c r="AY126" s="250" t="s">
        <v>178</v>
      </c>
    </row>
    <row r="127" s="13" customFormat="1">
      <c r="A127" s="13"/>
      <c r="B127" s="240"/>
      <c r="C127" s="241"/>
      <c r="D127" s="242" t="s">
        <v>372</v>
      </c>
      <c r="E127" s="243" t="s">
        <v>21</v>
      </c>
      <c r="F127" s="244" t="s">
        <v>6173</v>
      </c>
      <c r="G127" s="241"/>
      <c r="H127" s="243" t="s">
        <v>21</v>
      </c>
      <c r="I127" s="245"/>
      <c r="J127" s="241"/>
      <c r="K127" s="241"/>
      <c r="L127" s="246"/>
      <c r="M127" s="247"/>
      <c r="N127" s="248"/>
      <c r="O127" s="248"/>
      <c r="P127" s="248"/>
      <c r="Q127" s="248"/>
      <c r="R127" s="248"/>
      <c r="S127" s="248"/>
      <c r="T127" s="249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50" t="s">
        <v>372</v>
      </c>
      <c r="AU127" s="250" t="s">
        <v>79</v>
      </c>
      <c r="AV127" s="13" t="s">
        <v>79</v>
      </c>
      <c r="AW127" s="13" t="s">
        <v>34</v>
      </c>
      <c r="AX127" s="13" t="s">
        <v>72</v>
      </c>
      <c r="AY127" s="250" t="s">
        <v>178</v>
      </c>
    </row>
    <row r="128" s="13" customFormat="1">
      <c r="A128" s="13"/>
      <c r="B128" s="240"/>
      <c r="C128" s="241"/>
      <c r="D128" s="242" t="s">
        <v>372</v>
      </c>
      <c r="E128" s="243" t="s">
        <v>21</v>
      </c>
      <c r="F128" s="244" t="s">
        <v>6174</v>
      </c>
      <c r="G128" s="241"/>
      <c r="H128" s="243" t="s">
        <v>21</v>
      </c>
      <c r="I128" s="245"/>
      <c r="J128" s="241"/>
      <c r="K128" s="241"/>
      <c r="L128" s="246"/>
      <c r="M128" s="247"/>
      <c r="N128" s="248"/>
      <c r="O128" s="248"/>
      <c r="P128" s="248"/>
      <c r="Q128" s="248"/>
      <c r="R128" s="248"/>
      <c r="S128" s="248"/>
      <c r="T128" s="249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50" t="s">
        <v>372</v>
      </c>
      <c r="AU128" s="250" t="s">
        <v>79</v>
      </c>
      <c r="AV128" s="13" t="s">
        <v>79</v>
      </c>
      <c r="AW128" s="13" t="s">
        <v>34</v>
      </c>
      <c r="AX128" s="13" t="s">
        <v>72</v>
      </c>
      <c r="AY128" s="250" t="s">
        <v>178</v>
      </c>
    </row>
    <row r="129" s="13" customFormat="1">
      <c r="A129" s="13"/>
      <c r="B129" s="240"/>
      <c r="C129" s="241"/>
      <c r="D129" s="242" t="s">
        <v>372</v>
      </c>
      <c r="E129" s="243" t="s">
        <v>21</v>
      </c>
      <c r="F129" s="244" t="s">
        <v>6175</v>
      </c>
      <c r="G129" s="241"/>
      <c r="H129" s="243" t="s">
        <v>21</v>
      </c>
      <c r="I129" s="245"/>
      <c r="J129" s="241"/>
      <c r="K129" s="241"/>
      <c r="L129" s="246"/>
      <c r="M129" s="247"/>
      <c r="N129" s="248"/>
      <c r="O129" s="248"/>
      <c r="P129" s="248"/>
      <c r="Q129" s="248"/>
      <c r="R129" s="248"/>
      <c r="S129" s="248"/>
      <c r="T129" s="249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50" t="s">
        <v>372</v>
      </c>
      <c r="AU129" s="250" t="s">
        <v>79</v>
      </c>
      <c r="AV129" s="13" t="s">
        <v>79</v>
      </c>
      <c r="AW129" s="13" t="s">
        <v>34</v>
      </c>
      <c r="AX129" s="13" t="s">
        <v>72</v>
      </c>
      <c r="AY129" s="250" t="s">
        <v>178</v>
      </c>
    </row>
    <row r="130" s="13" customFormat="1">
      <c r="A130" s="13"/>
      <c r="B130" s="240"/>
      <c r="C130" s="241"/>
      <c r="D130" s="242" t="s">
        <v>372</v>
      </c>
      <c r="E130" s="243" t="s">
        <v>21</v>
      </c>
      <c r="F130" s="244" t="s">
        <v>6176</v>
      </c>
      <c r="G130" s="241"/>
      <c r="H130" s="243" t="s">
        <v>21</v>
      </c>
      <c r="I130" s="245"/>
      <c r="J130" s="241"/>
      <c r="K130" s="241"/>
      <c r="L130" s="246"/>
      <c r="M130" s="247"/>
      <c r="N130" s="248"/>
      <c r="O130" s="248"/>
      <c r="P130" s="248"/>
      <c r="Q130" s="248"/>
      <c r="R130" s="248"/>
      <c r="S130" s="248"/>
      <c r="T130" s="249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50" t="s">
        <v>372</v>
      </c>
      <c r="AU130" s="250" t="s">
        <v>79</v>
      </c>
      <c r="AV130" s="13" t="s">
        <v>79</v>
      </c>
      <c r="AW130" s="13" t="s">
        <v>34</v>
      </c>
      <c r="AX130" s="13" t="s">
        <v>72</v>
      </c>
      <c r="AY130" s="250" t="s">
        <v>178</v>
      </c>
    </row>
    <row r="131" s="13" customFormat="1">
      <c r="A131" s="13"/>
      <c r="B131" s="240"/>
      <c r="C131" s="241"/>
      <c r="D131" s="242" t="s">
        <v>372</v>
      </c>
      <c r="E131" s="243" t="s">
        <v>21</v>
      </c>
      <c r="F131" s="244" t="s">
        <v>6177</v>
      </c>
      <c r="G131" s="241"/>
      <c r="H131" s="243" t="s">
        <v>21</v>
      </c>
      <c r="I131" s="245"/>
      <c r="J131" s="241"/>
      <c r="K131" s="241"/>
      <c r="L131" s="246"/>
      <c r="M131" s="247"/>
      <c r="N131" s="248"/>
      <c r="O131" s="248"/>
      <c r="P131" s="248"/>
      <c r="Q131" s="248"/>
      <c r="R131" s="248"/>
      <c r="S131" s="248"/>
      <c r="T131" s="249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50" t="s">
        <v>372</v>
      </c>
      <c r="AU131" s="250" t="s">
        <v>79</v>
      </c>
      <c r="AV131" s="13" t="s">
        <v>79</v>
      </c>
      <c r="AW131" s="13" t="s">
        <v>34</v>
      </c>
      <c r="AX131" s="13" t="s">
        <v>72</v>
      </c>
      <c r="AY131" s="250" t="s">
        <v>178</v>
      </c>
    </row>
    <row r="132" s="2" customFormat="1" ht="16.5" customHeight="1">
      <c r="A132" s="41"/>
      <c r="B132" s="42"/>
      <c r="C132" s="214" t="s">
        <v>193</v>
      </c>
      <c r="D132" s="214" t="s">
        <v>179</v>
      </c>
      <c r="E132" s="215" t="s">
        <v>6178</v>
      </c>
      <c r="F132" s="216" t="s">
        <v>6179</v>
      </c>
      <c r="G132" s="217" t="s">
        <v>546</v>
      </c>
      <c r="H132" s="218">
        <v>1</v>
      </c>
      <c r="I132" s="219"/>
      <c r="J132" s="220">
        <f>ROUND(I132*H132,2)</f>
        <v>0</v>
      </c>
      <c r="K132" s="216" t="s">
        <v>393</v>
      </c>
      <c r="L132" s="47"/>
      <c r="M132" s="221" t="s">
        <v>21</v>
      </c>
      <c r="N132" s="222" t="s">
        <v>43</v>
      </c>
      <c r="O132" s="87"/>
      <c r="P132" s="223">
        <f>O132*H132</f>
        <v>0</v>
      </c>
      <c r="Q132" s="223">
        <v>0</v>
      </c>
      <c r="R132" s="223">
        <f>Q132*H132</f>
        <v>0</v>
      </c>
      <c r="S132" s="223">
        <v>0</v>
      </c>
      <c r="T132" s="224">
        <f>S132*H132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R132" s="225" t="s">
        <v>97</v>
      </c>
      <c r="AT132" s="225" t="s">
        <v>179</v>
      </c>
      <c r="AU132" s="225" t="s">
        <v>79</v>
      </c>
      <c r="AY132" s="20" t="s">
        <v>178</v>
      </c>
      <c r="BE132" s="226">
        <f>IF(N132="základní",J132,0)</f>
        <v>0</v>
      </c>
      <c r="BF132" s="226">
        <f>IF(N132="snížená",J132,0)</f>
        <v>0</v>
      </c>
      <c r="BG132" s="226">
        <f>IF(N132="zákl. přenesená",J132,0)</f>
        <v>0</v>
      </c>
      <c r="BH132" s="226">
        <f>IF(N132="sníž. přenesená",J132,0)</f>
        <v>0</v>
      </c>
      <c r="BI132" s="226">
        <f>IF(N132="nulová",J132,0)</f>
        <v>0</v>
      </c>
      <c r="BJ132" s="20" t="s">
        <v>79</v>
      </c>
      <c r="BK132" s="226">
        <f>ROUND(I132*H132,2)</f>
        <v>0</v>
      </c>
      <c r="BL132" s="20" t="s">
        <v>97</v>
      </c>
      <c r="BM132" s="225" t="s">
        <v>6180</v>
      </c>
    </row>
    <row r="133" s="14" customFormat="1">
      <c r="A133" s="14"/>
      <c r="B133" s="251"/>
      <c r="C133" s="252"/>
      <c r="D133" s="242" t="s">
        <v>372</v>
      </c>
      <c r="E133" s="253" t="s">
        <v>21</v>
      </c>
      <c r="F133" s="254" t="s">
        <v>6181</v>
      </c>
      <c r="G133" s="252"/>
      <c r="H133" s="255">
        <v>1</v>
      </c>
      <c r="I133" s="256"/>
      <c r="J133" s="252"/>
      <c r="K133" s="252"/>
      <c r="L133" s="257"/>
      <c r="M133" s="258"/>
      <c r="N133" s="259"/>
      <c r="O133" s="259"/>
      <c r="P133" s="259"/>
      <c r="Q133" s="259"/>
      <c r="R133" s="259"/>
      <c r="S133" s="259"/>
      <c r="T133" s="260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61" t="s">
        <v>372</v>
      </c>
      <c r="AU133" s="261" t="s">
        <v>79</v>
      </c>
      <c r="AV133" s="14" t="s">
        <v>81</v>
      </c>
      <c r="AW133" s="14" t="s">
        <v>34</v>
      </c>
      <c r="AX133" s="14" t="s">
        <v>79</v>
      </c>
      <c r="AY133" s="261" t="s">
        <v>178</v>
      </c>
    </row>
    <row r="134" s="13" customFormat="1">
      <c r="A134" s="13"/>
      <c r="B134" s="240"/>
      <c r="C134" s="241"/>
      <c r="D134" s="242" t="s">
        <v>372</v>
      </c>
      <c r="E134" s="243" t="s">
        <v>21</v>
      </c>
      <c r="F134" s="244" t="s">
        <v>6182</v>
      </c>
      <c r="G134" s="241"/>
      <c r="H134" s="243" t="s">
        <v>21</v>
      </c>
      <c r="I134" s="245"/>
      <c r="J134" s="241"/>
      <c r="K134" s="241"/>
      <c r="L134" s="246"/>
      <c r="M134" s="247"/>
      <c r="N134" s="248"/>
      <c r="O134" s="248"/>
      <c r="P134" s="248"/>
      <c r="Q134" s="248"/>
      <c r="R134" s="248"/>
      <c r="S134" s="248"/>
      <c r="T134" s="249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50" t="s">
        <v>372</v>
      </c>
      <c r="AU134" s="250" t="s">
        <v>79</v>
      </c>
      <c r="AV134" s="13" t="s">
        <v>79</v>
      </c>
      <c r="AW134" s="13" t="s">
        <v>34</v>
      </c>
      <c r="AX134" s="13" t="s">
        <v>72</v>
      </c>
      <c r="AY134" s="250" t="s">
        <v>178</v>
      </c>
    </row>
    <row r="135" s="13" customFormat="1">
      <c r="A135" s="13"/>
      <c r="B135" s="240"/>
      <c r="C135" s="241"/>
      <c r="D135" s="242" t="s">
        <v>372</v>
      </c>
      <c r="E135" s="243" t="s">
        <v>21</v>
      </c>
      <c r="F135" s="244" t="s">
        <v>6183</v>
      </c>
      <c r="G135" s="241"/>
      <c r="H135" s="243" t="s">
        <v>21</v>
      </c>
      <c r="I135" s="245"/>
      <c r="J135" s="241"/>
      <c r="K135" s="241"/>
      <c r="L135" s="246"/>
      <c r="M135" s="247"/>
      <c r="N135" s="248"/>
      <c r="O135" s="248"/>
      <c r="P135" s="248"/>
      <c r="Q135" s="248"/>
      <c r="R135" s="248"/>
      <c r="S135" s="248"/>
      <c r="T135" s="249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50" t="s">
        <v>372</v>
      </c>
      <c r="AU135" s="250" t="s">
        <v>79</v>
      </c>
      <c r="AV135" s="13" t="s">
        <v>79</v>
      </c>
      <c r="AW135" s="13" t="s">
        <v>34</v>
      </c>
      <c r="AX135" s="13" t="s">
        <v>72</v>
      </c>
      <c r="AY135" s="250" t="s">
        <v>178</v>
      </c>
    </row>
    <row r="136" s="13" customFormat="1">
      <c r="A136" s="13"/>
      <c r="B136" s="240"/>
      <c r="C136" s="241"/>
      <c r="D136" s="242" t="s">
        <v>372</v>
      </c>
      <c r="E136" s="243" t="s">
        <v>21</v>
      </c>
      <c r="F136" s="244" t="s">
        <v>6184</v>
      </c>
      <c r="G136" s="241"/>
      <c r="H136" s="243" t="s">
        <v>21</v>
      </c>
      <c r="I136" s="245"/>
      <c r="J136" s="241"/>
      <c r="K136" s="241"/>
      <c r="L136" s="246"/>
      <c r="M136" s="247"/>
      <c r="N136" s="248"/>
      <c r="O136" s="248"/>
      <c r="P136" s="248"/>
      <c r="Q136" s="248"/>
      <c r="R136" s="248"/>
      <c r="S136" s="248"/>
      <c r="T136" s="249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50" t="s">
        <v>372</v>
      </c>
      <c r="AU136" s="250" t="s">
        <v>79</v>
      </c>
      <c r="AV136" s="13" t="s">
        <v>79</v>
      </c>
      <c r="AW136" s="13" t="s">
        <v>34</v>
      </c>
      <c r="AX136" s="13" t="s">
        <v>72</v>
      </c>
      <c r="AY136" s="250" t="s">
        <v>178</v>
      </c>
    </row>
    <row r="137" s="13" customFormat="1">
      <c r="A137" s="13"/>
      <c r="B137" s="240"/>
      <c r="C137" s="241"/>
      <c r="D137" s="242" t="s">
        <v>372</v>
      </c>
      <c r="E137" s="243" t="s">
        <v>21</v>
      </c>
      <c r="F137" s="244" t="s">
        <v>6185</v>
      </c>
      <c r="G137" s="241"/>
      <c r="H137" s="243" t="s">
        <v>21</v>
      </c>
      <c r="I137" s="245"/>
      <c r="J137" s="241"/>
      <c r="K137" s="241"/>
      <c r="L137" s="246"/>
      <c r="M137" s="247"/>
      <c r="N137" s="248"/>
      <c r="O137" s="248"/>
      <c r="P137" s="248"/>
      <c r="Q137" s="248"/>
      <c r="R137" s="248"/>
      <c r="S137" s="248"/>
      <c r="T137" s="249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50" t="s">
        <v>372</v>
      </c>
      <c r="AU137" s="250" t="s">
        <v>79</v>
      </c>
      <c r="AV137" s="13" t="s">
        <v>79</v>
      </c>
      <c r="AW137" s="13" t="s">
        <v>34</v>
      </c>
      <c r="AX137" s="13" t="s">
        <v>72</v>
      </c>
      <c r="AY137" s="250" t="s">
        <v>178</v>
      </c>
    </row>
    <row r="138" s="13" customFormat="1">
      <c r="A138" s="13"/>
      <c r="B138" s="240"/>
      <c r="C138" s="241"/>
      <c r="D138" s="242" t="s">
        <v>372</v>
      </c>
      <c r="E138" s="243" t="s">
        <v>21</v>
      </c>
      <c r="F138" s="244" t="s">
        <v>6186</v>
      </c>
      <c r="G138" s="241"/>
      <c r="H138" s="243" t="s">
        <v>21</v>
      </c>
      <c r="I138" s="245"/>
      <c r="J138" s="241"/>
      <c r="K138" s="241"/>
      <c r="L138" s="246"/>
      <c r="M138" s="247"/>
      <c r="N138" s="248"/>
      <c r="O138" s="248"/>
      <c r="P138" s="248"/>
      <c r="Q138" s="248"/>
      <c r="R138" s="248"/>
      <c r="S138" s="248"/>
      <c r="T138" s="249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0" t="s">
        <v>372</v>
      </c>
      <c r="AU138" s="250" t="s">
        <v>79</v>
      </c>
      <c r="AV138" s="13" t="s">
        <v>79</v>
      </c>
      <c r="AW138" s="13" t="s">
        <v>34</v>
      </c>
      <c r="AX138" s="13" t="s">
        <v>72</v>
      </c>
      <c r="AY138" s="250" t="s">
        <v>178</v>
      </c>
    </row>
    <row r="139" s="13" customFormat="1">
      <c r="A139" s="13"/>
      <c r="B139" s="240"/>
      <c r="C139" s="241"/>
      <c r="D139" s="242" t="s">
        <v>372</v>
      </c>
      <c r="E139" s="243" t="s">
        <v>21</v>
      </c>
      <c r="F139" s="244" t="s">
        <v>6187</v>
      </c>
      <c r="G139" s="241"/>
      <c r="H139" s="243" t="s">
        <v>21</v>
      </c>
      <c r="I139" s="245"/>
      <c r="J139" s="241"/>
      <c r="K139" s="241"/>
      <c r="L139" s="246"/>
      <c r="M139" s="247"/>
      <c r="N139" s="248"/>
      <c r="O139" s="248"/>
      <c r="P139" s="248"/>
      <c r="Q139" s="248"/>
      <c r="R139" s="248"/>
      <c r="S139" s="248"/>
      <c r="T139" s="249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50" t="s">
        <v>372</v>
      </c>
      <c r="AU139" s="250" t="s">
        <v>79</v>
      </c>
      <c r="AV139" s="13" t="s">
        <v>79</v>
      </c>
      <c r="AW139" s="13" t="s">
        <v>34</v>
      </c>
      <c r="AX139" s="13" t="s">
        <v>72</v>
      </c>
      <c r="AY139" s="250" t="s">
        <v>178</v>
      </c>
    </row>
    <row r="140" s="13" customFormat="1">
      <c r="A140" s="13"/>
      <c r="B140" s="240"/>
      <c r="C140" s="241"/>
      <c r="D140" s="242" t="s">
        <v>372</v>
      </c>
      <c r="E140" s="243" t="s">
        <v>21</v>
      </c>
      <c r="F140" s="244" t="s">
        <v>6188</v>
      </c>
      <c r="G140" s="241"/>
      <c r="H140" s="243" t="s">
        <v>21</v>
      </c>
      <c r="I140" s="245"/>
      <c r="J140" s="241"/>
      <c r="K140" s="241"/>
      <c r="L140" s="246"/>
      <c r="M140" s="247"/>
      <c r="N140" s="248"/>
      <c r="O140" s="248"/>
      <c r="P140" s="248"/>
      <c r="Q140" s="248"/>
      <c r="R140" s="248"/>
      <c r="S140" s="248"/>
      <c r="T140" s="249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50" t="s">
        <v>372</v>
      </c>
      <c r="AU140" s="250" t="s">
        <v>79</v>
      </c>
      <c r="AV140" s="13" t="s">
        <v>79</v>
      </c>
      <c r="AW140" s="13" t="s">
        <v>34</v>
      </c>
      <c r="AX140" s="13" t="s">
        <v>72</v>
      </c>
      <c r="AY140" s="250" t="s">
        <v>178</v>
      </c>
    </row>
    <row r="141" s="13" customFormat="1">
      <c r="A141" s="13"/>
      <c r="B141" s="240"/>
      <c r="C141" s="241"/>
      <c r="D141" s="242" t="s">
        <v>372</v>
      </c>
      <c r="E141" s="243" t="s">
        <v>21</v>
      </c>
      <c r="F141" s="244" t="s">
        <v>6189</v>
      </c>
      <c r="G141" s="241"/>
      <c r="H141" s="243" t="s">
        <v>21</v>
      </c>
      <c r="I141" s="245"/>
      <c r="J141" s="241"/>
      <c r="K141" s="241"/>
      <c r="L141" s="246"/>
      <c r="M141" s="247"/>
      <c r="N141" s="248"/>
      <c r="O141" s="248"/>
      <c r="P141" s="248"/>
      <c r="Q141" s="248"/>
      <c r="R141" s="248"/>
      <c r="S141" s="248"/>
      <c r="T141" s="249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50" t="s">
        <v>372</v>
      </c>
      <c r="AU141" s="250" t="s">
        <v>79</v>
      </c>
      <c r="AV141" s="13" t="s">
        <v>79</v>
      </c>
      <c r="AW141" s="13" t="s">
        <v>34</v>
      </c>
      <c r="AX141" s="13" t="s">
        <v>72</v>
      </c>
      <c r="AY141" s="250" t="s">
        <v>178</v>
      </c>
    </row>
    <row r="142" s="2" customFormat="1" ht="49.05" customHeight="1">
      <c r="A142" s="41"/>
      <c r="B142" s="42"/>
      <c r="C142" s="214" t="s">
        <v>230</v>
      </c>
      <c r="D142" s="214" t="s">
        <v>179</v>
      </c>
      <c r="E142" s="215" t="s">
        <v>6190</v>
      </c>
      <c r="F142" s="216" t="s">
        <v>6191</v>
      </c>
      <c r="G142" s="217" t="s">
        <v>546</v>
      </c>
      <c r="H142" s="218">
        <v>1</v>
      </c>
      <c r="I142" s="219"/>
      <c r="J142" s="220">
        <f>ROUND(I142*H142,2)</f>
        <v>0</v>
      </c>
      <c r="K142" s="216" t="s">
        <v>393</v>
      </c>
      <c r="L142" s="47"/>
      <c r="M142" s="221" t="s">
        <v>21</v>
      </c>
      <c r="N142" s="222" t="s">
        <v>43</v>
      </c>
      <c r="O142" s="87"/>
      <c r="P142" s="223">
        <f>O142*H142</f>
        <v>0</v>
      </c>
      <c r="Q142" s="223">
        <v>0</v>
      </c>
      <c r="R142" s="223">
        <f>Q142*H142</f>
        <v>0</v>
      </c>
      <c r="S142" s="223">
        <v>0</v>
      </c>
      <c r="T142" s="224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25" t="s">
        <v>97</v>
      </c>
      <c r="AT142" s="225" t="s">
        <v>179</v>
      </c>
      <c r="AU142" s="225" t="s">
        <v>79</v>
      </c>
      <c r="AY142" s="20" t="s">
        <v>178</v>
      </c>
      <c r="BE142" s="226">
        <f>IF(N142="základní",J142,0)</f>
        <v>0</v>
      </c>
      <c r="BF142" s="226">
        <f>IF(N142="snížená",J142,0)</f>
        <v>0</v>
      </c>
      <c r="BG142" s="226">
        <f>IF(N142="zákl. přenesená",J142,0)</f>
        <v>0</v>
      </c>
      <c r="BH142" s="226">
        <f>IF(N142="sníž. přenesená",J142,0)</f>
        <v>0</v>
      </c>
      <c r="BI142" s="226">
        <f>IF(N142="nulová",J142,0)</f>
        <v>0</v>
      </c>
      <c r="BJ142" s="20" t="s">
        <v>79</v>
      </c>
      <c r="BK142" s="226">
        <f>ROUND(I142*H142,2)</f>
        <v>0</v>
      </c>
      <c r="BL142" s="20" t="s">
        <v>97</v>
      </c>
      <c r="BM142" s="225" t="s">
        <v>6192</v>
      </c>
    </row>
    <row r="143" s="2" customFormat="1" ht="16.5" customHeight="1">
      <c r="A143" s="41"/>
      <c r="B143" s="42"/>
      <c r="C143" s="214" t="s">
        <v>235</v>
      </c>
      <c r="D143" s="214" t="s">
        <v>179</v>
      </c>
      <c r="E143" s="215" t="s">
        <v>6193</v>
      </c>
      <c r="F143" s="216" t="s">
        <v>6194</v>
      </c>
      <c r="G143" s="217" t="s">
        <v>546</v>
      </c>
      <c r="H143" s="218">
        <v>1</v>
      </c>
      <c r="I143" s="219"/>
      <c r="J143" s="220">
        <f>ROUND(I143*H143,2)</f>
        <v>0</v>
      </c>
      <c r="K143" s="216" t="s">
        <v>393</v>
      </c>
      <c r="L143" s="47"/>
      <c r="M143" s="221" t="s">
        <v>21</v>
      </c>
      <c r="N143" s="222" t="s">
        <v>43</v>
      </c>
      <c r="O143" s="87"/>
      <c r="P143" s="223">
        <f>O143*H143</f>
        <v>0</v>
      </c>
      <c r="Q143" s="223">
        <v>0</v>
      </c>
      <c r="R143" s="223">
        <f>Q143*H143</f>
        <v>0</v>
      </c>
      <c r="S143" s="223">
        <v>0</v>
      </c>
      <c r="T143" s="224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25" t="s">
        <v>97</v>
      </c>
      <c r="AT143" s="225" t="s">
        <v>179</v>
      </c>
      <c r="AU143" s="225" t="s">
        <v>79</v>
      </c>
      <c r="AY143" s="20" t="s">
        <v>178</v>
      </c>
      <c r="BE143" s="226">
        <f>IF(N143="základní",J143,0)</f>
        <v>0</v>
      </c>
      <c r="BF143" s="226">
        <f>IF(N143="snížená",J143,0)</f>
        <v>0</v>
      </c>
      <c r="BG143" s="226">
        <f>IF(N143="zákl. přenesená",J143,0)</f>
        <v>0</v>
      </c>
      <c r="BH143" s="226">
        <f>IF(N143="sníž. přenesená",J143,0)</f>
        <v>0</v>
      </c>
      <c r="BI143" s="226">
        <f>IF(N143="nulová",J143,0)</f>
        <v>0</v>
      </c>
      <c r="BJ143" s="20" t="s">
        <v>79</v>
      </c>
      <c r="BK143" s="226">
        <f>ROUND(I143*H143,2)</f>
        <v>0</v>
      </c>
      <c r="BL143" s="20" t="s">
        <v>97</v>
      </c>
      <c r="BM143" s="225" t="s">
        <v>6195</v>
      </c>
    </row>
    <row r="144" s="14" customFormat="1">
      <c r="A144" s="14"/>
      <c r="B144" s="251"/>
      <c r="C144" s="252"/>
      <c r="D144" s="242" t="s">
        <v>372</v>
      </c>
      <c r="E144" s="253" t="s">
        <v>21</v>
      </c>
      <c r="F144" s="254" t="s">
        <v>6196</v>
      </c>
      <c r="G144" s="252"/>
      <c r="H144" s="255">
        <v>1</v>
      </c>
      <c r="I144" s="256"/>
      <c r="J144" s="252"/>
      <c r="K144" s="252"/>
      <c r="L144" s="257"/>
      <c r="M144" s="258"/>
      <c r="N144" s="259"/>
      <c r="O144" s="259"/>
      <c r="P144" s="259"/>
      <c r="Q144" s="259"/>
      <c r="R144" s="259"/>
      <c r="S144" s="259"/>
      <c r="T144" s="260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61" t="s">
        <v>372</v>
      </c>
      <c r="AU144" s="261" t="s">
        <v>79</v>
      </c>
      <c r="AV144" s="14" t="s">
        <v>81</v>
      </c>
      <c r="AW144" s="14" t="s">
        <v>34</v>
      </c>
      <c r="AX144" s="14" t="s">
        <v>79</v>
      </c>
      <c r="AY144" s="261" t="s">
        <v>178</v>
      </c>
    </row>
    <row r="145" s="13" customFormat="1">
      <c r="A145" s="13"/>
      <c r="B145" s="240"/>
      <c r="C145" s="241"/>
      <c r="D145" s="242" t="s">
        <v>372</v>
      </c>
      <c r="E145" s="243" t="s">
        <v>21</v>
      </c>
      <c r="F145" s="244" t="s">
        <v>6197</v>
      </c>
      <c r="G145" s="241"/>
      <c r="H145" s="243" t="s">
        <v>21</v>
      </c>
      <c r="I145" s="245"/>
      <c r="J145" s="241"/>
      <c r="K145" s="241"/>
      <c r="L145" s="246"/>
      <c r="M145" s="247"/>
      <c r="N145" s="248"/>
      <c r="O145" s="248"/>
      <c r="P145" s="248"/>
      <c r="Q145" s="248"/>
      <c r="R145" s="248"/>
      <c r="S145" s="248"/>
      <c r="T145" s="249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50" t="s">
        <v>372</v>
      </c>
      <c r="AU145" s="250" t="s">
        <v>79</v>
      </c>
      <c r="AV145" s="13" t="s">
        <v>79</v>
      </c>
      <c r="AW145" s="13" t="s">
        <v>34</v>
      </c>
      <c r="AX145" s="13" t="s">
        <v>72</v>
      </c>
      <c r="AY145" s="250" t="s">
        <v>178</v>
      </c>
    </row>
    <row r="146" s="13" customFormat="1">
      <c r="A146" s="13"/>
      <c r="B146" s="240"/>
      <c r="C146" s="241"/>
      <c r="D146" s="242" t="s">
        <v>372</v>
      </c>
      <c r="E146" s="243" t="s">
        <v>21</v>
      </c>
      <c r="F146" s="244" t="s">
        <v>6198</v>
      </c>
      <c r="G146" s="241"/>
      <c r="H146" s="243" t="s">
        <v>21</v>
      </c>
      <c r="I146" s="245"/>
      <c r="J146" s="241"/>
      <c r="K146" s="241"/>
      <c r="L146" s="246"/>
      <c r="M146" s="247"/>
      <c r="N146" s="248"/>
      <c r="O146" s="248"/>
      <c r="P146" s="248"/>
      <c r="Q146" s="248"/>
      <c r="R146" s="248"/>
      <c r="S146" s="248"/>
      <c r="T146" s="249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50" t="s">
        <v>372</v>
      </c>
      <c r="AU146" s="250" t="s">
        <v>79</v>
      </c>
      <c r="AV146" s="13" t="s">
        <v>79</v>
      </c>
      <c r="AW146" s="13" t="s">
        <v>34</v>
      </c>
      <c r="AX146" s="13" t="s">
        <v>72</v>
      </c>
      <c r="AY146" s="250" t="s">
        <v>178</v>
      </c>
    </row>
    <row r="147" s="13" customFormat="1">
      <c r="A147" s="13"/>
      <c r="B147" s="240"/>
      <c r="C147" s="241"/>
      <c r="D147" s="242" t="s">
        <v>372</v>
      </c>
      <c r="E147" s="243" t="s">
        <v>21</v>
      </c>
      <c r="F147" s="244" t="s">
        <v>6199</v>
      </c>
      <c r="G147" s="241"/>
      <c r="H147" s="243" t="s">
        <v>21</v>
      </c>
      <c r="I147" s="245"/>
      <c r="J147" s="241"/>
      <c r="K147" s="241"/>
      <c r="L147" s="246"/>
      <c r="M147" s="247"/>
      <c r="N147" s="248"/>
      <c r="O147" s="248"/>
      <c r="P147" s="248"/>
      <c r="Q147" s="248"/>
      <c r="R147" s="248"/>
      <c r="S147" s="248"/>
      <c r="T147" s="249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50" t="s">
        <v>372</v>
      </c>
      <c r="AU147" s="250" t="s">
        <v>79</v>
      </c>
      <c r="AV147" s="13" t="s">
        <v>79</v>
      </c>
      <c r="AW147" s="13" t="s">
        <v>34</v>
      </c>
      <c r="AX147" s="13" t="s">
        <v>72</v>
      </c>
      <c r="AY147" s="250" t="s">
        <v>178</v>
      </c>
    </row>
    <row r="148" s="13" customFormat="1">
      <c r="A148" s="13"/>
      <c r="B148" s="240"/>
      <c r="C148" s="241"/>
      <c r="D148" s="242" t="s">
        <v>372</v>
      </c>
      <c r="E148" s="243" t="s">
        <v>21</v>
      </c>
      <c r="F148" s="244" t="s">
        <v>6200</v>
      </c>
      <c r="G148" s="241"/>
      <c r="H148" s="243" t="s">
        <v>21</v>
      </c>
      <c r="I148" s="245"/>
      <c r="J148" s="241"/>
      <c r="K148" s="241"/>
      <c r="L148" s="246"/>
      <c r="M148" s="247"/>
      <c r="N148" s="248"/>
      <c r="O148" s="248"/>
      <c r="P148" s="248"/>
      <c r="Q148" s="248"/>
      <c r="R148" s="248"/>
      <c r="S148" s="248"/>
      <c r="T148" s="249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50" t="s">
        <v>372</v>
      </c>
      <c r="AU148" s="250" t="s">
        <v>79</v>
      </c>
      <c r="AV148" s="13" t="s">
        <v>79</v>
      </c>
      <c r="AW148" s="13" t="s">
        <v>34</v>
      </c>
      <c r="AX148" s="13" t="s">
        <v>72</v>
      </c>
      <c r="AY148" s="250" t="s">
        <v>178</v>
      </c>
    </row>
    <row r="149" s="2" customFormat="1" ht="24.15" customHeight="1">
      <c r="A149" s="41"/>
      <c r="B149" s="42"/>
      <c r="C149" s="214" t="s">
        <v>8</v>
      </c>
      <c r="D149" s="214" t="s">
        <v>179</v>
      </c>
      <c r="E149" s="215" t="s">
        <v>6201</v>
      </c>
      <c r="F149" s="216" t="s">
        <v>6202</v>
      </c>
      <c r="G149" s="217" t="s">
        <v>546</v>
      </c>
      <c r="H149" s="218">
        <v>1</v>
      </c>
      <c r="I149" s="219"/>
      <c r="J149" s="220">
        <f>ROUND(I149*H149,2)</f>
        <v>0</v>
      </c>
      <c r="K149" s="216" t="s">
        <v>393</v>
      </c>
      <c r="L149" s="47"/>
      <c r="M149" s="221" t="s">
        <v>21</v>
      </c>
      <c r="N149" s="222" t="s">
        <v>43</v>
      </c>
      <c r="O149" s="87"/>
      <c r="P149" s="223">
        <f>O149*H149</f>
        <v>0</v>
      </c>
      <c r="Q149" s="223">
        <v>0</v>
      </c>
      <c r="R149" s="223">
        <f>Q149*H149</f>
        <v>0</v>
      </c>
      <c r="S149" s="223">
        <v>0</v>
      </c>
      <c r="T149" s="224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25" t="s">
        <v>97</v>
      </c>
      <c r="AT149" s="225" t="s">
        <v>179</v>
      </c>
      <c r="AU149" s="225" t="s">
        <v>79</v>
      </c>
      <c r="AY149" s="20" t="s">
        <v>178</v>
      </c>
      <c r="BE149" s="226">
        <f>IF(N149="základní",J149,0)</f>
        <v>0</v>
      </c>
      <c r="BF149" s="226">
        <f>IF(N149="snížená",J149,0)</f>
        <v>0</v>
      </c>
      <c r="BG149" s="226">
        <f>IF(N149="zákl. přenesená",J149,0)</f>
        <v>0</v>
      </c>
      <c r="BH149" s="226">
        <f>IF(N149="sníž. přenesená",J149,0)</f>
        <v>0</v>
      </c>
      <c r="BI149" s="226">
        <f>IF(N149="nulová",J149,0)</f>
        <v>0</v>
      </c>
      <c r="BJ149" s="20" t="s">
        <v>79</v>
      </c>
      <c r="BK149" s="226">
        <f>ROUND(I149*H149,2)</f>
        <v>0</v>
      </c>
      <c r="BL149" s="20" t="s">
        <v>97</v>
      </c>
      <c r="BM149" s="225" t="s">
        <v>6203</v>
      </c>
    </row>
    <row r="150" s="2" customFormat="1" ht="24.15" customHeight="1">
      <c r="A150" s="41"/>
      <c r="B150" s="42"/>
      <c r="C150" s="214" t="s">
        <v>242</v>
      </c>
      <c r="D150" s="214" t="s">
        <v>179</v>
      </c>
      <c r="E150" s="215" t="s">
        <v>6204</v>
      </c>
      <c r="F150" s="216" t="s">
        <v>6205</v>
      </c>
      <c r="G150" s="217" t="s">
        <v>546</v>
      </c>
      <c r="H150" s="218">
        <v>1</v>
      </c>
      <c r="I150" s="219"/>
      <c r="J150" s="220">
        <f>ROUND(I150*H150,2)</f>
        <v>0</v>
      </c>
      <c r="K150" s="216" t="s">
        <v>393</v>
      </c>
      <c r="L150" s="47"/>
      <c r="M150" s="221" t="s">
        <v>21</v>
      </c>
      <c r="N150" s="222" t="s">
        <v>43</v>
      </c>
      <c r="O150" s="87"/>
      <c r="P150" s="223">
        <f>O150*H150</f>
        <v>0</v>
      </c>
      <c r="Q150" s="223">
        <v>0</v>
      </c>
      <c r="R150" s="223">
        <f>Q150*H150</f>
        <v>0</v>
      </c>
      <c r="S150" s="223">
        <v>0</v>
      </c>
      <c r="T150" s="224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25" t="s">
        <v>97</v>
      </c>
      <c r="AT150" s="225" t="s">
        <v>179</v>
      </c>
      <c r="AU150" s="225" t="s">
        <v>79</v>
      </c>
      <c r="AY150" s="20" t="s">
        <v>178</v>
      </c>
      <c r="BE150" s="226">
        <f>IF(N150="základní",J150,0)</f>
        <v>0</v>
      </c>
      <c r="BF150" s="226">
        <f>IF(N150="snížená",J150,0)</f>
        <v>0</v>
      </c>
      <c r="BG150" s="226">
        <f>IF(N150="zákl. přenesená",J150,0)</f>
        <v>0</v>
      </c>
      <c r="BH150" s="226">
        <f>IF(N150="sníž. přenesená",J150,0)</f>
        <v>0</v>
      </c>
      <c r="BI150" s="226">
        <f>IF(N150="nulová",J150,0)</f>
        <v>0</v>
      </c>
      <c r="BJ150" s="20" t="s">
        <v>79</v>
      </c>
      <c r="BK150" s="226">
        <f>ROUND(I150*H150,2)</f>
        <v>0</v>
      </c>
      <c r="BL150" s="20" t="s">
        <v>97</v>
      </c>
      <c r="BM150" s="225" t="s">
        <v>6206</v>
      </c>
    </row>
    <row r="151" s="14" customFormat="1">
      <c r="A151" s="14"/>
      <c r="B151" s="251"/>
      <c r="C151" s="252"/>
      <c r="D151" s="242" t="s">
        <v>372</v>
      </c>
      <c r="E151" s="253" t="s">
        <v>21</v>
      </c>
      <c r="F151" s="254" t="s">
        <v>6207</v>
      </c>
      <c r="G151" s="252"/>
      <c r="H151" s="255">
        <v>1</v>
      </c>
      <c r="I151" s="256"/>
      <c r="J151" s="252"/>
      <c r="K151" s="252"/>
      <c r="L151" s="257"/>
      <c r="M151" s="258"/>
      <c r="N151" s="259"/>
      <c r="O151" s="259"/>
      <c r="P151" s="259"/>
      <c r="Q151" s="259"/>
      <c r="R151" s="259"/>
      <c r="S151" s="259"/>
      <c r="T151" s="260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61" t="s">
        <v>372</v>
      </c>
      <c r="AU151" s="261" t="s">
        <v>79</v>
      </c>
      <c r="AV151" s="14" t="s">
        <v>81</v>
      </c>
      <c r="AW151" s="14" t="s">
        <v>34</v>
      </c>
      <c r="AX151" s="14" t="s">
        <v>79</v>
      </c>
      <c r="AY151" s="261" t="s">
        <v>178</v>
      </c>
    </row>
    <row r="152" s="13" customFormat="1">
      <c r="A152" s="13"/>
      <c r="B152" s="240"/>
      <c r="C152" s="241"/>
      <c r="D152" s="242" t="s">
        <v>372</v>
      </c>
      <c r="E152" s="243" t="s">
        <v>21</v>
      </c>
      <c r="F152" s="244" t="s">
        <v>6208</v>
      </c>
      <c r="G152" s="241"/>
      <c r="H152" s="243" t="s">
        <v>21</v>
      </c>
      <c r="I152" s="245"/>
      <c r="J152" s="241"/>
      <c r="K152" s="241"/>
      <c r="L152" s="246"/>
      <c r="M152" s="247"/>
      <c r="N152" s="248"/>
      <c r="O152" s="248"/>
      <c r="P152" s="248"/>
      <c r="Q152" s="248"/>
      <c r="R152" s="248"/>
      <c r="S152" s="248"/>
      <c r="T152" s="249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50" t="s">
        <v>372</v>
      </c>
      <c r="AU152" s="250" t="s">
        <v>79</v>
      </c>
      <c r="AV152" s="13" t="s">
        <v>79</v>
      </c>
      <c r="AW152" s="13" t="s">
        <v>34</v>
      </c>
      <c r="AX152" s="13" t="s">
        <v>72</v>
      </c>
      <c r="AY152" s="250" t="s">
        <v>178</v>
      </c>
    </row>
    <row r="153" s="13" customFormat="1">
      <c r="A153" s="13"/>
      <c r="B153" s="240"/>
      <c r="C153" s="241"/>
      <c r="D153" s="242" t="s">
        <v>372</v>
      </c>
      <c r="E153" s="243" t="s">
        <v>21</v>
      </c>
      <c r="F153" s="244" t="s">
        <v>6209</v>
      </c>
      <c r="G153" s="241"/>
      <c r="H153" s="243" t="s">
        <v>21</v>
      </c>
      <c r="I153" s="245"/>
      <c r="J153" s="241"/>
      <c r="K153" s="241"/>
      <c r="L153" s="246"/>
      <c r="M153" s="247"/>
      <c r="N153" s="248"/>
      <c r="O153" s="248"/>
      <c r="P153" s="248"/>
      <c r="Q153" s="248"/>
      <c r="R153" s="248"/>
      <c r="S153" s="248"/>
      <c r="T153" s="249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50" t="s">
        <v>372</v>
      </c>
      <c r="AU153" s="250" t="s">
        <v>79</v>
      </c>
      <c r="AV153" s="13" t="s">
        <v>79</v>
      </c>
      <c r="AW153" s="13" t="s">
        <v>34</v>
      </c>
      <c r="AX153" s="13" t="s">
        <v>72</v>
      </c>
      <c r="AY153" s="250" t="s">
        <v>178</v>
      </c>
    </row>
    <row r="154" s="13" customFormat="1">
      <c r="A154" s="13"/>
      <c r="B154" s="240"/>
      <c r="C154" s="241"/>
      <c r="D154" s="242" t="s">
        <v>372</v>
      </c>
      <c r="E154" s="243" t="s">
        <v>21</v>
      </c>
      <c r="F154" s="244" t="s">
        <v>6210</v>
      </c>
      <c r="G154" s="241"/>
      <c r="H154" s="243" t="s">
        <v>21</v>
      </c>
      <c r="I154" s="245"/>
      <c r="J154" s="241"/>
      <c r="K154" s="241"/>
      <c r="L154" s="246"/>
      <c r="M154" s="247"/>
      <c r="N154" s="248"/>
      <c r="O154" s="248"/>
      <c r="P154" s="248"/>
      <c r="Q154" s="248"/>
      <c r="R154" s="248"/>
      <c r="S154" s="248"/>
      <c r="T154" s="249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50" t="s">
        <v>372</v>
      </c>
      <c r="AU154" s="250" t="s">
        <v>79</v>
      </c>
      <c r="AV154" s="13" t="s">
        <v>79</v>
      </c>
      <c r="AW154" s="13" t="s">
        <v>34</v>
      </c>
      <c r="AX154" s="13" t="s">
        <v>72</v>
      </c>
      <c r="AY154" s="250" t="s">
        <v>178</v>
      </c>
    </row>
    <row r="155" s="2" customFormat="1" ht="33" customHeight="1">
      <c r="A155" s="41"/>
      <c r="B155" s="42"/>
      <c r="C155" s="214" t="s">
        <v>246</v>
      </c>
      <c r="D155" s="214" t="s">
        <v>179</v>
      </c>
      <c r="E155" s="215" t="s">
        <v>6211</v>
      </c>
      <c r="F155" s="216" t="s">
        <v>6212</v>
      </c>
      <c r="G155" s="217" t="s">
        <v>209</v>
      </c>
      <c r="H155" s="218">
        <v>138.16</v>
      </c>
      <c r="I155" s="219"/>
      <c r="J155" s="220">
        <f>ROUND(I155*H155,2)</f>
        <v>0</v>
      </c>
      <c r="K155" s="216" t="s">
        <v>393</v>
      </c>
      <c r="L155" s="47"/>
      <c r="M155" s="221" t="s">
        <v>21</v>
      </c>
      <c r="N155" s="222" t="s">
        <v>43</v>
      </c>
      <c r="O155" s="87"/>
      <c r="P155" s="223">
        <f>O155*H155</f>
        <v>0</v>
      </c>
      <c r="Q155" s="223">
        <v>0</v>
      </c>
      <c r="R155" s="223">
        <f>Q155*H155</f>
        <v>0</v>
      </c>
      <c r="S155" s="223">
        <v>0</v>
      </c>
      <c r="T155" s="224">
        <f>S155*H155</f>
        <v>0</v>
      </c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R155" s="225" t="s">
        <v>97</v>
      </c>
      <c r="AT155" s="225" t="s">
        <v>179</v>
      </c>
      <c r="AU155" s="225" t="s">
        <v>79</v>
      </c>
      <c r="AY155" s="20" t="s">
        <v>178</v>
      </c>
      <c r="BE155" s="226">
        <f>IF(N155="základní",J155,0)</f>
        <v>0</v>
      </c>
      <c r="BF155" s="226">
        <f>IF(N155="snížená",J155,0)</f>
        <v>0</v>
      </c>
      <c r="BG155" s="226">
        <f>IF(N155="zákl. přenesená",J155,0)</f>
        <v>0</v>
      </c>
      <c r="BH155" s="226">
        <f>IF(N155="sníž. přenesená",J155,0)</f>
        <v>0</v>
      </c>
      <c r="BI155" s="226">
        <f>IF(N155="nulová",J155,0)</f>
        <v>0</v>
      </c>
      <c r="BJ155" s="20" t="s">
        <v>79</v>
      </c>
      <c r="BK155" s="226">
        <f>ROUND(I155*H155,2)</f>
        <v>0</v>
      </c>
      <c r="BL155" s="20" t="s">
        <v>97</v>
      </c>
      <c r="BM155" s="225" t="s">
        <v>6213</v>
      </c>
    </row>
    <row r="156" s="13" customFormat="1">
      <c r="A156" s="13"/>
      <c r="B156" s="240"/>
      <c r="C156" s="241"/>
      <c r="D156" s="242" t="s">
        <v>372</v>
      </c>
      <c r="E156" s="243" t="s">
        <v>21</v>
      </c>
      <c r="F156" s="244" t="s">
        <v>6214</v>
      </c>
      <c r="G156" s="241"/>
      <c r="H156" s="243" t="s">
        <v>21</v>
      </c>
      <c r="I156" s="245"/>
      <c r="J156" s="241"/>
      <c r="K156" s="241"/>
      <c r="L156" s="246"/>
      <c r="M156" s="247"/>
      <c r="N156" s="248"/>
      <c r="O156" s="248"/>
      <c r="P156" s="248"/>
      <c r="Q156" s="248"/>
      <c r="R156" s="248"/>
      <c r="S156" s="248"/>
      <c r="T156" s="249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50" t="s">
        <v>372</v>
      </c>
      <c r="AU156" s="250" t="s">
        <v>79</v>
      </c>
      <c r="AV156" s="13" t="s">
        <v>79</v>
      </c>
      <c r="AW156" s="13" t="s">
        <v>34</v>
      </c>
      <c r="AX156" s="13" t="s">
        <v>72</v>
      </c>
      <c r="AY156" s="250" t="s">
        <v>178</v>
      </c>
    </row>
    <row r="157" s="14" customFormat="1">
      <c r="A157" s="14"/>
      <c r="B157" s="251"/>
      <c r="C157" s="252"/>
      <c r="D157" s="242" t="s">
        <v>372</v>
      </c>
      <c r="E157" s="253" t="s">
        <v>21</v>
      </c>
      <c r="F157" s="254" t="s">
        <v>6215</v>
      </c>
      <c r="G157" s="252"/>
      <c r="H157" s="255">
        <v>62.799999999999997</v>
      </c>
      <c r="I157" s="256"/>
      <c r="J157" s="252"/>
      <c r="K157" s="252"/>
      <c r="L157" s="257"/>
      <c r="M157" s="258"/>
      <c r="N157" s="259"/>
      <c r="O157" s="259"/>
      <c r="P157" s="259"/>
      <c r="Q157" s="259"/>
      <c r="R157" s="259"/>
      <c r="S157" s="259"/>
      <c r="T157" s="260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61" t="s">
        <v>372</v>
      </c>
      <c r="AU157" s="261" t="s">
        <v>79</v>
      </c>
      <c r="AV157" s="14" t="s">
        <v>81</v>
      </c>
      <c r="AW157" s="14" t="s">
        <v>34</v>
      </c>
      <c r="AX157" s="14" t="s">
        <v>72</v>
      </c>
      <c r="AY157" s="261" t="s">
        <v>178</v>
      </c>
    </row>
    <row r="158" s="14" customFormat="1">
      <c r="A158" s="14"/>
      <c r="B158" s="251"/>
      <c r="C158" s="252"/>
      <c r="D158" s="242" t="s">
        <v>372</v>
      </c>
      <c r="E158" s="253" t="s">
        <v>21</v>
      </c>
      <c r="F158" s="254" t="s">
        <v>6216</v>
      </c>
      <c r="G158" s="252"/>
      <c r="H158" s="255">
        <v>62.799999999999997</v>
      </c>
      <c r="I158" s="256"/>
      <c r="J158" s="252"/>
      <c r="K158" s="252"/>
      <c r="L158" s="257"/>
      <c r="M158" s="258"/>
      <c r="N158" s="259"/>
      <c r="O158" s="259"/>
      <c r="P158" s="259"/>
      <c r="Q158" s="259"/>
      <c r="R158" s="259"/>
      <c r="S158" s="259"/>
      <c r="T158" s="260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1" t="s">
        <v>372</v>
      </c>
      <c r="AU158" s="261" t="s">
        <v>79</v>
      </c>
      <c r="AV158" s="14" t="s">
        <v>81</v>
      </c>
      <c r="AW158" s="14" t="s">
        <v>34</v>
      </c>
      <c r="AX158" s="14" t="s">
        <v>72</v>
      </c>
      <c r="AY158" s="261" t="s">
        <v>178</v>
      </c>
    </row>
    <row r="159" s="14" customFormat="1">
      <c r="A159" s="14"/>
      <c r="B159" s="251"/>
      <c r="C159" s="252"/>
      <c r="D159" s="242" t="s">
        <v>372</v>
      </c>
      <c r="E159" s="253" t="s">
        <v>21</v>
      </c>
      <c r="F159" s="254" t="s">
        <v>6217</v>
      </c>
      <c r="G159" s="252"/>
      <c r="H159" s="255">
        <v>12.560000000000001</v>
      </c>
      <c r="I159" s="256"/>
      <c r="J159" s="252"/>
      <c r="K159" s="252"/>
      <c r="L159" s="257"/>
      <c r="M159" s="258"/>
      <c r="N159" s="259"/>
      <c r="O159" s="259"/>
      <c r="P159" s="259"/>
      <c r="Q159" s="259"/>
      <c r="R159" s="259"/>
      <c r="S159" s="259"/>
      <c r="T159" s="260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61" t="s">
        <v>372</v>
      </c>
      <c r="AU159" s="261" t="s">
        <v>79</v>
      </c>
      <c r="AV159" s="14" t="s">
        <v>81</v>
      </c>
      <c r="AW159" s="14" t="s">
        <v>34</v>
      </c>
      <c r="AX159" s="14" t="s">
        <v>72</v>
      </c>
      <c r="AY159" s="261" t="s">
        <v>178</v>
      </c>
    </row>
    <row r="160" s="15" customFormat="1">
      <c r="A160" s="15"/>
      <c r="B160" s="262"/>
      <c r="C160" s="263"/>
      <c r="D160" s="242" t="s">
        <v>372</v>
      </c>
      <c r="E160" s="264" t="s">
        <v>21</v>
      </c>
      <c r="F160" s="265" t="s">
        <v>399</v>
      </c>
      <c r="G160" s="263"/>
      <c r="H160" s="266">
        <v>138.16</v>
      </c>
      <c r="I160" s="267"/>
      <c r="J160" s="263"/>
      <c r="K160" s="263"/>
      <c r="L160" s="268"/>
      <c r="M160" s="269"/>
      <c r="N160" s="270"/>
      <c r="O160" s="270"/>
      <c r="P160" s="270"/>
      <c r="Q160" s="270"/>
      <c r="R160" s="270"/>
      <c r="S160" s="270"/>
      <c r="T160" s="271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T160" s="272" t="s">
        <v>372</v>
      </c>
      <c r="AU160" s="272" t="s">
        <v>79</v>
      </c>
      <c r="AV160" s="15" t="s">
        <v>97</v>
      </c>
      <c r="AW160" s="15" t="s">
        <v>34</v>
      </c>
      <c r="AX160" s="15" t="s">
        <v>79</v>
      </c>
      <c r="AY160" s="272" t="s">
        <v>178</v>
      </c>
    </row>
    <row r="161" s="2" customFormat="1" ht="24.15" customHeight="1">
      <c r="A161" s="41"/>
      <c r="B161" s="42"/>
      <c r="C161" s="214" t="s">
        <v>250</v>
      </c>
      <c r="D161" s="214" t="s">
        <v>179</v>
      </c>
      <c r="E161" s="215" t="s">
        <v>6218</v>
      </c>
      <c r="F161" s="216" t="s">
        <v>6219</v>
      </c>
      <c r="G161" s="217" t="s">
        <v>384</v>
      </c>
      <c r="H161" s="218">
        <v>310</v>
      </c>
      <c r="I161" s="219"/>
      <c r="J161" s="220">
        <f>ROUND(I161*H161,2)</f>
        <v>0</v>
      </c>
      <c r="K161" s="216" t="s">
        <v>393</v>
      </c>
      <c r="L161" s="47"/>
      <c r="M161" s="221" t="s">
        <v>21</v>
      </c>
      <c r="N161" s="222" t="s">
        <v>43</v>
      </c>
      <c r="O161" s="87"/>
      <c r="P161" s="223">
        <f>O161*H161</f>
        <v>0</v>
      </c>
      <c r="Q161" s="223">
        <v>0</v>
      </c>
      <c r="R161" s="223">
        <f>Q161*H161</f>
        <v>0</v>
      </c>
      <c r="S161" s="223">
        <v>0</v>
      </c>
      <c r="T161" s="224">
        <f>S161*H161</f>
        <v>0</v>
      </c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R161" s="225" t="s">
        <v>97</v>
      </c>
      <c r="AT161" s="225" t="s">
        <v>179</v>
      </c>
      <c r="AU161" s="225" t="s">
        <v>79</v>
      </c>
      <c r="AY161" s="20" t="s">
        <v>178</v>
      </c>
      <c r="BE161" s="226">
        <f>IF(N161="základní",J161,0)</f>
        <v>0</v>
      </c>
      <c r="BF161" s="226">
        <f>IF(N161="snížená",J161,0)</f>
        <v>0</v>
      </c>
      <c r="BG161" s="226">
        <f>IF(N161="zákl. přenesená",J161,0)</f>
        <v>0</v>
      </c>
      <c r="BH161" s="226">
        <f>IF(N161="sníž. přenesená",J161,0)</f>
        <v>0</v>
      </c>
      <c r="BI161" s="226">
        <f>IF(N161="nulová",J161,0)</f>
        <v>0</v>
      </c>
      <c r="BJ161" s="20" t="s">
        <v>79</v>
      </c>
      <c r="BK161" s="226">
        <f>ROUND(I161*H161,2)</f>
        <v>0</v>
      </c>
      <c r="BL161" s="20" t="s">
        <v>97</v>
      </c>
      <c r="BM161" s="225" t="s">
        <v>6220</v>
      </c>
    </row>
    <row r="162" s="13" customFormat="1">
      <c r="A162" s="13"/>
      <c r="B162" s="240"/>
      <c r="C162" s="241"/>
      <c r="D162" s="242" t="s">
        <v>372</v>
      </c>
      <c r="E162" s="243" t="s">
        <v>21</v>
      </c>
      <c r="F162" s="244" t="s">
        <v>6214</v>
      </c>
      <c r="G162" s="241"/>
      <c r="H162" s="243" t="s">
        <v>21</v>
      </c>
      <c r="I162" s="245"/>
      <c r="J162" s="241"/>
      <c r="K162" s="241"/>
      <c r="L162" s="246"/>
      <c r="M162" s="247"/>
      <c r="N162" s="248"/>
      <c r="O162" s="248"/>
      <c r="P162" s="248"/>
      <c r="Q162" s="248"/>
      <c r="R162" s="248"/>
      <c r="S162" s="248"/>
      <c r="T162" s="249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50" t="s">
        <v>372</v>
      </c>
      <c r="AU162" s="250" t="s">
        <v>79</v>
      </c>
      <c r="AV162" s="13" t="s">
        <v>79</v>
      </c>
      <c r="AW162" s="13" t="s">
        <v>34</v>
      </c>
      <c r="AX162" s="13" t="s">
        <v>72</v>
      </c>
      <c r="AY162" s="250" t="s">
        <v>178</v>
      </c>
    </row>
    <row r="163" s="14" customFormat="1">
      <c r="A163" s="14"/>
      <c r="B163" s="251"/>
      <c r="C163" s="252"/>
      <c r="D163" s="242" t="s">
        <v>372</v>
      </c>
      <c r="E163" s="253" t="s">
        <v>21</v>
      </c>
      <c r="F163" s="254" t="s">
        <v>6221</v>
      </c>
      <c r="G163" s="252"/>
      <c r="H163" s="255">
        <v>310</v>
      </c>
      <c r="I163" s="256"/>
      <c r="J163" s="252"/>
      <c r="K163" s="252"/>
      <c r="L163" s="257"/>
      <c r="M163" s="258"/>
      <c r="N163" s="259"/>
      <c r="O163" s="259"/>
      <c r="P163" s="259"/>
      <c r="Q163" s="259"/>
      <c r="R163" s="259"/>
      <c r="S163" s="259"/>
      <c r="T163" s="260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61" t="s">
        <v>372</v>
      </c>
      <c r="AU163" s="261" t="s">
        <v>79</v>
      </c>
      <c r="AV163" s="14" t="s">
        <v>81</v>
      </c>
      <c r="AW163" s="14" t="s">
        <v>34</v>
      </c>
      <c r="AX163" s="14" t="s">
        <v>79</v>
      </c>
      <c r="AY163" s="261" t="s">
        <v>178</v>
      </c>
    </row>
    <row r="164" s="13" customFormat="1">
      <c r="A164" s="13"/>
      <c r="B164" s="240"/>
      <c r="C164" s="241"/>
      <c r="D164" s="242" t="s">
        <v>372</v>
      </c>
      <c r="E164" s="243" t="s">
        <v>21</v>
      </c>
      <c r="F164" s="244" t="s">
        <v>6222</v>
      </c>
      <c r="G164" s="241"/>
      <c r="H164" s="243" t="s">
        <v>21</v>
      </c>
      <c r="I164" s="245"/>
      <c r="J164" s="241"/>
      <c r="K164" s="241"/>
      <c r="L164" s="246"/>
      <c r="M164" s="247"/>
      <c r="N164" s="248"/>
      <c r="O164" s="248"/>
      <c r="P164" s="248"/>
      <c r="Q164" s="248"/>
      <c r="R164" s="248"/>
      <c r="S164" s="248"/>
      <c r="T164" s="249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50" t="s">
        <v>372</v>
      </c>
      <c r="AU164" s="250" t="s">
        <v>79</v>
      </c>
      <c r="AV164" s="13" t="s">
        <v>79</v>
      </c>
      <c r="AW164" s="13" t="s">
        <v>34</v>
      </c>
      <c r="AX164" s="13" t="s">
        <v>72</v>
      </c>
      <c r="AY164" s="250" t="s">
        <v>178</v>
      </c>
    </row>
    <row r="165" s="2" customFormat="1" ht="24.15" customHeight="1">
      <c r="A165" s="41"/>
      <c r="B165" s="42"/>
      <c r="C165" s="214" t="s">
        <v>254</v>
      </c>
      <c r="D165" s="214" t="s">
        <v>179</v>
      </c>
      <c r="E165" s="215" t="s">
        <v>6223</v>
      </c>
      <c r="F165" s="216" t="s">
        <v>6224</v>
      </c>
      <c r="G165" s="217" t="s">
        <v>384</v>
      </c>
      <c r="H165" s="218">
        <v>820</v>
      </c>
      <c r="I165" s="219"/>
      <c r="J165" s="220">
        <f>ROUND(I165*H165,2)</f>
        <v>0</v>
      </c>
      <c r="K165" s="216" t="s">
        <v>393</v>
      </c>
      <c r="L165" s="47"/>
      <c r="M165" s="221" t="s">
        <v>21</v>
      </c>
      <c r="N165" s="222" t="s">
        <v>43</v>
      </c>
      <c r="O165" s="87"/>
      <c r="P165" s="223">
        <f>O165*H165</f>
        <v>0</v>
      </c>
      <c r="Q165" s="223">
        <v>0</v>
      </c>
      <c r="R165" s="223">
        <f>Q165*H165</f>
        <v>0</v>
      </c>
      <c r="S165" s="223">
        <v>0</v>
      </c>
      <c r="T165" s="224">
        <f>S165*H165</f>
        <v>0</v>
      </c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R165" s="225" t="s">
        <v>97</v>
      </c>
      <c r="AT165" s="225" t="s">
        <v>179</v>
      </c>
      <c r="AU165" s="225" t="s">
        <v>79</v>
      </c>
      <c r="AY165" s="20" t="s">
        <v>178</v>
      </c>
      <c r="BE165" s="226">
        <f>IF(N165="základní",J165,0)</f>
        <v>0</v>
      </c>
      <c r="BF165" s="226">
        <f>IF(N165="snížená",J165,0)</f>
        <v>0</v>
      </c>
      <c r="BG165" s="226">
        <f>IF(N165="zákl. přenesená",J165,0)</f>
        <v>0</v>
      </c>
      <c r="BH165" s="226">
        <f>IF(N165="sníž. přenesená",J165,0)</f>
        <v>0</v>
      </c>
      <c r="BI165" s="226">
        <f>IF(N165="nulová",J165,0)</f>
        <v>0</v>
      </c>
      <c r="BJ165" s="20" t="s">
        <v>79</v>
      </c>
      <c r="BK165" s="226">
        <f>ROUND(I165*H165,2)</f>
        <v>0</v>
      </c>
      <c r="BL165" s="20" t="s">
        <v>97</v>
      </c>
      <c r="BM165" s="225" t="s">
        <v>6225</v>
      </c>
    </row>
    <row r="166" s="13" customFormat="1">
      <c r="A166" s="13"/>
      <c r="B166" s="240"/>
      <c r="C166" s="241"/>
      <c r="D166" s="242" t="s">
        <v>372</v>
      </c>
      <c r="E166" s="243" t="s">
        <v>21</v>
      </c>
      <c r="F166" s="244" t="s">
        <v>6214</v>
      </c>
      <c r="G166" s="241"/>
      <c r="H166" s="243" t="s">
        <v>21</v>
      </c>
      <c r="I166" s="245"/>
      <c r="J166" s="241"/>
      <c r="K166" s="241"/>
      <c r="L166" s="246"/>
      <c r="M166" s="247"/>
      <c r="N166" s="248"/>
      <c r="O166" s="248"/>
      <c r="P166" s="248"/>
      <c r="Q166" s="248"/>
      <c r="R166" s="248"/>
      <c r="S166" s="248"/>
      <c r="T166" s="249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50" t="s">
        <v>372</v>
      </c>
      <c r="AU166" s="250" t="s">
        <v>79</v>
      </c>
      <c r="AV166" s="13" t="s">
        <v>79</v>
      </c>
      <c r="AW166" s="13" t="s">
        <v>34</v>
      </c>
      <c r="AX166" s="13" t="s">
        <v>72</v>
      </c>
      <c r="AY166" s="250" t="s">
        <v>178</v>
      </c>
    </row>
    <row r="167" s="14" customFormat="1">
      <c r="A167" s="14"/>
      <c r="B167" s="251"/>
      <c r="C167" s="252"/>
      <c r="D167" s="242" t="s">
        <v>372</v>
      </c>
      <c r="E167" s="253" t="s">
        <v>21</v>
      </c>
      <c r="F167" s="254" t="s">
        <v>6226</v>
      </c>
      <c r="G167" s="252"/>
      <c r="H167" s="255">
        <v>820</v>
      </c>
      <c r="I167" s="256"/>
      <c r="J167" s="252"/>
      <c r="K167" s="252"/>
      <c r="L167" s="257"/>
      <c r="M167" s="258"/>
      <c r="N167" s="259"/>
      <c r="O167" s="259"/>
      <c r="P167" s="259"/>
      <c r="Q167" s="259"/>
      <c r="R167" s="259"/>
      <c r="S167" s="259"/>
      <c r="T167" s="260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61" t="s">
        <v>372</v>
      </c>
      <c r="AU167" s="261" t="s">
        <v>79</v>
      </c>
      <c r="AV167" s="14" t="s">
        <v>81</v>
      </c>
      <c r="AW167" s="14" t="s">
        <v>34</v>
      </c>
      <c r="AX167" s="14" t="s">
        <v>79</v>
      </c>
      <c r="AY167" s="261" t="s">
        <v>178</v>
      </c>
    </row>
    <row r="168" s="2" customFormat="1" ht="24.15" customHeight="1">
      <c r="A168" s="41"/>
      <c r="B168" s="42"/>
      <c r="C168" s="214" t="s">
        <v>258</v>
      </c>
      <c r="D168" s="214" t="s">
        <v>179</v>
      </c>
      <c r="E168" s="215" t="s">
        <v>6227</v>
      </c>
      <c r="F168" s="216" t="s">
        <v>6228</v>
      </c>
      <c r="G168" s="217" t="s">
        <v>546</v>
      </c>
      <c r="H168" s="218">
        <v>1</v>
      </c>
      <c r="I168" s="219"/>
      <c r="J168" s="220">
        <f>ROUND(I168*H168,2)</f>
        <v>0</v>
      </c>
      <c r="K168" s="216" t="s">
        <v>393</v>
      </c>
      <c r="L168" s="47"/>
      <c r="M168" s="221" t="s">
        <v>21</v>
      </c>
      <c r="N168" s="222" t="s">
        <v>43</v>
      </c>
      <c r="O168" s="87"/>
      <c r="P168" s="223">
        <f>O168*H168</f>
        <v>0</v>
      </c>
      <c r="Q168" s="223">
        <v>0</v>
      </c>
      <c r="R168" s="223">
        <f>Q168*H168</f>
        <v>0</v>
      </c>
      <c r="S168" s="223">
        <v>0</v>
      </c>
      <c r="T168" s="224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25" t="s">
        <v>97</v>
      </c>
      <c r="AT168" s="225" t="s">
        <v>179</v>
      </c>
      <c r="AU168" s="225" t="s">
        <v>79</v>
      </c>
      <c r="AY168" s="20" t="s">
        <v>178</v>
      </c>
      <c r="BE168" s="226">
        <f>IF(N168="základní",J168,0)</f>
        <v>0</v>
      </c>
      <c r="BF168" s="226">
        <f>IF(N168="snížená",J168,0)</f>
        <v>0</v>
      </c>
      <c r="BG168" s="226">
        <f>IF(N168="zákl. přenesená",J168,0)</f>
        <v>0</v>
      </c>
      <c r="BH168" s="226">
        <f>IF(N168="sníž. přenesená",J168,0)</f>
        <v>0</v>
      </c>
      <c r="BI168" s="226">
        <f>IF(N168="nulová",J168,0)</f>
        <v>0</v>
      </c>
      <c r="BJ168" s="20" t="s">
        <v>79</v>
      </c>
      <c r="BK168" s="226">
        <f>ROUND(I168*H168,2)</f>
        <v>0</v>
      </c>
      <c r="BL168" s="20" t="s">
        <v>97</v>
      </c>
      <c r="BM168" s="225" t="s">
        <v>6229</v>
      </c>
    </row>
    <row r="169" s="13" customFormat="1">
      <c r="A169" s="13"/>
      <c r="B169" s="240"/>
      <c r="C169" s="241"/>
      <c r="D169" s="242" t="s">
        <v>372</v>
      </c>
      <c r="E169" s="243" t="s">
        <v>21</v>
      </c>
      <c r="F169" s="244" t="s">
        <v>6214</v>
      </c>
      <c r="G169" s="241"/>
      <c r="H169" s="243" t="s">
        <v>21</v>
      </c>
      <c r="I169" s="245"/>
      <c r="J169" s="241"/>
      <c r="K169" s="241"/>
      <c r="L169" s="246"/>
      <c r="M169" s="247"/>
      <c r="N169" s="248"/>
      <c r="O169" s="248"/>
      <c r="P169" s="248"/>
      <c r="Q169" s="248"/>
      <c r="R169" s="248"/>
      <c r="S169" s="248"/>
      <c r="T169" s="249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50" t="s">
        <v>372</v>
      </c>
      <c r="AU169" s="250" t="s">
        <v>79</v>
      </c>
      <c r="AV169" s="13" t="s">
        <v>79</v>
      </c>
      <c r="AW169" s="13" t="s">
        <v>34</v>
      </c>
      <c r="AX169" s="13" t="s">
        <v>72</v>
      </c>
      <c r="AY169" s="250" t="s">
        <v>178</v>
      </c>
    </row>
    <row r="170" s="14" customFormat="1">
      <c r="A170" s="14"/>
      <c r="B170" s="251"/>
      <c r="C170" s="252"/>
      <c r="D170" s="242" t="s">
        <v>372</v>
      </c>
      <c r="E170" s="253" t="s">
        <v>21</v>
      </c>
      <c r="F170" s="254" t="s">
        <v>6230</v>
      </c>
      <c r="G170" s="252"/>
      <c r="H170" s="255">
        <v>1</v>
      </c>
      <c r="I170" s="256"/>
      <c r="J170" s="252"/>
      <c r="K170" s="252"/>
      <c r="L170" s="257"/>
      <c r="M170" s="258"/>
      <c r="N170" s="259"/>
      <c r="O170" s="259"/>
      <c r="P170" s="259"/>
      <c r="Q170" s="259"/>
      <c r="R170" s="259"/>
      <c r="S170" s="259"/>
      <c r="T170" s="260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61" t="s">
        <v>372</v>
      </c>
      <c r="AU170" s="261" t="s">
        <v>79</v>
      </c>
      <c r="AV170" s="14" t="s">
        <v>81</v>
      </c>
      <c r="AW170" s="14" t="s">
        <v>34</v>
      </c>
      <c r="AX170" s="14" t="s">
        <v>79</v>
      </c>
      <c r="AY170" s="261" t="s">
        <v>178</v>
      </c>
    </row>
    <row r="171" s="13" customFormat="1">
      <c r="A171" s="13"/>
      <c r="B171" s="240"/>
      <c r="C171" s="241"/>
      <c r="D171" s="242" t="s">
        <v>372</v>
      </c>
      <c r="E171" s="243" t="s">
        <v>21</v>
      </c>
      <c r="F171" s="244" t="s">
        <v>6231</v>
      </c>
      <c r="G171" s="241"/>
      <c r="H171" s="243" t="s">
        <v>21</v>
      </c>
      <c r="I171" s="245"/>
      <c r="J171" s="241"/>
      <c r="K171" s="241"/>
      <c r="L171" s="246"/>
      <c r="M171" s="247"/>
      <c r="N171" s="248"/>
      <c r="O171" s="248"/>
      <c r="P171" s="248"/>
      <c r="Q171" s="248"/>
      <c r="R171" s="248"/>
      <c r="S171" s="248"/>
      <c r="T171" s="249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50" t="s">
        <v>372</v>
      </c>
      <c r="AU171" s="250" t="s">
        <v>79</v>
      </c>
      <c r="AV171" s="13" t="s">
        <v>79</v>
      </c>
      <c r="AW171" s="13" t="s">
        <v>34</v>
      </c>
      <c r="AX171" s="13" t="s">
        <v>72</v>
      </c>
      <c r="AY171" s="250" t="s">
        <v>178</v>
      </c>
    </row>
    <row r="172" s="2" customFormat="1" ht="16.5" customHeight="1">
      <c r="A172" s="41"/>
      <c r="B172" s="42"/>
      <c r="C172" s="214" t="s">
        <v>7</v>
      </c>
      <c r="D172" s="214" t="s">
        <v>179</v>
      </c>
      <c r="E172" s="215" t="s">
        <v>6232</v>
      </c>
      <c r="F172" s="216" t="s">
        <v>6233</v>
      </c>
      <c r="G172" s="217" t="s">
        <v>546</v>
      </c>
      <c r="H172" s="218">
        <v>2</v>
      </c>
      <c r="I172" s="219"/>
      <c r="J172" s="220">
        <f>ROUND(I172*H172,2)</f>
        <v>0</v>
      </c>
      <c r="K172" s="216" t="s">
        <v>368</v>
      </c>
      <c r="L172" s="47"/>
      <c r="M172" s="221" t="s">
        <v>21</v>
      </c>
      <c r="N172" s="222" t="s">
        <v>43</v>
      </c>
      <c r="O172" s="87"/>
      <c r="P172" s="223">
        <f>O172*H172</f>
        <v>0</v>
      </c>
      <c r="Q172" s="223">
        <v>0</v>
      </c>
      <c r="R172" s="223">
        <f>Q172*H172</f>
        <v>0</v>
      </c>
      <c r="S172" s="223">
        <v>0</v>
      </c>
      <c r="T172" s="224">
        <f>S172*H172</f>
        <v>0</v>
      </c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R172" s="225" t="s">
        <v>6234</v>
      </c>
      <c r="AT172" s="225" t="s">
        <v>179</v>
      </c>
      <c r="AU172" s="225" t="s">
        <v>79</v>
      </c>
      <c r="AY172" s="20" t="s">
        <v>178</v>
      </c>
      <c r="BE172" s="226">
        <f>IF(N172="základní",J172,0)</f>
        <v>0</v>
      </c>
      <c r="BF172" s="226">
        <f>IF(N172="snížená",J172,0)</f>
        <v>0</v>
      </c>
      <c r="BG172" s="226">
        <f>IF(N172="zákl. přenesená",J172,0)</f>
        <v>0</v>
      </c>
      <c r="BH172" s="226">
        <f>IF(N172="sníž. přenesená",J172,0)</f>
        <v>0</v>
      </c>
      <c r="BI172" s="226">
        <f>IF(N172="nulová",J172,0)</f>
        <v>0</v>
      </c>
      <c r="BJ172" s="20" t="s">
        <v>79</v>
      </c>
      <c r="BK172" s="226">
        <f>ROUND(I172*H172,2)</f>
        <v>0</v>
      </c>
      <c r="BL172" s="20" t="s">
        <v>6234</v>
      </c>
      <c r="BM172" s="225" t="s">
        <v>6235</v>
      </c>
    </row>
    <row r="173" s="2" customFormat="1">
      <c r="A173" s="41"/>
      <c r="B173" s="42"/>
      <c r="C173" s="43"/>
      <c r="D173" s="235" t="s">
        <v>370</v>
      </c>
      <c r="E173" s="43"/>
      <c r="F173" s="236" t="s">
        <v>6236</v>
      </c>
      <c r="G173" s="43"/>
      <c r="H173" s="43"/>
      <c r="I173" s="237"/>
      <c r="J173" s="43"/>
      <c r="K173" s="43"/>
      <c r="L173" s="47"/>
      <c r="M173" s="238"/>
      <c r="N173" s="239"/>
      <c r="O173" s="87"/>
      <c r="P173" s="87"/>
      <c r="Q173" s="87"/>
      <c r="R173" s="87"/>
      <c r="S173" s="87"/>
      <c r="T173" s="88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T173" s="20" t="s">
        <v>370</v>
      </c>
      <c r="AU173" s="20" t="s">
        <v>79</v>
      </c>
    </row>
    <row r="174" s="13" customFormat="1">
      <c r="A174" s="13"/>
      <c r="B174" s="240"/>
      <c r="C174" s="241"/>
      <c r="D174" s="242" t="s">
        <v>372</v>
      </c>
      <c r="E174" s="243" t="s">
        <v>21</v>
      </c>
      <c r="F174" s="244" t="s">
        <v>6237</v>
      </c>
      <c r="G174" s="241"/>
      <c r="H174" s="243" t="s">
        <v>21</v>
      </c>
      <c r="I174" s="245"/>
      <c r="J174" s="241"/>
      <c r="K174" s="241"/>
      <c r="L174" s="246"/>
      <c r="M174" s="247"/>
      <c r="N174" s="248"/>
      <c r="O174" s="248"/>
      <c r="P174" s="248"/>
      <c r="Q174" s="248"/>
      <c r="R174" s="248"/>
      <c r="S174" s="248"/>
      <c r="T174" s="249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50" t="s">
        <v>372</v>
      </c>
      <c r="AU174" s="250" t="s">
        <v>79</v>
      </c>
      <c r="AV174" s="13" t="s">
        <v>79</v>
      </c>
      <c r="AW174" s="13" t="s">
        <v>34</v>
      </c>
      <c r="AX174" s="13" t="s">
        <v>72</v>
      </c>
      <c r="AY174" s="250" t="s">
        <v>178</v>
      </c>
    </row>
    <row r="175" s="14" customFormat="1">
      <c r="A175" s="14"/>
      <c r="B175" s="251"/>
      <c r="C175" s="252"/>
      <c r="D175" s="242" t="s">
        <v>372</v>
      </c>
      <c r="E175" s="253" t="s">
        <v>21</v>
      </c>
      <c r="F175" s="254" t="s">
        <v>6238</v>
      </c>
      <c r="G175" s="252"/>
      <c r="H175" s="255">
        <v>1</v>
      </c>
      <c r="I175" s="256"/>
      <c r="J175" s="252"/>
      <c r="K175" s="252"/>
      <c r="L175" s="257"/>
      <c r="M175" s="258"/>
      <c r="N175" s="259"/>
      <c r="O175" s="259"/>
      <c r="P175" s="259"/>
      <c r="Q175" s="259"/>
      <c r="R175" s="259"/>
      <c r="S175" s="259"/>
      <c r="T175" s="260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61" t="s">
        <v>372</v>
      </c>
      <c r="AU175" s="261" t="s">
        <v>79</v>
      </c>
      <c r="AV175" s="14" t="s">
        <v>81</v>
      </c>
      <c r="AW175" s="14" t="s">
        <v>34</v>
      </c>
      <c r="AX175" s="14" t="s">
        <v>72</v>
      </c>
      <c r="AY175" s="261" t="s">
        <v>178</v>
      </c>
    </row>
    <row r="176" s="14" customFormat="1">
      <c r="A176" s="14"/>
      <c r="B176" s="251"/>
      <c r="C176" s="252"/>
      <c r="D176" s="242" t="s">
        <v>372</v>
      </c>
      <c r="E176" s="253" t="s">
        <v>21</v>
      </c>
      <c r="F176" s="254" t="s">
        <v>6239</v>
      </c>
      <c r="G176" s="252"/>
      <c r="H176" s="255">
        <v>1</v>
      </c>
      <c r="I176" s="256"/>
      <c r="J176" s="252"/>
      <c r="K176" s="252"/>
      <c r="L176" s="257"/>
      <c r="M176" s="258"/>
      <c r="N176" s="259"/>
      <c r="O176" s="259"/>
      <c r="P176" s="259"/>
      <c r="Q176" s="259"/>
      <c r="R176" s="259"/>
      <c r="S176" s="259"/>
      <c r="T176" s="260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61" t="s">
        <v>372</v>
      </c>
      <c r="AU176" s="261" t="s">
        <v>79</v>
      </c>
      <c r="AV176" s="14" t="s">
        <v>81</v>
      </c>
      <c r="AW176" s="14" t="s">
        <v>34</v>
      </c>
      <c r="AX176" s="14" t="s">
        <v>72</v>
      </c>
      <c r="AY176" s="261" t="s">
        <v>178</v>
      </c>
    </row>
    <row r="177" s="15" customFormat="1">
      <c r="A177" s="15"/>
      <c r="B177" s="262"/>
      <c r="C177" s="263"/>
      <c r="D177" s="242" t="s">
        <v>372</v>
      </c>
      <c r="E177" s="264" t="s">
        <v>21</v>
      </c>
      <c r="F177" s="265" t="s">
        <v>399</v>
      </c>
      <c r="G177" s="263"/>
      <c r="H177" s="266">
        <v>2</v>
      </c>
      <c r="I177" s="267"/>
      <c r="J177" s="263"/>
      <c r="K177" s="263"/>
      <c r="L177" s="268"/>
      <c r="M177" s="306"/>
      <c r="N177" s="307"/>
      <c r="O177" s="307"/>
      <c r="P177" s="307"/>
      <c r="Q177" s="307"/>
      <c r="R177" s="307"/>
      <c r="S177" s="307"/>
      <c r="T177" s="308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T177" s="272" t="s">
        <v>372</v>
      </c>
      <c r="AU177" s="272" t="s">
        <v>79</v>
      </c>
      <c r="AV177" s="15" t="s">
        <v>97</v>
      </c>
      <c r="AW177" s="15" t="s">
        <v>34</v>
      </c>
      <c r="AX177" s="15" t="s">
        <v>79</v>
      </c>
      <c r="AY177" s="272" t="s">
        <v>178</v>
      </c>
    </row>
    <row r="178" s="2" customFormat="1" ht="6.96" customHeight="1">
      <c r="A178" s="41"/>
      <c r="B178" s="62"/>
      <c r="C178" s="63"/>
      <c r="D178" s="63"/>
      <c r="E178" s="63"/>
      <c r="F178" s="63"/>
      <c r="G178" s="63"/>
      <c r="H178" s="63"/>
      <c r="I178" s="63"/>
      <c r="J178" s="63"/>
      <c r="K178" s="63"/>
      <c r="L178" s="47"/>
      <c r="M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</row>
  </sheetData>
  <sheetProtection sheet="1" autoFilter="0" formatColumns="0" formatRows="0" objects="1" scenarios="1" spinCount="100000" saltValue="YmkWN2NVz2eaIfK1xLIIAtoRgcNo/jo9yD6890jiBeolN9O3EcFNThe6/3/vGt1ZPiJbuIMUdXmpWQn5IASV4g==" hashValue="W3VKOY44HBZo8lMgyiVSD/3fBKzLYng5JdupkDAYbXr9E/Tuvp90h+eVFbLaGpvk4FlYC+UpV1EVdITi9pjHeg==" algorithmName="SHA-512" password="CCE5"/>
  <autoFilter ref="C85:K177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4:H74"/>
    <mergeCell ref="E76:H76"/>
    <mergeCell ref="E78:H78"/>
    <mergeCell ref="L2:V2"/>
  </mergeCells>
  <hyperlinks>
    <hyperlink ref="F173" r:id="rId1" display="https://podminky.urs.cz/item/CS_URS_2026_02/0115140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2"/>
</worksheet>
</file>

<file path=xl/worksheets/sheet2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43"/>
  </sheetViews>
  <cols>
    <col min="1" max="1" width="8.332031" style="309" customWidth="1"/>
    <col min="2" max="2" width="1.667969" style="309" customWidth="1"/>
    <col min="3" max="4" width="5" style="309" customWidth="1"/>
    <col min="5" max="5" width="11.66016" style="309" customWidth="1"/>
    <col min="6" max="6" width="9.160156" style="309" customWidth="1"/>
    <col min="7" max="7" width="5" style="309" customWidth="1"/>
    <col min="8" max="8" width="77.83203" style="309" customWidth="1"/>
    <col min="9" max="10" width="20" style="309" customWidth="1"/>
    <col min="11" max="11" width="1.667969" style="309" customWidth="1"/>
  </cols>
  <sheetData>
    <row r="1" s="1" customFormat="1" ht="37.5" customHeight="1"/>
    <row r="2" s="1" customFormat="1" ht="7.5" customHeight="1">
      <c r="B2" s="310"/>
      <c r="C2" s="311"/>
      <c r="D2" s="311"/>
      <c r="E2" s="311"/>
      <c r="F2" s="311"/>
      <c r="G2" s="311"/>
      <c r="H2" s="311"/>
      <c r="I2" s="311"/>
      <c r="J2" s="311"/>
      <c r="K2" s="312"/>
    </row>
    <row r="3" s="17" customFormat="1" ht="45" customHeight="1">
      <c r="B3" s="313"/>
      <c r="C3" s="314" t="s">
        <v>6240</v>
      </c>
      <c r="D3" s="314"/>
      <c r="E3" s="314"/>
      <c r="F3" s="314"/>
      <c r="G3" s="314"/>
      <c r="H3" s="314"/>
      <c r="I3" s="314"/>
      <c r="J3" s="314"/>
      <c r="K3" s="315"/>
    </row>
    <row r="4" s="1" customFormat="1" ht="25.5" customHeight="1">
      <c r="B4" s="316"/>
      <c r="C4" s="317" t="s">
        <v>6241</v>
      </c>
      <c r="D4" s="317"/>
      <c r="E4" s="317"/>
      <c r="F4" s="317"/>
      <c r="G4" s="317"/>
      <c r="H4" s="317"/>
      <c r="I4" s="317"/>
      <c r="J4" s="317"/>
      <c r="K4" s="318"/>
    </row>
    <row r="5" s="1" customFormat="1" ht="5.25" customHeight="1">
      <c r="B5" s="316"/>
      <c r="C5" s="319"/>
      <c r="D5" s="319"/>
      <c r="E5" s="319"/>
      <c r="F5" s="319"/>
      <c r="G5" s="319"/>
      <c r="H5" s="319"/>
      <c r="I5" s="319"/>
      <c r="J5" s="319"/>
      <c r="K5" s="318"/>
    </row>
    <row r="6" s="1" customFormat="1" ht="15" customHeight="1">
      <c r="B6" s="316"/>
      <c r="C6" s="320" t="s">
        <v>6242</v>
      </c>
      <c r="D6" s="320"/>
      <c r="E6" s="320"/>
      <c r="F6" s="320"/>
      <c r="G6" s="320"/>
      <c r="H6" s="320"/>
      <c r="I6" s="320"/>
      <c r="J6" s="320"/>
      <c r="K6" s="318"/>
    </row>
    <row r="7" s="1" customFormat="1" ht="15" customHeight="1">
      <c r="B7" s="321"/>
      <c r="C7" s="320" t="s">
        <v>6243</v>
      </c>
      <c r="D7" s="320"/>
      <c r="E7" s="320"/>
      <c r="F7" s="320"/>
      <c r="G7" s="320"/>
      <c r="H7" s="320"/>
      <c r="I7" s="320"/>
      <c r="J7" s="320"/>
      <c r="K7" s="318"/>
    </row>
    <row r="8" s="1" customFormat="1" ht="12.75" customHeight="1">
      <c r="B8" s="321"/>
      <c r="C8" s="320"/>
      <c r="D8" s="320"/>
      <c r="E8" s="320"/>
      <c r="F8" s="320"/>
      <c r="G8" s="320"/>
      <c r="H8" s="320"/>
      <c r="I8" s="320"/>
      <c r="J8" s="320"/>
      <c r="K8" s="318"/>
    </row>
    <row r="9" s="1" customFormat="1" ht="15" customHeight="1">
      <c r="B9" s="321"/>
      <c r="C9" s="320" t="s">
        <v>6244</v>
      </c>
      <c r="D9" s="320"/>
      <c r="E9" s="320"/>
      <c r="F9" s="320"/>
      <c r="G9" s="320"/>
      <c r="H9" s="320"/>
      <c r="I9" s="320"/>
      <c r="J9" s="320"/>
      <c r="K9" s="318"/>
    </row>
    <row r="10" s="1" customFormat="1" ht="15" customHeight="1">
      <c r="B10" s="321"/>
      <c r="C10" s="320"/>
      <c r="D10" s="320" t="s">
        <v>6245</v>
      </c>
      <c r="E10" s="320"/>
      <c r="F10" s="320"/>
      <c r="G10" s="320"/>
      <c r="H10" s="320"/>
      <c r="I10" s="320"/>
      <c r="J10" s="320"/>
      <c r="K10" s="318"/>
    </row>
    <row r="11" s="1" customFormat="1" ht="15" customHeight="1">
      <c r="B11" s="321"/>
      <c r="C11" s="322"/>
      <c r="D11" s="320" t="s">
        <v>6246</v>
      </c>
      <c r="E11" s="320"/>
      <c r="F11" s="320"/>
      <c r="G11" s="320"/>
      <c r="H11" s="320"/>
      <c r="I11" s="320"/>
      <c r="J11" s="320"/>
      <c r="K11" s="318"/>
    </row>
    <row r="12" s="1" customFormat="1" ht="15" customHeight="1">
      <c r="B12" s="321"/>
      <c r="C12" s="322"/>
      <c r="D12" s="320"/>
      <c r="E12" s="320"/>
      <c r="F12" s="320"/>
      <c r="G12" s="320"/>
      <c r="H12" s="320"/>
      <c r="I12" s="320"/>
      <c r="J12" s="320"/>
      <c r="K12" s="318"/>
    </row>
    <row r="13" s="1" customFormat="1" ht="15" customHeight="1">
      <c r="B13" s="321"/>
      <c r="C13" s="322"/>
      <c r="D13" s="323" t="s">
        <v>6247</v>
      </c>
      <c r="E13" s="320"/>
      <c r="F13" s="320"/>
      <c r="G13" s="320"/>
      <c r="H13" s="320"/>
      <c r="I13" s="320"/>
      <c r="J13" s="320"/>
      <c r="K13" s="318"/>
    </row>
    <row r="14" s="1" customFormat="1" ht="12.75" customHeight="1">
      <c r="B14" s="321"/>
      <c r="C14" s="322"/>
      <c r="D14" s="322"/>
      <c r="E14" s="322"/>
      <c r="F14" s="322"/>
      <c r="G14" s="322"/>
      <c r="H14" s="322"/>
      <c r="I14" s="322"/>
      <c r="J14" s="322"/>
      <c r="K14" s="318"/>
    </row>
    <row r="15" s="1" customFormat="1" ht="15" customHeight="1">
      <c r="B15" s="321"/>
      <c r="C15" s="322"/>
      <c r="D15" s="320" t="s">
        <v>6248</v>
      </c>
      <c r="E15" s="320"/>
      <c r="F15" s="320"/>
      <c r="G15" s="320"/>
      <c r="H15" s="320"/>
      <c r="I15" s="320"/>
      <c r="J15" s="320"/>
      <c r="K15" s="318"/>
    </row>
    <row r="16" s="1" customFormat="1" ht="15" customHeight="1">
      <c r="B16" s="321"/>
      <c r="C16" s="322"/>
      <c r="D16" s="320" t="s">
        <v>6249</v>
      </c>
      <c r="E16" s="320"/>
      <c r="F16" s="320"/>
      <c r="G16" s="320"/>
      <c r="H16" s="320"/>
      <c r="I16" s="320"/>
      <c r="J16" s="320"/>
      <c r="K16" s="318"/>
    </row>
    <row r="17" s="1" customFormat="1" ht="15" customHeight="1">
      <c r="B17" s="321"/>
      <c r="C17" s="322"/>
      <c r="D17" s="320" t="s">
        <v>6250</v>
      </c>
      <c r="E17" s="320"/>
      <c r="F17" s="320"/>
      <c r="G17" s="320"/>
      <c r="H17" s="320"/>
      <c r="I17" s="320"/>
      <c r="J17" s="320"/>
      <c r="K17" s="318"/>
    </row>
    <row r="18" s="1" customFormat="1" ht="15" customHeight="1">
      <c r="B18" s="321"/>
      <c r="C18" s="322"/>
      <c r="D18" s="322"/>
      <c r="E18" s="324" t="s">
        <v>78</v>
      </c>
      <c r="F18" s="320" t="s">
        <v>6251</v>
      </c>
      <c r="G18" s="320"/>
      <c r="H18" s="320"/>
      <c r="I18" s="320"/>
      <c r="J18" s="320"/>
      <c r="K18" s="318"/>
    </row>
    <row r="19" s="1" customFormat="1" ht="15" customHeight="1">
      <c r="B19" s="321"/>
      <c r="C19" s="322"/>
      <c r="D19" s="322"/>
      <c r="E19" s="324" t="s">
        <v>6252</v>
      </c>
      <c r="F19" s="320" t="s">
        <v>6253</v>
      </c>
      <c r="G19" s="320"/>
      <c r="H19" s="320"/>
      <c r="I19" s="320"/>
      <c r="J19" s="320"/>
      <c r="K19" s="318"/>
    </row>
    <row r="20" s="1" customFormat="1" ht="15" customHeight="1">
      <c r="B20" s="321"/>
      <c r="C20" s="322"/>
      <c r="D20" s="322"/>
      <c r="E20" s="324" t="s">
        <v>6254</v>
      </c>
      <c r="F20" s="320" t="s">
        <v>6255</v>
      </c>
      <c r="G20" s="320"/>
      <c r="H20" s="320"/>
      <c r="I20" s="320"/>
      <c r="J20" s="320"/>
      <c r="K20" s="318"/>
    </row>
    <row r="21" s="1" customFormat="1" ht="15" customHeight="1">
      <c r="B21" s="321"/>
      <c r="C21" s="322"/>
      <c r="D21" s="322"/>
      <c r="E21" s="324" t="s">
        <v>6256</v>
      </c>
      <c r="F21" s="320" t="s">
        <v>148</v>
      </c>
      <c r="G21" s="320"/>
      <c r="H21" s="320"/>
      <c r="I21" s="320"/>
      <c r="J21" s="320"/>
      <c r="K21" s="318"/>
    </row>
    <row r="22" s="1" customFormat="1" ht="15" customHeight="1">
      <c r="B22" s="321"/>
      <c r="C22" s="322"/>
      <c r="D22" s="322"/>
      <c r="E22" s="324" t="s">
        <v>6257</v>
      </c>
      <c r="F22" s="320" t="s">
        <v>3451</v>
      </c>
      <c r="G22" s="320"/>
      <c r="H22" s="320"/>
      <c r="I22" s="320"/>
      <c r="J22" s="320"/>
      <c r="K22" s="318"/>
    </row>
    <row r="23" s="1" customFormat="1" ht="15" customHeight="1">
      <c r="B23" s="321"/>
      <c r="C23" s="322"/>
      <c r="D23" s="322"/>
      <c r="E23" s="324" t="s">
        <v>85</v>
      </c>
      <c r="F23" s="320" t="s">
        <v>6258</v>
      </c>
      <c r="G23" s="320"/>
      <c r="H23" s="320"/>
      <c r="I23" s="320"/>
      <c r="J23" s="320"/>
      <c r="K23" s="318"/>
    </row>
    <row r="24" s="1" customFormat="1" ht="12.75" customHeight="1">
      <c r="B24" s="321"/>
      <c r="C24" s="322"/>
      <c r="D24" s="322"/>
      <c r="E24" s="322"/>
      <c r="F24" s="322"/>
      <c r="G24" s="322"/>
      <c r="H24" s="322"/>
      <c r="I24" s="322"/>
      <c r="J24" s="322"/>
      <c r="K24" s="318"/>
    </row>
    <row r="25" s="1" customFormat="1" ht="15" customHeight="1">
      <c r="B25" s="321"/>
      <c r="C25" s="320" t="s">
        <v>6259</v>
      </c>
      <c r="D25" s="320"/>
      <c r="E25" s="320"/>
      <c r="F25" s="320"/>
      <c r="G25" s="320"/>
      <c r="H25" s="320"/>
      <c r="I25" s="320"/>
      <c r="J25" s="320"/>
      <c r="K25" s="318"/>
    </row>
    <row r="26" s="1" customFormat="1" ht="15" customHeight="1">
      <c r="B26" s="321"/>
      <c r="C26" s="320" t="s">
        <v>6260</v>
      </c>
      <c r="D26" s="320"/>
      <c r="E26" s="320"/>
      <c r="F26" s="320"/>
      <c r="G26" s="320"/>
      <c r="H26" s="320"/>
      <c r="I26" s="320"/>
      <c r="J26" s="320"/>
      <c r="K26" s="318"/>
    </row>
    <row r="27" s="1" customFormat="1" ht="15" customHeight="1">
      <c r="B27" s="321"/>
      <c r="C27" s="320"/>
      <c r="D27" s="320" t="s">
        <v>6261</v>
      </c>
      <c r="E27" s="320"/>
      <c r="F27" s="320"/>
      <c r="G27" s="320"/>
      <c r="H27" s="320"/>
      <c r="I27" s="320"/>
      <c r="J27" s="320"/>
      <c r="K27" s="318"/>
    </row>
    <row r="28" s="1" customFormat="1" ht="15" customHeight="1">
      <c r="B28" s="321"/>
      <c r="C28" s="322"/>
      <c r="D28" s="320" t="s">
        <v>6262</v>
      </c>
      <c r="E28" s="320"/>
      <c r="F28" s="320"/>
      <c r="G28" s="320"/>
      <c r="H28" s="320"/>
      <c r="I28" s="320"/>
      <c r="J28" s="320"/>
      <c r="K28" s="318"/>
    </row>
    <row r="29" s="1" customFormat="1" ht="12.75" customHeight="1">
      <c r="B29" s="321"/>
      <c r="C29" s="322"/>
      <c r="D29" s="322"/>
      <c r="E29" s="322"/>
      <c r="F29" s="322"/>
      <c r="G29" s="322"/>
      <c r="H29" s="322"/>
      <c r="I29" s="322"/>
      <c r="J29" s="322"/>
      <c r="K29" s="318"/>
    </row>
    <row r="30" s="1" customFormat="1" ht="15" customHeight="1">
      <c r="B30" s="321"/>
      <c r="C30" s="322"/>
      <c r="D30" s="320" t="s">
        <v>6263</v>
      </c>
      <c r="E30" s="320"/>
      <c r="F30" s="320"/>
      <c r="G30" s="320"/>
      <c r="H30" s="320"/>
      <c r="I30" s="320"/>
      <c r="J30" s="320"/>
      <c r="K30" s="318"/>
    </row>
    <row r="31" s="1" customFormat="1" ht="15" customHeight="1">
      <c r="B31" s="321"/>
      <c r="C31" s="322"/>
      <c r="D31" s="320" t="s">
        <v>6264</v>
      </c>
      <c r="E31" s="320"/>
      <c r="F31" s="320"/>
      <c r="G31" s="320"/>
      <c r="H31" s="320"/>
      <c r="I31" s="320"/>
      <c r="J31" s="320"/>
      <c r="K31" s="318"/>
    </row>
    <row r="32" s="1" customFormat="1" ht="12.75" customHeight="1">
      <c r="B32" s="321"/>
      <c r="C32" s="322"/>
      <c r="D32" s="322"/>
      <c r="E32" s="322"/>
      <c r="F32" s="322"/>
      <c r="G32" s="322"/>
      <c r="H32" s="322"/>
      <c r="I32" s="322"/>
      <c r="J32" s="322"/>
      <c r="K32" s="318"/>
    </row>
    <row r="33" s="1" customFormat="1" ht="15" customHeight="1">
      <c r="B33" s="321"/>
      <c r="C33" s="322"/>
      <c r="D33" s="320" t="s">
        <v>6265</v>
      </c>
      <c r="E33" s="320"/>
      <c r="F33" s="320"/>
      <c r="G33" s="320"/>
      <c r="H33" s="320"/>
      <c r="I33" s="320"/>
      <c r="J33" s="320"/>
      <c r="K33" s="318"/>
    </row>
    <row r="34" s="1" customFormat="1" ht="15" customHeight="1">
      <c r="B34" s="321"/>
      <c r="C34" s="322"/>
      <c r="D34" s="320" t="s">
        <v>6266</v>
      </c>
      <c r="E34" s="320"/>
      <c r="F34" s="320"/>
      <c r="G34" s="320"/>
      <c r="H34" s="320"/>
      <c r="I34" s="320"/>
      <c r="J34" s="320"/>
      <c r="K34" s="318"/>
    </row>
    <row r="35" s="1" customFormat="1" ht="15" customHeight="1">
      <c r="B35" s="321"/>
      <c r="C35" s="322"/>
      <c r="D35" s="320" t="s">
        <v>6267</v>
      </c>
      <c r="E35" s="320"/>
      <c r="F35" s="320"/>
      <c r="G35" s="320"/>
      <c r="H35" s="320"/>
      <c r="I35" s="320"/>
      <c r="J35" s="320"/>
      <c r="K35" s="318"/>
    </row>
    <row r="36" s="1" customFormat="1" ht="15" customHeight="1">
      <c r="B36" s="321"/>
      <c r="C36" s="322"/>
      <c r="D36" s="320"/>
      <c r="E36" s="323" t="s">
        <v>164</v>
      </c>
      <c r="F36" s="320"/>
      <c r="G36" s="320" t="s">
        <v>6268</v>
      </c>
      <c r="H36" s="320"/>
      <c r="I36" s="320"/>
      <c r="J36" s="320"/>
      <c r="K36" s="318"/>
    </row>
    <row r="37" s="1" customFormat="1" ht="30.75" customHeight="1">
      <c r="B37" s="321"/>
      <c r="C37" s="322"/>
      <c r="D37" s="320"/>
      <c r="E37" s="323" t="s">
        <v>6269</v>
      </c>
      <c r="F37" s="320"/>
      <c r="G37" s="320" t="s">
        <v>6270</v>
      </c>
      <c r="H37" s="320"/>
      <c r="I37" s="320"/>
      <c r="J37" s="320"/>
      <c r="K37" s="318"/>
    </row>
    <row r="38" s="1" customFormat="1" ht="15" customHeight="1">
      <c r="B38" s="321"/>
      <c r="C38" s="322"/>
      <c r="D38" s="320"/>
      <c r="E38" s="323" t="s">
        <v>53</v>
      </c>
      <c r="F38" s="320"/>
      <c r="G38" s="320" t="s">
        <v>6271</v>
      </c>
      <c r="H38" s="320"/>
      <c r="I38" s="320"/>
      <c r="J38" s="320"/>
      <c r="K38" s="318"/>
    </row>
    <row r="39" s="1" customFormat="1" ht="15" customHeight="1">
      <c r="B39" s="321"/>
      <c r="C39" s="322"/>
      <c r="D39" s="320"/>
      <c r="E39" s="323" t="s">
        <v>54</v>
      </c>
      <c r="F39" s="320"/>
      <c r="G39" s="320" t="s">
        <v>6272</v>
      </c>
      <c r="H39" s="320"/>
      <c r="I39" s="320"/>
      <c r="J39" s="320"/>
      <c r="K39" s="318"/>
    </row>
    <row r="40" s="1" customFormat="1" ht="15" customHeight="1">
      <c r="B40" s="321"/>
      <c r="C40" s="322"/>
      <c r="D40" s="320"/>
      <c r="E40" s="323" t="s">
        <v>165</v>
      </c>
      <c r="F40" s="320"/>
      <c r="G40" s="320" t="s">
        <v>6273</v>
      </c>
      <c r="H40" s="320"/>
      <c r="I40" s="320"/>
      <c r="J40" s="320"/>
      <c r="K40" s="318"/>
    </row>
    <row r="41" s="1" customFormat="1" ht="15" customHeight="1">
      <c r="B41" s="321"/>
      <c r="C41" s="322"/>
      <c r="D41" s="320"/>
      <c r="E41" s="323" t="s">
        <v>166</v>
      </c>
      <c r="F41" s="320"/>
      <c r="G41" s="320" t="s">
        <v>6274</v>
      </c>
      <c r="H41" s="320"/>
      <c r="I41" s="320"/>
      <c r="J41" s="320"/>
      <c r="K41" s="318"/>
    </row>
    <row r="42" s="1" customFormat="1" ht="15" customHeight="1">
      <c r="B42" s="321"/>
      <c r="C42" s="322"/>
      <c r="D42" s="320"/>
      <c r="E42" s="323" t="s">
        <v>6275</v>
      </c>
      <c r="F42" s="320"/>
      <c r="G42" s="320" t="s">
        <v>6276</v>
      </c>
      <c r="H42" s="320"/>
      <c r="I42" s="320"/>
      <c r="J42" s="320"/>
      <c r="K42" s="318"/>
    </row>
    <row r="43" s="1" customFormat="1" ht="15" customHeight="1">
      <c r="B43" s="321"/>
      <c r="C43" s="322"/>
      <c r="D43" s="320"/>
      <c r="E43" s="323"/>
      <c r="F43" s="320"/>
      <c r="G43" s="320" t="s">
        <v>6277</v>
      </c>
      <c r="H43" s="320"/>
      <c r="I43" s="320"/>
      <c r="J43" s="320"/>
      <c r="K43" s="318"/>
    </row>
    <row r="44" s="1" customFormat="1" ht="15" customHeight="1">
      <c r="B44" s="321"/>
      <c r="C44" s="322"/>
      <c r="D44" s="320"/>
      <c r="E44" s="323" t="s">
        <v>6278</v>
      </c>
      <c r="F44" s="320"/>
      <c r="G44" s="320" t="s">
        <v>6279</v>
      </c>
      <c r="H44" s="320"/>
      <c r="I44" s="320"/>
      <c r="J44" s="320"/>
      <c r="K44" s="318"/>
    </row>
    <row r="45" s="1" customFormat="1" ht="15" customHeight="1">
      <c r="B45" s="321"/>
      <c r="C45" s="322"/>
      <c r="D45" s="320"/>
      <c r="E45" s="323" t="s">
        <v>168</v>
      </c>
      <c r="F45" s="320"/>
      <c r="G45" s="320" t="s">
        <v>6280</v>
      </c>
      <c r="H45" s="320"/>
      <c r="I45" s="320"/>
      <c r="J45" s="320"/>
      <c r="K45" s="318"/>
    </row>
    <row r="46" s="1" customFormat="1" ht="12.75" customHeight="1">
      <c r="B46" s="321"/>
      <c r="C46" s="322"/>
      <c r="D46" s="320"/>
      <c r="E46" s="320"/>
      <c r="F46" s="320"/>
      <c r="G46" s="320"/>
      <c r="H46" s="320"/>
      <c r="I46" s="320"/>
      <c r="J46" s="320"/>
      <c r="K46" s="318"/>
    </row>
    <row r="47" s="1" customFormat="1" ht="15" customHeight="1">
      <c r="B47" s="321"/>
      <c r="C47" s="322"/>
      <c r="D47" s="320" t="s">
        <v>6281</v>
      </c>
      <c r="E47" s="320"/>
      <c r="F47" s="320"/>
      <c r="G47" s="320"/>
      <c r="H47" s="320"/>
      <c r="I47" s="320"/>
      <c r="J47" s="320"/>
      <c r="K47" s="318"/>
    </row>
    <row r="48" s="1" customFormat="1" ht="15" customHeight="1">
      <c r="B48" s="321"/>
      <c r="C48" s="322"/>
      <c r="D48" s="322"/>
      <c r="E48" s="320" t="s">
        <v>6282</v>
      </c>
      <c r="F48" s="320"/>
      <c r="G48" s="320"/>
      <c r="H48" s="320"/>
      <c r="I48" s="320"/>
      <c r="J48" s="320"/>
      <c r="K48" s="318"/>
    </row>
    <row r="49" s="1" customFormat="1" ht="15" customHeight="1">
      <c r="B49" s="321"/>
      <c r="C49" s="322"/>
      <c r="D49" s="322"/>
      <c r="E49" s="320" t="s">
        <v>6283</v>
      </c>
      <c r="F49" s="320"/>
      <c r="G49" s="320"/>
      <c r="H49" s="320"/>
      <c r="I49" s="320"/>
      <c r="J49" s="320"/>
      <c r="K49" s="318"/>
    </row>
    <row r="50" s="1" customFormat="1" ht="15" customHeight="1">
      <c r="B50" s="321"/>
      <c r="C50" s="322"/>
      <c r="D50" s="322"/>
      <c r="E50" s="320" t="s">
        <v>6284</v>
      </c>
      <c r="F50" s="320"/>
      <c r="G50" s="320"/>
      <c r="H50" s="320"/>
      <c r="I50" s="320"/>
      <c r="J50" s="320"/>
      <c r="K50" s="318"/>
    </row>
    <row r="51" s="1" customFormat="1" ht="15" customHeight="1">
      <c r="B51" s="321"/>
      <c r="C51" s="322"/>
      <c r="D51" s="320" t="s">
        <v>6285</v>
      </c>
      <c r="E51" s="320"/>
      <c r="F51" s="320"/>
      <c r="G51" s="320"/>
      <c r="H51" s="320"/>
      <c r="I51" s="320"/>
      <c r="J51" s="320"/>
      <c r="K51" s="318"/>
    </row>
    <row r="52" s="1" customFormat="1" ht="25.5" customHeight="1">
      <c r="B52" s="316"/>
      <c r="C52" s="317" t="s">
        <v>6286</v>
      </c>
      <c r="D52" s="317"/>
      <c r="E52" s="317"/>
      <c r="F52" s="317"/>
      <c r="G52" s="317"/>
      <c r="H52" s="317"/>
      <c r="I52" s="317"/>
      <c r="J52" s="317"/>
      <c r="K52" s="318"/>
    </row>
    <row r="53" s="1" customFormat="1" ht="5.25" customHeight="1">
      <c r="B53" s="316"/>
      <c r="C53" s="319"/>
      <c r="D53" s="319"/>
      <c r="E53" s="319"/>
      <c r="F53" s="319"/>
      <c r="G53" s="319"/>
      <c r="H53" s="319"/>
      <c r="I53" s="319"/>
      <c r="J53" s="319"/>
      <c r="K53" s="318"/>
    </row>
    <row r="54" s="1" customFormat="1" ht="15" customHeight="1">
      <c r="B54" s="316"/>
      <c r="C54" s="320" t="s">
        <v>6287</v>
      </c>
      <c r="D54" s="320"/>
      <c r="E54" s="320"/>
      <c r="F54" s="320"/>
      <c r="G54" s="320"/>
      <c r="H54" s="320"/>
      <c r="I54" s="320"/>
      <c r="J54" s="320"/>
      <c r="K54" s="318"/>
    </row>
    <row r="55" s="1" customFormat="1" ht="15" customHeight="1">
      <c r="B55" s="316"/>
      <c r="C55" s="320" t="s">
        <v>6288</v>
      </c>
      <c r="D55" s="320"/>
      <c r="E55" s="320"/>
      <c r="F55" s="320"/>
      <c r="G55" s="320"/>
      <c r="H55" s="320"/>
      <c r="I55" s="320"/>
      <c r="J55" s="320"/>
      <c r="K55" s="318"/>
    </row>
    <row r="56" s="1" customFormat="1" ht="12.75" customHeight="1">
      <c r="B56" s="316"/>
      <c r="C56" s="320"/>
      <c r="D56" s="320"/>
      <c r="E56" s="320"/>
      <c r="F56" s="320"/>
      <c r="G56" s="320"/>
      <c r="H56" s="320"/>
      <c r="I56" s="320"/>
      <c r="J56" s="320"/>
      <c r="K56" s="318"/>
    </row>
    <row r="57" s="1" customFormat="1" ht="15" customHeight="1">
      <c r="B57" s="316"/>
      <c r="C57" s="320" t="s">
        <v>6289</v>
      </c>
      <c r="D57" s="320"/>
      <c r="E57" s="320"/>
      <c r="F57" s="320"/>
      <c r="G57" s="320"/>
      <c r="H57" s="320"/>
      <c r="I57" s="320"/>
      <c r="J57" s="320"/>
      <c r="K57" s="318"/>
    </row>
    <row r="58" s="1" customFormat="1" ht="15" customHeight="1">
      <c r="B58" s="316"/>
      <c r="C58" s="322"/>
      <c r="D58" s="320" t="s">
        <v>6290</v>
      </c>
      <c r="E58" s="320"/>
      <c r="F58" s="320"/>
      <c r="G58" s="320"/>
      <c r="H58" s="320"/>
      <c r="I58" s="320"/>
      <c r="J58" s="320"/>
      <c r="K58" s="318"/>
    </row>
    <row r="59" s="1" customFormat="1" ht="15" customHeight="1">
      <c r="B59" s="316"/>
      <c r="C59" s="322"/>
      <c r="D59" s="320" t="s">
        <v>6291</v>
      </c>
      <c r="E59" s="320"/>
      <c r="F59" s="320"/>
      <c r="G59" s="320"/>
      <c r="H59" s="320"/>
      <c r="I59" s="320"/>
      <c r="J59" s="320"/>
      <c r="K59" s="318"/>
    </row>
    <row r="60" s="1" customFormat="1" ht="15" customHeight="1">
      <c r="B60" s="316"/>
      <c r="C60" s="322"/>
      <c r="D60" s="320" t="s">
        <v>6292</v>
      </c>
      <c r="E60" s="320"/>
      <c r="F60" s="320"/>
      <c r="G60" s="320"/>
      <c r="H60" s="320"/>
      <c r="I60" s="320"/>
      <c r="J60" s="320"/>
      <c r="K60" s="318"/>
    </row>
    <row r="61" s="1" customFormat="1" ht="15" customHeight="1">
      <c r="B61" s="316"/>
      <c r="C61" s="322"/>
      <c r="D61" s="320" t="s">
        <v>6293</v>
      </c>
      <c r="E61" s="320"/>
      <c r="F61" s="320"/>
      <c r="G61" s="320"/>
      <c r="H61" s="320"/>
      <c r="I61" s="320"/>
      <c r="J61" s="320"/>
      <c r="K61" s="318"/>
    </row>
    <row r="62" s="1" customFormat="1" ht="15" customHeight="1">
      <c r="B62" s="316"/>
      <c r="C62" s="322"/>
      <c r="D62" s="325" t="s">
        <v>6294</v>
      </c>
      <c r="E62" s="325"/>
      <c r="F62" s="325"/>
      <c r="G62" s="325"/>
      <c r="H62" s="325"/>
      <c r="I62" s="325"/>
      <c r="J62" s="325"/>
      <c r="K62" s="318"/>
    </row>
    <row r="63" s="1" customFormat="1" ht="15" customHeight="1">
      <c r="B63" s="316"/>
      <c r="C63" s="322"/>
      <c r="D63" s="320" t="s">
        <v>6295</v>
      </c>
      <c r="E63" s="320"/>
      <c r="F63" s="320"/>
      <c r="G63" s="320"/>
      <c r="H63" s="320"/>
      <c r="I63" s="320"/>
      <c r="J63" s="320"/>
      <c r="K63" s="318"/>
    </row>
    <row r="64" s="1" customFormat="1" ht="12.75" customHeight="1">
      <c r="B64" s="316"/>
      <c r="C64" s="322"/>
      <c r="D64" s="322"/>
      <c r="E64" s="326"/>
      <c r="F64" s="322"/>
      <c r="G64" s="322"/>
      <c r="H64" s="322"/>
      <c r="I64" s="322"/>
      <c r="J64" s="322"/>
      <c r="K64" s="318"/>
    </row>
    <row r="65" s="1" customFormat="1" ht="15" customHeight="1">
      <c r="B65" s="316"/>
      <c r="C65" s="322"/>
      <c r="D65" s="320" t="s">
        <v>6296</v>
      </c>
      <c r="E65" s="320"/>
      <c r="F65" s="320"/>
      <c r="G65" s="320"/>
      <c r="H65" s="320"/>
      <c r="I65" s="320"/>
      <c r="J65" s="320"/>
      <c r="K65" s="318"/>
    </row>
    <row r="66" s="1" customFormat="1" ht="15" customHeight="1">
      <c r="B66" s="316"/>
      <c r="C66" s="322"/>
      <c r="D66" s="325" t="s">
        <v>6297</v>
      </c>
      <c r="E66" s="325"/>
      <c r="F66" s="325"/>
      <c r="G66" s="325"/>
      <c r="H66" s="325"/>
      <c r="I66" s="325"/>
      <c r="J66" s="325"/>
      <c r="K66" s="318"/>
    </row>
    <row r="67" s="1" customFormat="1" ht="15" customHeight="1">
      <c r="B67" s="316"/>
      <c r="C67" s="322"/>
      <c r="D67" s="320" t="s">
        <v>6298</v>
      </c>
      <c r="E67" s="320"/>
      <c r="F67" s="320"/>
      <c r="G67" s="320"/>
      <c r="H67" s="320"/>
      <c r="I67" s="320"/>
      <c r="J67" s="320"/>
      <c r="K67" s="318"/>
    </row>
    <row r="68" s="1" customFormat="1" ht="15" customHeight="1">
      <c r="B68" s="316"/>
      <c r="C68" s="322"/>
      <c r="D68" s="320" t="s">
        <v>6299</v>
      </c>
      <c r="E68" s="320"/>
      <c r="F68" s="320"/>
      <c r="G68" s="320"/>
      <c r="H68" s="320"/>
      <c r="I68" s="320"/>
      <c r="J68" s="320"/>
      <c r="K68" s="318"/>
    </row>
    <row r="69" s="1" customFormat="1" ht="15" customHeight="1">
      <c r="B69" s="316"/>
      <c r="C69" s="322"/>
      <c r="D69" s="320" t="s">
        <v>6300</v>
      </c>
      <c r="E69" s="320"/>
      <c r="F69" s="320"/>
      <c r="G69" s="320"/>
      <c r="H69" s="320"/>
      <c r="I69" s="320"/>
      <c r="J69" s="320"/>
      <c r="K69" s="318"/>
    </row>
    <row r="70" s="1" customFormat="1" ht="15" customHeight="1">
      <c r="B70" s="316"/>
      <c r="C70" s="322"/>
      <c r="D70" s="320" t="s">
        <v>6301</v>
      </c>
      <c r="E70" s="320"/>
      <c r="F70" s="320"/>
      <c r="G70" s="320"/>
      <c r="H70" s="320"/>
      <c r="I70" s="320"/>
      <c r="J70" s="320"/>
      <c r="K70" s="318"/>
    </row>
    <row r="71" s="1" customFormat="1" ht="12.75" customHeight="1">
      <c r="B71" s="327"/>
      <c r="C71" s="328"/>
      <c r="D71" s="328"/>
      <c r="E71" s="328"/>
      <c r="F71" s="328"/>
      <c r="G71" s="328"/>
      <c r="H71" s="328"/>
      <c r="I71" s="328"/>
      <c r="J71" s="328"/>
      <c r="K71" s="329"/>
    </row>
    <row r="72" s="1" customFormat="1" ht="18.75" customHeight="1">
      <c r="B72" s="330"/>
      <c r="C72" s="330"/>
      <c r="D72" s="330"/>
      <c r="E72" s="330"/>
      <c r="F72" s="330"/>
      <c r="G72" s="330"/>
      <c r="H72" s="330"/>
      <c r="I72" s="330"/>
      <c r="J72" s="330"/>
      <c r="K72" s="331"/>
    </row>
    <row r="73" s="1" customFormat="1" ht="18.75" customHeight="1">
      <c r="B73" s="331"/>
      <c r="C73" s="331"/>
      <c r="D73" s="331"/>
      <c r="E73" s="331"/>
      <c r="F73" s="331"/>
      <c r="G73" s="331"/>
      <c r="H73" s="331"/>
      <c r="I73" s="331"/>
      <c r="J73" s="331"/>
      <c r="K73" s="331"/>
    </row>
    <row r="74" s="1" customFormat="1" ht="7.5" customHeight="1">
      <c r="B74" s="332"/>
      <c r="C74" s="333"/>
      <c r="D74" s="333"/>
      <c r="E74" s="333"/>
      <c r="F74" s="333"/>
      <c r="G74" s="333"/>
      <c r="H74" s="333"/>
      <c r="I74" s="333"/>
      <c r="J74" s="333"/>
      <c r="K74" s="334"/>
    </row>
    <row r="75" s="1" customFormat="1" ht="45" customHeight="1">
      <c r="B75" s="335"/>
      <c r="C75" s="336" t="s">
        <v>6302</v>
      </c>
      <c r="D75" s="336"/>
      <c r="E75" s="336"/>
      <c r="F75" s="336"/>
      <c r="G75" s="336"/>
      <c r="H75" s="336"/>
      <c r="I75" s="336"/>
      <c r="J75" s="336"/>
      <c r="K75" s="337"/>
    </row>
    <row r="76" s="1" customFormat="1" ht="17.25" customHeight="1">
      <c r="B76" s="335"/>
      <c r="C76" s="338" t="s">
        <v>6303</v>
      </c>
      <c r="D76" s="338"/>
      <c r="E76" s="338"/>
      <c r="F76" s="338" t="s">
        <v>6304</v>
      </c>
      <c r="G76" s="339"/>
      <c r="H76" s="338" t="s">
        <v>54</v>
      </c>
      <c r="I76" s="338" t="s">
        <v>57</v>
      </c>
      <c r="J76" s="338" t="s">
        <v>6305</v>
      </c>
      <c r="K76" s="337"/>
    </row>
    <row r="77" s="1" customFormat="1" ht="17.25" customHeight="1">
      <c r="B77" s="335"/>
      <c r="C77" s="340" t="s">
        <v>6306</v>
      </c>
      <c r="D77" s="340"/>
      <c r="E77" s="340"/>
      <c r="F77" s="341" t="s">
        <v>6307</v>
      </c>
      <c r="G77" s="342"/>
      <c r="H77" s="340"/>
      <c r="I77" s="340"/>
      <c r="J77" s="340" t="s">
        <v>6308</v>
      </c>
      <c r="K77" s="337"/>
    </row>
    <row r="78" s="1" customFormat="1" ht="5.25" customHeight="1">
      <c r="B78" s="335"/>
      <c r="C78" s="343"/>
      <c r="D78" s="343"/>
      <c r="E78" s="343"/>
      <c r="F78" s="343"/>
      <c r="G78" s="344"/>
      <c r="H78" s="343"/>
      <c r="I78" s="343"/>
      <c r="J78" s="343"/>
      <c r="K78" s="337"/>
    </row>
    <row r="79" s="1" customFormat="1" ht="15" customHeight="1">
      <c r="B79" s="335"/>
      <c r="C79" s="323" t="s">
        <v>53</v>
      </c>
      <c r="D79" s="345"/>
      <c r="E79" s="345"/>
      <c r="F79" s="346" t="s">
        <v>6309</v>
      </c>
      <c r="G79" s="347"/>
      <c r="H79" s="323" t="s">
        <v>6310</v>
      </c>
      <c r="I79" s="323" t="s">
        <v>6311</v>
      </c>
      <c r="J79" s="323">
        <v>20</v>
      </c>
      <c r="K79" s="337"/>
    </row>
    <row r="80" s="1" customFormat="1" ht="15" customHeight="1">
      <c r="B80" s="335"/>
      <c r="C80" s="323" t="s">
        <v>6312</v>
      </c>
      <c r="D80" s="323"/>
      <c r="E80" s="323"/>
      <c r="F80" s="346" t="s">
        <v>6309</v>
      </c>
      <c r="G80" s="347"/>
      <c r="H80" s="323" t="s">
        <v>6313</v>
      </c>
      <c r="I80" s="323" t="s">
        <v>6311</v>
      </c>
      <c r="J80" s="323">
        <v>120</v>
      </c>
      <c r="K80" s="337"/>
    </row>
    <row r="81" s="1" customFormat="1" ht="15" customHeight="1">
      <c r="B81" s="348"/>
      <c r="C81" s="323" t="s">
        <v>6314</v>
      </c>
      <c r="D81" s="323"/>
      <c r="E81" s="323"/>
      <c r="F81" s="346" t="s">
        <v>6315</v>
      </c>
      <c r="G81" s="347"/>
      <c r="H81" s="323" t="s">
        <v>6316</v>
      </c>
      <c r="I81" s="323" t="s">
        <v>6311</v>
      </c>
      <c r="J81" s="323">
        <v>50</v>
      </c>
      <c r="K81" s="337"/>
    </row>
    <row r="82" s="1" customFormat="1" ht="15" customHeight="1">
      <c r="B82" s="348"/>
      <c r="C82" s="323" t="s">
        <v>6317</v>
      </c>
      <c r="D82" s="323"/>
      <c r="E82" s="323"/>
      <c r="F82" s="346" t="s">
        <v>6309</v>
      </c>
      <c r="G82" s="347"/>
      <c r="H82" s="323" t="s">
        <v>6318</v>
      </c>
      <c r="I82" s="323" t="s">
        <v>6319</v>
      </c>
      <c r="J82" s="323"/>
      <c r="K82" s="337"/>
    </row>
    <row r="83" s="1" customFormat="1" ht="15" customHeight="1">
      <c r="B83" s="348"/>
      <c r="C83" s="349" t="s">
        <v>6320</v>
      </c>
      <c r="D83" s="349"/>
      <c r="E83" s="349"/>
      <c r="F83" s="350" t="s">
        <v>6315</v>
      </c>
      <c r="G83" s="349"/>
      <c r="H83" s="349" t="s">
        <v>6321</v>
      </c>
      <c r="I83" s="349" t="s">
        <v>6311</v>
      </c>
      <c r="J83" s="349">
        <v>15</v>
      </c>
      <c r="K83" s="337"/>
    </row>
    <row r="84" s="1" customFormat="1" ht="15" customHeight="1">
      <c r="B84" s="348"/>
      <c r="C84" s="349" t="s">
        <v>6322</v>
      </c>
      <c r="D84" s="349"/>
      <c r="E84" s="349"/>
      <c r="F84" s="350" t="s">
        <v>6315</v>
      </c>
      <c r="G84" s="349"/>
      <c r="H84" s="349" t="s">
        <v>6323</v>
      </c>
      <c r="I84" s="349" t="s">
        <v>6311</v>
      </c>
      <c r="J84" s="349">
        <v>15</v>
      </c>
      <c r="K84" s="337"/>
    </row>
    <row r="85" s="1" customFormat="1" ht="15" customHeight="1">
      <c r="B85" s="348"/>
      <c r="C85" s="349" t="s">
        <v>6324</v>
      </c>
      <c r="D85" s="349"/>
      <c r="E85" s="349"/>
      <c r="F85" s="350" t="s">
        <v>6315</v>
      </c>
      <c r="G85" s="349"/>
      <c r="H85" s="349" t="s">
        <v>6325</v>
      </c>
      <c r="I85" s="349" t="s">
        <v>6311</v>
      </c>
      <c r="J85" s="349">
        <v>20</v>
      </c>
      <c r="K85" s="337"/>
    </row>
    <row r="86" s="1" customFormat="1" ht="15" customHeight="1">
      <c r="B86" s="348"/>
      <c r="C86" s="349" t="s">
        <v>6326</v>
      </c>
      <c r="D86" s="349"/>
      <c r="E86" s="349"/>
      <c r="F86" s="350" t="s">
        <v>6315</v>
      </c>
      <c r="G86" s="349"/>
      <c r="H86" s="349" t="s">
        <v>6327</v>
      </c>
      <c r="I86" s="349" t="s">
        <v>6311</v>
      </c>
      <c r="J86" s="349">
        <v>20</v>
      </c>
      <c r="K86" s="337"/>
    </row>
    <row r="87" s="1" customFormat="1" ht="15" customHeight="1">
      <c r="B87" s="348"/>
      <c r="C87" s="323" t="s">
        <v>6328</v>
      </c>
      <c r="D87" s="323"/>
      <c r="E87" s="323"/>
      <c r="F87" s="346" t="s">
        <v>6315</v>
      </c>
      <c r="G87" s="347"/>
      <c r="H87" s="323" t="s">
        <v>6329</v>
      </c>
      <c r="I87" s="323" t="s">
        <v>6311</v>
      </c>
      <c r="J87" s="323">
        <v>50</v>
      </c>
      <c r="K87" s="337"/>
    </row>
    <row r="88" s="1" customFormat="1" ht="15" customHeight="1">
      <c r="B88" s="348"/>
      <c r="C88" s="323" t="s">
        <v>6330</v>
      </c>
      <c r="D88" s="323"/>
      <c r="E88" s="323"/>
      <c r="F88" s="346" t="s">
        <v>6315</v>
      </c>
      <c r="G88" s="347"/>
      <c r="H88" s="323" t="s">
        <v>6331</v>
      </c>
      <c r="I88" s="323" t="s">
        <v>6311</v>
      </c>
      <c r="J88" s="323">
        <v>20</v>
      </c>
      <c r="K88" s="337"/>
    </row>
    <row r="89" s="1" customFormat="1" ht="15" customHeight="1">
      <c r="B89" s="348"/>
      <c r="C89" s="323" t="s">
        <v>6332</v>
      </c>
      <c r="D89" s="323"/>
      <c r="E89" s="323"/>
      <c r="F89" s="346" t="s">
        <v>6315</v>
      </c>
      <c r="G89" s="347"/>
      <c r="H89" s="323" t="s">
        <v>6333</v>
      </c>
      <c r="I89" s="323" t="s">
        <v>6311</v>
      </c>
      <c r="J89" s="323">
        <v>20</v>
      </c>
      <c r="K89" s="337"/>
    </row>
    <row r="90" s="1" customFormat="1" ht="15" customHeight="1">
      <c r="B90" s="348"/>
      <c r="C90" s="323" t="s">
        <v>6334</v>
      </c>
      <c r="D90" s="323"/>
      <c r="E90" s="323"/>
      <c r="F90" s="346" t="s">
        <v>6315</v>
      </c>
      <c r="G90" s="347"/>
      <c r="H90" s="323" t="s">
        <v>6335</v>
      </c>
      <c r="I90" s="323" t="s">
        <v>6311</v>
      </c>
      <c r="J90" s="323">
        <v>50</v>
      </c>
      <c r="K90" s="337"/>
    </row>
    <row r="91" s="1" customFormat="1" ht="15" customHeight="1">
      <c r="B91" s="348"/>
      <c r="C91" s="323" t="s">
        <v>6336</v>
      </c>
      <c r="D91" s="323"/>
      <c r="E91" s="323"/>
      <c r="F91" s="346" t="s">
        <v>6315</v>
      </c>
      <c r="G91" s="347"/>
      <c r="H91" s="323" t="s">
        <v>6336</v>
      </c>
      <c r="I91" s="323" t="s">
        <v>6311</v>
      </c>
      <c r="J91" s="323">
        <v>50</v>
      </c>
      <c r="K91" s="337"/>
    </row>
    <row r="92" s="1" customFormat="1" ht="15" customHeight="1">
      <c r="B92" s="348"/>
      <c r="C92" s="323" t="s">
        <v>6337</v>
      </c>
      <c r="D92" s="323"/>
      <c r="E92" s="323"/>
      <c r="F92" s="346" t="s">
        <v>6315</v>
      </c>
      <c r="G92" s="347"/>
      <c r="H92" s="323" t="s">
        <v>6338</v>
      </c>
      <c r="I92" s="323" t="s">
        <v>6311</v>
      </c>
      <c r="J92" s="323">
        <v>255</v>
      </c>
      <c r="K92" s="337"/>
    </row>
    <row r="93" s="1" customFormat="1" ht="15" customHeight="1">
      <c r="B93" s="348"/>
      <c r="C93" s="323" t="s">
        <v>6339</v>
      </c>
      <c r="D93" s="323"/>
      <c r="E93" s="323"/>
      <c r="F93" s="346" t="s">
        <v>6309</v>
      </c>
      <c r="G93" s="347"/>
      <c r="H93" s="323" t="s">
        <v>6340</v>
      </c>
      <c r="I93" s="323" t="s">
        <v>6341</v>
      </c>
      <c r="J93" s="323"/>
      <c r="K93" s="337"/>
    </row>
    <row r="94" s="1" customFormat="1" ht="15" customHeight="1">
      <c r="B94" s="348"/>
      <c r="C94" s="323" t="s">
        <v>6342</v>
      </c>
      <c r="D94" s="323"/>
      <c r="E94" s="323"/>
      <c r="F94" s="346" t="s">
        <v>6309</v>
      </c>
      <c r="G94" s="347"/>
      <c r="H94" s="323" t="s">
        <v>6343</v>
      </c>
      <c r="I94" s="323" t="s">
        <v>6344</v>
      </c>
      <c r="J94" s="323"/>
      <c r="K94" s="337"/>
    </row>
    <row r="95" s="1" customFormat="1" ht="15" customHeight="1">
      <c r="B95" s="348"/>
      <c r="C95" s="323" t="s">
        <v>6345</v>
      </c>
      <c r="D95" s="323"/>
      <c r="E95" s="323"/>
      <c r="F95" s="346" t="s">
        <v>6309</v>
      </c>
      <c r="G95" s="347"/>
      <c r="H95" s="323" t="s">
        <v>6345</v>
      </c>
      <c r="I95" s="323" t="s">
        <v>6344</v>
      </c>
      <c r="J95" s="323"/>
      <c r="K95" s="337"/>
    </row>
    <row r="96" s="1" customFormat="1" ht="15" customHeight="1">
      <c r="B96" s="348"/>
      <c r="C96" s="323" t="s">
        <v>38</v>
      </c>
      <c r="D96" s="323"/>
      <c r="E96" s="323"/>
      <c r="F96" s="346" t="s">
        <v>6309</v>
      </c>
      <c r="G96" s="347"/>
      <c r="H96" s="323" t="s">
        <v>6346</v>
      </c>
      <c r="I96" s="323" t="s">
        <v>6344</v>
      </c>
      <c r="J96" s="323"/>
      <c r="K96" s="337"/>
    </row>
    <row r="97" s="1" customFormat="1" ht="15" customHeight="1">
      <c r="B97" s="348"/>
      <c r="C97" s="323" t="s">
        <v>48</v>
      </c>
      <c r="D97" s="323"/>
      <c r="E97" s="323"/>
      <c r="F97" s="346" t="s">
        <v>6309</v>
      </c>
      <c r="G97" s="347"/>
      <c r="H97" s="323" t="s">
        <v>6347</v>
      </c>
      <c r="I97" s="323" t="s">
        <v>6344</v>
      </c>
      <c r="J97" s="323"/>
      <c r="K97" s="337"/>
    </row>
    <row r="98" s="1" customFormat="1" ht="15" customHeight="1">
      <c r="B98" s="351"/>
      <c r="C98" s="352"/>
      <c r="D98" s="352"/>
      <c r="E98" s="352"/>
      <c r="F98" s="352"/>
      <c r="G98" s="352"/>
      <c r="H98" s="352"/>
      <c r="I98" s="352"/>
      <c r="J98" s="352"/>
      <c r="K98" s="353"/>
    </row>
    <row r="99" s="1" customFormat="1" ht="18.75" customHeight="1">
      <c r="B99" s="354"/>
      <c r="C99" s="355"/>
      <c r="D99" s="355"/>
      <c r="E99" s="355"/>
      <c r="F99" s="355"/>
      <c r="G99" s="355"/>
      <c r="H99" s="355"/>
      <c r="I99" s="355"/>
      <c r="J99" s="355"/>
      <c r="K99" s="354"/>
    </row>
    <row r="100" s="1" customFormat="1" ht="18.75" customHeight="1">
      <c r="B100" s="331"/>
      <c r="C100" s="331"/>
      <c r="D100" s="331"/>
      <c r="E100" s="331"/>
      <c r="F100" s="331"/>
      <c r="G100" s="331"/>
      <c r="H100" s="331"/>
      <c r="I100" s="331"/>
      <c r="J100" s="331"/>
      <c r="K100" s="331"/>
    </row>
    <row r="101" s="1" customFormat="1" ht="7.5" customHeight="1">
      <c r="B101" s="332"/>
      <c r="C101" s="333"/>
      <c r="D101" s="333"/>
      <c r="E101" s="333"/>
      <c r="F101" s="333"/>
      <c r="G101" s="333"/>
      <c r="H101" s="333"/>
      <c r="I101" s="333"/>
      <c r="J101" s="333"/>
      <c r="K101" s="334"/>
    </row>
    <row r="102" s="1" customFormat="1" ht="45" customHeight="1">
      <c r="B102" s="335"/>
      <c r="C102" s="336" t="s">
        <v>6348</v>
      </c>
      <c r="D102" s="336"/>
      <c r="E102" s="336"/>
      <c r="F102" s="336"/>
      <c r="G102" s="336"/>
      <c r="H102" s="336"/>
      <c r="I102" s="336"/>
      <c r="J102" s="336"/>
      <c r="K102" s="337"/>
    </row>
    <row r="103" s="1" customFormat="1" ht="17.25" customHeight="1">
      <c r="B103" s="335"/>
      <c r="C103" s="338" t="s">
        <v>6303</v>
      </c>
      <c r="D103" s="338"/>
      <c r="E103" s="338"/>
      <c r="F103" s="338" t="s">
        <v>6304</v>
      </c>
      <c r="G103" s="339"/>
      <c r="H103" s="338" t="s">
        <v>54</v>
      </c>
      <c r="I103" s="338" t="s">
        <v>57</v>
      </c>
      <c r="J103" s="338" t="s">
        <v>6305</v>
      </c>
      <c r="K103" s="337"/>
    </row>
    <row r="104" s="1" customFormat="1" ht="17.25" customHeight="1">
      <c r="B104" s="335"/>
      <c r="C104" s="340" t="s">
        <v>6306</v>
      </c>
      <c r="D104" s="340"/>
      <c r="E104" s="340"/>
      <c r="F104" s="341" t="s">
        <v>6307</v>
      </c>
      <c r="G104" s="342"/>
      <c r="H104" s="340"/>
      <c r="I104" s="340"/>
      <c r="J104" s="340" t="s">
        <v>6308</v>
      </c>
      <c r="K104" s="337"/>
    </row>
    <row r="105" s="1" customFormat="1" ht="5.25" customHeight="1">
      <c r="B105" s="335"/>
      <c r="C105" s="338"/>
      <c r="D105" s="338"/>
      <c r="E105" s="338"/>
      <c r="F105" s="338"/>
      <c r="G105" s="356"/>
      <c r="H105" s="338"/>
      <c r="I105" s="338"/>
      <c r="J105" s="338"/>
      <c r="K105" s="337"/>
    </row>
    <row r="106" s="1" customFormat="1" ht="15" customHeight="1">
      <c r="B106" s="335"/>
      <c r="C106" s="323" t="s">
        <v>53</v>
      </c>
      <c r="D106" s="345"/>
      <c r="E106" s="345"/>
      <c r="F106" s="346" t="s">
        <v>6309</v>
      </c>
      <c r="G106" s="323"/>
      <c r="H106" s="323" t="s">
        <v>6349</v>
      </c>
      <c r="I106" s="323" t="s">
        <v>6311</v>
      </c>
      <c r="J106" s="323">
        <v>20</v>
      </c>
      <c r="K106" s="337"/>
    </row>
    <row r="107" s="1" customFormat="1" ht="15" customHeight="1">
      <c r="B107" s="335"/>
      <c r="C107" s="323" t="s">
        <v>6312</v>
      </c>
      <c r="D107" s="323"/>
      <c r="E107" s="323"/>
      <c r="F107" s="346" t="s">
        <v>6309</v>
      </c>
      <c r="G107" s="323"/>
      <c r="H107" s="323" t="s">
        <v>6349</v>
      </c>
      <c r="I107" s="323" t="s">
        <v>6311</v>
      </c>
      <c r="J107" s="323">
        <v>120</v>
      </c>
      <c r="K107" s="337"/>
    </row>
    <row r="108" s="1" customFormat="1" ht="15" customHeight="1">
      <c r="B108" s="348"/>
      <c r="C108" s="323" t="s">
        <v>6314</v>
      </c>
      <c r="D108" s="323"/>
      <c r="E108" s="323"/>
      <c r="F108" s="346" t="s">
        <v>6315</v>
      </c>
      <c r="G108" s="323"/>
      <c r="H108" s="323" t="s">
        <v>6349</v>
      </c>
      <c r="I108" s="323" t="s">
        <v>6311</v>
      </c>
      <c r="J108" s="323">
        <v>50</v>
      </c>
      <c r="K108" s="337"/>
    </row>
    <row r="109" s="1" customFormat="1" ht="15" customHeight="1">
      <c r="B109" s="348"/>
      <c r="C109" s="323" t="s">
        <v>6317</v>
      </c>
      <c r="D109" s="323"/>
      <c r="E109" s="323"/>
      <c r="F109" s="346" t="s">
        <v>6309</v>
      </c>
      <c r="G109" s="323"/>
      <c r="H109" s="323" t="s">
        <v>6349</v>
      </c>
      <c r="I109" s="323" t="s">
        <v>6319</v>
      </c>
      <c r="J109" s="323"/>
      <c r="K109" s="337"/>
    </row>
    <row r="110" s="1" customFormat="1" ht="15" customHeight="1">
      <c r="B110" s="348"/>
      <c r="C110" s="323" t="s">
        <v>6328</v>
      </c>
      <c r="D110" s="323"/>
      <c r="E110" s="323"/>
      <c r="F110" s="346" t="s">
        <v>6315</v>
      </c>
      <c r="G110" s="323"/>
      <c r="H110" s="323" t="s">
        <v>6349</v>
      </c>
      <c r="I110" s="323" t="s">
        <v>6311</v>
      </c>
      <c r="J110" s="323">
        <v>50</v>
      </c>
      <c r="K110" s="337"/>
    </row>
    <row r="111" s="1" customFormat="1" ht="15" customHeight="1">
      <c r="B111" s="348"/>
      <c r="C111" s="323" t="s">
        <v>6336</v>
      </c>
      <c r="D111" s="323"/>
      <c r="E111" s="323"/>
      <c r="F111" s="346" t="s">
        <v>6315</v>
      </c>
      <c r="G111" s="323"/>
      <c r="H111" s="323" t="s">
        <v>6349</v>
      </c>
      <c r="I111" s="323" t="s">
        <v>6311</v>
      </c>
      <c r="J111" s="323">
        <v>50</v>
      </c>
      <c r="K111" s="337"/>
    </row>
    <row r="112" s="1" customFormat="1" ht="15" customHeight="1">
      <c r="B112" s="348"/>
      <c r="C112" s="323" t="s">
        <v>6334</v>
      </c>
      <c r="D112" s="323"/>
      <c r="E112" s="323"/>
      <c r="F112" s="346" t="s">
        <v>6315</v>
      </c>
      <c r="G112" s="323"/>
      <c r="H112" s="323" t="s">
        <v>6349</v>
      </c>
      <c r="I112" s="323" t="s">
        <v>6311</v>
      </c>
      <c r="J112" s="323">
        <v>50</v>
      </c>
      <c r="K112" s="337"/>
    </row>
    <row r="113" s="1" customFormat="1" ht="15" customHeight="1">
      <c r="B113" s="348"/>
      <c r="C113" s="323" t="s">
        <v>53</v>
      </c>
      <c r="D113" s="323"/>
      <c r="E113" s="323"/>
      <c r="F113" s="346" t="s">
        <v>6309</v>
      </c>
      <c r="G113" s="323"/>
      <c r="H113" s="323" t="s">
        <v>6350</v>
      </c>
      <c r="I113" s="323" t="s">
        <v>6311</v>
      </c>
      <c r="J113" s="323">
        <v>20</v>
      </c>
      <c r="K113" s="337"/>
    </row>
    <row r="114" s="1" customFormat="1" ht="15" customHeight="1">
      <c r="B114" s="348"/>
      <c r="C114" s="323" t="s">
        <v>6351</v>
      </c>
      <c r="D114" s="323"/>
      <c r="E114" s="323"/>
      <c r="F114" s="346" t="s">
        <v>6309</v>
      </c>
      <c r="G114" s="323"/>
      <c r="H114" s="323" t="s">
        <v>6352</v>
      </c>
      <c r="I114" s="323" t="s">
        <v>6311</v>
      </c>
      <c r="J114" s="323">
        <v>120</v>
      </c>
      <c r="K114" s="337"/>
    </row>
    <row r="115" s="1" customFormat="1" ht="15" customHeight="1">
      <c r="B115" s="348"/>
      <c r="C115" s="323" t="s">
        <v>38</v>
      </c>
      <c r="D115" s="323"/>
      <c r="E115" s="323"/>
      <c r="F115" s="346" t="s">
        <v>6309</v>
      </c>
      <c r="G115" s="323"/>
      <c r="H115" s="323" t="s">
        <v>6353</v>
      </c>
      <c r="I115" s="323" t="s">
        <v>6344</v>
      </c>
      <c r="J115" s="323"/>
      <c r="K115" s="337"/>
    </row>
    <row r="116" s="1" customFormat="1" ht="15" customHeight="1">
      <c r="B116" s="348"/>
      <c r="C116" s="323" t="s">
        <v>48</v>
      </c>
      <c r="D116" s="323"/>
      <c r="E116" s="323"/>
      <c r="F116" s="346" t="s">
        <v>6309</v>
      </c>
      <c r="G116" s="323"/>
      <c r="H116" s="323" t="s">
        <v>6354</v>
      </c>
      <c r="I116" s="323" t="s">
        <v>6344</v>
      </c>
      <c r="J116" s="323"/>
      <c r="K116" s="337"/>
    </row>
    <row r="117" s="1" customFormat="1" ht="15" customHeight="1">
      <c r="B117" s="348"/>
      <c r="C117" s="323" t="s">
        <v>57</v>
      </c>
      <c r="D117" s="323"/>
      <c r="E117" s="323"/>
      <c r="F117" s="346" t="s">
        <v>6309</v>
      </c>
      <c r="G117" s="323"/>
      <c r="H117" s="323" t="s">
        <v>6355</v>
      </c>
      <c r="I117" s="323" t="s">
        <v>6356</v>
      </c>
      <c r="J117" s="323"/>
      <c r="K117" s="337"/>
    </row>
    <row r="118" s="1" customFormat="1" ht="15" customHeight="1">
      <c r="B118" s="351"/>
      <c r="C118" s="357"/>
      <c r="D118" s="357"/>
      <c r="E118" s="357"/>
      <c r="F118" s="357"/>
      <c r="G118" s="357"/>
      <c r="H118" s="357"/>
      <c r="I118" s="357"/>
      <c r="J118" s="357"/>
      <c r="K118" s="353"/>
    </row>
    <row r="119" s="1" customFormat="1" ht="18.75" customHeight="1">
      <c r="B119" s="358"/>
      <c r="C119" s="359"/>
      <c r="D119" s="359"/>
      <c r="E119" s="359"/>
      <c r="F119" s="360"/>
      <c r="G119" s="359"/>
      <c r="H119" s="359"/>
      <c r="I119" s="359"/>
      <c r="J119" s="359"/>
      <c r="K119" s="358"/>
    </row>
    <row r="120" s="1" customFormat="1" ht="18.75" customHeight="1">
      <c r="B120" s="331"/>
      <c r="C120" s="331"/>
      <c r="D120" s="331"/>
      <c r="E120" s="331"/>
      <c r="F120" s="331"/>
      <c r="G120" s="331"/>
      <c r="H120" s="331"/>
      <c r="I120" s="331"/>
      <c r="J120" s="331"/>
      <c r="K120" s="331"/>
    </row>
    <row r="121" s="1" customFormat="1" ht="7.5" customHeight="1">
      <c r="B121" s="361"/>
      <c r="C121" s="362"/>
      <c r="D121" s="362"/>
      <c r="E121" s="362"/>
      <c r="F121" s="362"/>
      <c r="G121" s="362"/>
      <c r="H121" s="362"/>
      <c r="I121" s="362"/>
      <c r="J121" s="362"/>
      <c r="K121" s="363"/>
    </row>
    <row r="122" s="1" customFormat="1" ht="45" customHeight="1">
      <c r="B122" s="364"/>
      <c r="C122" s="314" t="s">
        <v>6357</v>
      </c>
      <c r="D122" s="314"/>
      <c r="E122" s="314"/>
      <c r="F122" s="314"/>
      <c r="G122" s="314"/>
      <c r="H122" s="314"/>
      <c r="I122" s="314"/>
      <c r="J122" s="314"/>
      <c r="K122" s="365"/>
    </row>
    <row r="123" s="1" customFormat="1" ht="17.25" customHeight="1">
      <c r="B123" s="366"/>
      <c r="C123" s="338" t="s">
        <v>6303</v>
      </c>
      <c r="D123" s="338"/>
      <c r="E123" s="338"/>
      <c r="F123" s="338" t="s">
        <v>6304</v>
      </c>
      <c r="G123" s="339"/>
      <c r="H123" s="338" t="s">
        <v>54</v>
      </c>
      <c r="I123" s="338" t="s">
        <v>57</v>
      </c>
      <c r="J123" s="338" t="s">
        <v>6305</v>
      </c>
      <c r="K123" s="367"/>
    </row>
    <row r="124" s="1" customFormat="1" ht="17.25" customHeight="1">
      <c r="B124" s="366"/>
      <c r="C124" s="340" t="s">
        <v>6306</v>
      </c>
      <c r="D124" s="340"/>
      <c r="E124" s="340"/>
      <c r="F124" s="341" t="s">
        <v>6307</v>
      </c>
      <c r="G124" s="342"/>
      <c r="H124" s="340"/>
      <c r="I124" s="340"/>
      <c r="J124" s="340" t="s">
        <v>6308</v>
      </c>
      <c r="K124" s="367"/>
    </row>
    <row r="125" s="1" customFormat="1" ht="5.25" customHeight="1">
      <c r="B125" s="368"/>
      <c r="C125" s="343"/>
      <c r="D125" s="343"/>
      <c r="E125" s="343"/>
      <c r="F125" s="343"/>
      <c r="G125" s="369"/>
      <c r="H125" s="343"/>
      <c r="I125" s="343"/>
      <c r="J125" s="343"/>
      <c r="K125" s="370"/>
    </row>
    <row r="126" s="1" customFormat="1" ht="15" customHeight="1">
      <c r="B126" s="368"/>
      <c r="C126" s="323" t="s">
        <v>6312</v>
      </c>
      <c r="D126" s="345"/>
      <c r="E126" s="345"/>
      <c r="F126" s="346" t="s">
        <v>6309</v>
      </c>
      <c r="G126" s="323"/>
      <c r="H126" s="323" t="s">
        <v>6349</v>
      </c>
      <c r="I126" s="323" t="s">
        <v>6311</v>
      </c>
      <c r="J126" s="323">
        <v>120</v>
      </c>
      <c r="K126" s="371"/>
    </row>
    <row r="127" s="1" customFormat="1" ht="15" customHeight="1">
      <c r="B127" s="368"/>
      <c r="C127" s="323" t="s">
        <v>6358</v>
      </c>
      <c r="D127" s="323"/>
      <c r="E127" s="323"/>
      <c r="F127" s="346" t="s">
        <v>6309</v>
      </c>
      <c r="G127" s="323"/>
      <c r="H127" s="323" t="s">
        <v>6359</v>
      </c>
      <c r="I127" s="323" t="s">
        <v>6311</v>
      </c>
      <c r="J127" s="323" t="s">
        <v>6360</v>
      </c>
      <c r="K127" s="371"/>
    </row>
    <row r="128" s="1" customFormat="1" ht="15" customHeight="1">
      <c r="B128" s="368"/>
      <c r="C128" s="323" t="s">
        <v>85</v>
      </c>
      <c r="D128" s="323"/>
      <c r="E128" s="323"/>
      <c r="F128" s="346" t="s">
        <v>6309</v>
      </c>
      <c r="G128" s="323"/>
      <c r="H128" s="323" t="s">
        <v>6361</v>
      </c>
      <c r="I128" s="323" t="s">
        <v>6311</v>
      </c>
      <c r="J128" s="323" t="s">
        <v>6360</v>
      </c>
      <c r="K128" s="371"/>
    </row>
    <row r="129" s="1" customFormat="1" ht="15" customHeight="1">
      <c r="B129" s="368"/>
      <c r="C129" s="323" t="s">
        <v>6320</v>
      </c>
      <c r="D129" s="323"/>
      <c r="E129" s="323"/>
      <c r="F129" s="346" t="s">
        <v>6315</v>
      </c>
      <c r="G129" s="323"/>
      <c r="H129" s="323" t="s">
        <v>6321</v>
      </c>
      <c r="I129" s="323" t="s">
        <v>6311</v>
      </c>
      <c r="J129" s="323">
        <v>15</v>
      </c>
      <c r="K129" s="371"/>
    </row>
    <row r="130" s="1" customFormat="1" ht="15" customHeight="1">
      <c r="B130" s="368"/>
      <c r="C130" s="349" t="s">
        <v>6322</v>
      </c>
      <c r="D130" s="349"/>
      <c r="E130" s="349"/>
      <c r="F130" s="350" t="s">
        <v>6315</v>
      </c>
      <c r="G130" s="349"/>
      <c r="H130" s="349" t="s">
        <v>6323</v>
      </c>
      <c r="I130" s="349" t="s">
        <v>6311</v>
      </c>
      <c r="J130" s="349">
        <v>15</v>
      </c>
      <c r="K130" s="371"/>
    </row>
    <row r="131" s="1" customFormat="1" ht="15" customHeight="1">
      <c r="B131" s="368"/>
      <c r="C131" s="349" t="s">
        <v>6324</v>
      </c>
      <c r="D131" s="349"/>
      <c r="E131" s="349"/>
      <c r="F131" s="350" t="s">
        <v>6315</v>
      </c>
      <c r="G131" s="349"/>
      <c r="H131" s="349" t="s">
        <v>6325</v>
      </c>
      <c r="I131" s="349" t="s">
        <v>6311</v>
      </c>
      <c r="J131" s="349">
        <v>20</v>
      </c>
      <c r="K131" s="371"/>
    </row>
    <row r="132" s="1" customFormat="1" ht="15" customHeight="1">
      <c r="B132" s="368"/>
      <c r="C132" s="349" t="s">
        <v>6326</v>
      </c>
      <c r="D132" s="349"/>
      <c r="E132" s="349"/>
      <c r="F132" s="350" t="s">
        <v>6315</v>
      </c>
      <c r="G132" s="349"/>
      <c r="H132" s="349" t="s">
        <v>6327</v>
      </c>
      <c r="I132" s="349" t="s">
        <v>6311</v>
      </c>
      <c r="J132" s="349">
        <v>20</v>
      </c>
      <c r="K132" s="371"/>
    </row>
    <row r="133" s="1" customFormat="1" ht="15" customHeight="1">
      <c r="B133" s="368"/>
      <c r="C133" s="323" t="s">
        <v>6314</v>
      </c>
      <c r="D133" s="323"/>
      <c r="E133" s="323"/>
      <c r="F133" s="346" t="s">
        <v>6315</v>
      </c>
      <c r="G133" s="323"/>
      <c r="H133" s="323" t="s">
        <v>6349</v>
      </c>
      <c r="I133" s="323" t="s">
        <v>6311</v>
      </c>
      <c r="J133" s="323">
        <v>50</v>
      </c>
      <c r="K133" s="371"/>
    </row>
    <row r="134" s="1" customFormat="1" ht="15" customHeight="1">
      <c r="B134" s="368"/>
      <c r="C134" s="323" t="s">
        <v>6328</v>
      </c>
      <c r="D134" s="323"/>
      <c r="E134" s="323"/>
      <c r="F134" s="346" t="s">
        <v>6315</v>
      </c>
      <c r="G134" s="323"/>
      <c r="H134" s="323" t="s">
        <v>6349</v>
      </c>
      <c r="I134" s="323" t="s">
        <v>6311</v>
      </c>
      <c r="J134" s="323">
        <v>50</v>
      </c>
      <c r="K134" s="371"/>
    </row>
    <row r="135" s="1" customFormat="1" ht="15" customHeight="1">
      <c r="B135" s="368"/>
      <c r="C135" s="323" t="s">
        <v>6334</v>
      </c>
      <c r="D135" s="323"/>
      <c r="E135" s="323"/>
      <c r="F135" s="346" t="s">
        <v>6315</v>
      </c>
      <c r="G135" s="323"/>
      <c r="H135" s="323" t="s">
        <v>6349</v>
      </c>
      <c r="I135" s="323" t="s">
        <v>6311</v>
      </c>
      <c r="J135" s="323">
        <v>50</v>
      </c>
      <c r="K135" s="371"/>
    </row>
    <row r="136" s="1" customFormat="1" ht="15" customHeight="1">
      <c r="B136" s="368"/>
      <c r="C136" s="323" t="s">
        <v>6336</v>
      </c>
      <c r="D136" s="323"/>
      <c r="E136" s="323"/>
      <c r="F136" s="346" t="s">
        <v>6315</v>
      </c>
      <c r="G136" s="323"/>
      <c r="H136" s="323" t="s">
        <v>6349</v>
      </c>
      <c r="I136" s="323" t="s">
        <v>6311</v>
      </c>
      <c r="J136" s="323">
        <v>50</v>
      </c>
      <c r="K136" s="371"/>
    </row>
    <row r="137" s="1" customFormat="1" ht="15" customHeight="1">
      <c r="B137" s="368"/>
      <c r="C137" s="323" t="s">
        <v>6337</v>
      </c>
      <c r="D137" s="323"/>
      <c r="E137" s="323"/>
      <c r="F137" s="346" t="s">
        <v>6315</v>
      </c>
      <c r="G137" s="323"/>
      <c r="H137" s="323" t="s">
        <v>6362</v>
      </c>
      <c r="I137" s="323" t="s">
        <v>6311</v>
      </c>
      <c r="J137" s="323">
        <v>255</v>
      </c>
      <c r="K137" s="371"/>
    </row>
    <row r="138" s="1" customFormat="1" ht="15" customHeight="1">
      <c r="B138" s="368"/>
      <c r="C138" s="323" t="s">
        <v>6339</v>
      </c>
      <c r="D138" s="323"/>
      <c r="E138" s="323"/>
      <c r="F138" s="346" t="s">
        <v>6309</v>
      </c>
      <c r="G138" s="323"/>
      <c r="H138" s="323" t="s">
        <v>6363</v>
      </c>
      <c r="I138" s="323" t="s">
        <v>6341</v>
      </c>
      <c r="J138" s="323"/>
      <c r="K138" s="371"/>
    </row>
    <row r="139" s="1" customFormat="1" ht="15" customHeight="1">
      <c r="B139" s="368"/>
      <c r="C139" s="323" t="s">
        <v>6342</v>
      </c>
      <c r="D139" s="323"/>
      <c r="E139" s="323"/>
      <c r="F139" s="346" t="s">
        <v>6309</v>
      </c>
      <c r="G139" s="323"/>
      <c r="H139" s="323" t="s">
        <v>6364</v>
      </c>
      <c r="I139" s="323" t="s">
        <v>6344</v>
      </c>
      <c r="J139" s="323"/>
      <c r="K139" s="371"/>
    </row>
    <row r="140" s="1" customFormat="1" ht="15" customHeight="1">
      <c r="B140" s="368"/>
      <c r="C140" s="323" t="s">
        <v>6345</v>
      </c>
      <c r="D140" s="323"/>
      <c r="E140" s="323"/>
      <c r="F140" s="346" t="s">
        <v>6309</v>
      </c>
      <c r="G140" s="323"/>
      <c r="H140" s="323" t="s">
        <v>6345</v>
      </c>
      <c r="I140" s="323" t="s">
        <v>6344</v>
      </c>
      <c r="J140" s="323"/>
      <c r="K140" s="371"/>
    </row>
    <row r="141" s="1" customFormat="1" ht="15" customHeight="1">
      <c r="B141" s="368"/>
      <c r="C141" s="323" t="s">
        <v>38</v>
      </c>
      <c r="D141" s="323"/>
      <c r="E141" s="323"/>
      <c r="F141" s="346" t="s">
        <v>6309</v>
      </c>
      <c r="G141" s="323"/>
      <c r="H141" s="323" t="s">
        <v>6365</v>
      </c>
      <c r="I141" s="323" t="s">
        <v>6344</v>
      </c>
      <c r="J141" s="323"/>
      <c r="K141" s="371"/>
    </row>
    <row r="142" s="1" customFormat="1" ht="15" customHeight="1">
      <c r="B142" s="368"/>
      <c r="C142" s="323" t="s">
        <v>6366</v>
      </c>
      <c r="D142" s="323"/>
      <c r="E142" s="323"/>
      <c r="F142" s="346" t="s">
        <v>6309</v>
      </c>
      <c r="G142" s="323"/>
      <c r="H142" s="323" t="s">
        <v>6367</v>
      </c>
      <c r="I142" s="323" t="s">
        <v>6344</v>
      </c>
      <c r="J142" s="323"/>
      <c r="K142" s="371"/>
    </row>
    <row r="143" s="1" customFormat="1" ht="15" customHeight="1">
      <c r="B143" s="372"/>
      <c r="C143" s="373"/>
      <c r="D143" s="373"/>
      <c r="E143" s="373"/>
      <c r="F143" s="373"/>
      <c r="G143" s="373"/>
      <c r="H143" s="373"/>
      <c r="I143" s="373"/>
      <c r="J143" s="373"/>
      <c r="K143" s="374"/>
    </row>
    <row r="144" s="1" customFormat="1" ht="18.75" customHeight="1">
      <c r="B144" s="359"/>
      <c r="C144" s="359"/>
      <c r="D144" s="359"/>
      <c r="E144" s="359"/>
      <c r="F144" s="360"/>
      <c r="G144" s="359"/>
      <c r="H144" s="359"/>
      <c r="I144" s="359"/>
      <c r="J144" s="359"/>
      <c r="K144" s="359"/>
    </row>
    <row r="145" s="1" customFormat="1" ht="18.75" customHeight="1">
      <c r="B145" s="331"/>
      <c r="C145" s="331"/>
      <c r="D145" s="331"/>
      <c r="E145" s="331"/>
      <c r="F145" s="331"/>
      <c r="G145" s="331"/>
      <c r="H145" s="331"/>
      <c r="I145" s="331"/>
      <c r="J145" s="331"/>
      <c r="K145" s="331"/>
    </row>
    <row r="146" s="1" customFormat="1" ht="7.5" customHeight="1">
      <c r="B146" s="332"/>
      <c r="C146" s="333"/>
      <c r="D146" s="333"/>
      <c r="E146" s="333"/>
      <c r="F146" s="333"/>
      <c r="G146" s="333"/>
      <c r="H146" s="333"/>
      <c r="I146" s="333"/>
      <c r="J146" s="333"/>
      <c r="K146" s="334"/>
    </row>
    <row r="147" s="1" customFormat="1" ht="45" customHeight="1">
      <c r="B147" s="335"/>
      <c r="C147" s="336" t="s">
        <v>6368</v>
      </c>
      <c r="D147" s="336"/>
      <c r="E147" s="336"/>
      <c r="F147" s="336"/>
      <c r="G147" s="336"/>
      <c r="H147" s="336"/>
      <c r="I147" s="336"/>
      <c r="J147" s="336"/>
      <c r="K147" s="337"/>
    </row>
    <row r="148" s="1" customFormat="1" ht="17.25" customHeight="1">
      <c r="B148" s="335"/>
      <c r="C148" s="338" t="s">
        <v>6303</v>
      </c>
      <c r="D148" s="338"/>
      <c r="E148" s="338"/>
      <c r="F148" s="338" t="s">
        <v>6304</v>
      </c>
      <c r="G148" s="339"/>
      <c r="H148" s="338" t="s">
        <v>54</v>
      </c>
      <c r="I148" s="338" t="s">
        <v>57</v>
      </c>
      <c r="J148" s="338" t="s">
        <v>6305</v>
      </c>
      <c r="K148" s="337"/>
    </row>
    <row r="149" s="1" customFormat="1" ht="17.25" customHeight="1">
      <c r="B149" s="335"/>
      <c r="C149" s="340" t="s">
        <v>6306</v>
      </c>
      <c r="D149" s="340"/>
      <c r="E149" s="340"/>
      <c r="F149" s="341" t="s">
        <v>6307</v>
      </c>
      <c r="G149" s="342"/>
      <c r="H149" s="340"/>
      <c r="I149" s="340"/>
      <c r="J149" s="340" t="s">
        <v>6308</v>
      </c>
      <c r="K149" s="337"/>
    </row>
    <row r="150" s="1" customFormat="1" ht="5.25" customHeight="1">
      <c r="B150" s="348"/>
      <c r="C150" s="343"/>
      <c r="D150" s="343"/>
      <c r="E150" s="343"/>
      <c r="F150" s="343"/>
      <c r="G150" s="344"/>
      <c r="H150" s="343"/>
      <c r="I150" s="343"/>
      <c r="J150" s="343"/>
      <c r="K150" s="371"/>
    </row>
    <row r="151" s="1" customFormat="1" ht="15" customHeight="1">
      <c r="B151" s="348"/>
      <c r="C151" s="375" t="s">
        <v>6312</v>
      </c>
      <c r="D151" s="323"/>
      <c r="E151" s="323"/>
      <c r="F151" s="376" t="s">
        <v>6309</v>
      </c>
      <c r="G151" s="323"/>
      <c r="H151" s="375" t="s">
        <v>6349</v>
      </c>
      <c r="I151" s="375" t="s">
        <v>6311</v>
      </c>
      <c r="J151" s="375">
        <v>120</v>
      </c>
      <c r="K151" s="371"/>
    </row>
    <row r="152" s="1" customFormat="1" ht="15" customHeight="1">
      <c r="B152" s="348"/>
      <c r="C152" s="375" t="s">
        <v>6358</v>
      </c>
      <c r="D152" s="323"/>
      <c r="E152" s="323"/>
      <c r="F152" s="376" t="s">
        <v>6309</v>
      </c>
      <c r="G152" s="323"/>
      <c r="H152" s="375" t="s">
        <v>6369</v>
      </c>
      <c r="I152" s="375" t="s">
        <v>6311</v>
      </c>
      <c r="J152" s="375" t="s">
        <v>6360</v>
      </c>
      <c r="K152" s="371"/>
    </row>
    <row r="153" s="1" customFormat="1" ht="15" customHeight="1">
      <c r="B153" s="348"/>
      <c r="C153" s="375" t="s">
        <v>85</v>
      </c>
      <c r="D153" s="323"/>
      <c r="E153" s="323"/>
      <c r="F153" s="376" t="s">
        <v>6309</v>
      </c>
      <c r="G153" s="323"/>
      <c r="H153" s="375" t="s">
        <v>6370</v>
      </c>
      <c r="I153" s="375" t="s">
        <v>6311</v>
      </c>
      <c r="J153" s="375" t="s">
        <v>6360</v>
      </c>
      <c r="K153" s="371"/>
    </row>
    <row r="154" s="1" customFormat="1" ht="15" customHeight="1">
      <c r="B154" s="348"/>
      <c r="C154" s="375" t="s">
        <v>6314</v>
      </c>
      <c r="D154" s="323"/>
      <c r="E154" s="323"/>
      <c r="F154" s="376" t="s">
        <v>6315</v>
      </c>
      <c r="G154" s="323"/>
      <c r="H154" s="375" t="s">
        <v>6349</v>
      </c>
      <c r="I154" s="375" t="s">
        <v>6311</v>
      </c>
      <c r="J154" s="375">
        <v>50</v>
      </c>
      <c r="K154" s="371"/>
    </row>
    <row r="155" s="1" customFormat="1" ht="15" customHeight="1">
      <c r="B155" s="348"/>
      <c r="C155" s="375" t="s">
        <v>6317</v>
      </c>
      <c r="D155" s="323"/>
      <c r="E155" s="323"/>
      <c r="F155" s="376" t="s">
        <v>6309</v>
      </c>
      <c r="G155" s="323"/>
      <c r="H155" s="375" t="s">
        <v>6349</v>
      </c>
      <c r="I155" s="375" t="s">
        <v>6319</v>
      </c>
      <c r="J155" s="375"/>
      <c r="K155" s="371"/>
    </row>
    <row r="156" s="1" customFormat="1" ht="15" customHeight="1">
      <c r="B156" s="348"/>
      <c r="C156" s="375" t="s">
        <v>6328</v>
      </c>
      <c r="D156" s="323"/>
      <c r="E156" s="323"/>
      <c r="F156" s="376" t="s">
        <v>6315</v>
      </c>
      <c r="G156" s="323"/>
      <c r="H156" s="375" t="s">
        <v>6349</v>
      </c>
      <c r="I156" s="375" t="s">
        <v>6311</v>
      </c>
      <c r="J156" s="375">
        <v>50</v>
      </c>
      <c r="K156" s="371"/>
    </row>
    <row r="157" s="1" customFormat="1" ht="15" customHeight="1">
      <c r="B157" s="348"/>
      <c r="C157" s="375" t="s">
        <v>6336</v>
      </c>
      <c r="D157" s="323"/>
      <c r="E157" s="323"/>
      <c r="F157" s="376" t="s">
        <v>6315</v>
      </c>
      <c r="G157" s="323"/>
      <c r="H157" s="375" t="s">
        <v>6349</v>
      </c>
      <c r="I157" s="375" t="s">
        <v>6311</v>
      </c>
      <c r="J157" s="375">
        <v>50</v>
      </c>
      <c r="K157" s="371"/>
    </row>
    <row r="158" s="1" customFormat="1" ht="15" customHeight="1">
      <c r="B158" s="348"/>
      <c r="C158" s="375" t="s">
        <v>6334</v>
      </c>
      <c r="D158" s="323"/>
      <c r="E158" s="323"/>
      <c r="F158" s="376" t="s">
        <v>6315</v>
      </c>
      <c r="G158" s="323"/>
      <c r="H158" s="375" t="s">
        <v>6349</v>
      </c>
      <c r="I158" s="375" t="s">
        <v>6311</v>
      </c>
      <c r="J158" s="375">
        <v>50</v>
      </c>
      <c r="K158" s="371"/>
    </row>
    <row r="159" s="1" customFormat="1" ht="15" customHeight="1">
      <c r="B159" s="348"/>
      <c r="C159" s="375" t="s">
        <v>157</v>
      </c>
      <c r="D159" s="323"/>
      <c r="E159" s="323"/>
      <c r="F159" s="376" t="s">
        <v>6309</v>
      </c>
      <c r="G159" s="323"/>
      <c r="H159" s="375" t="s">
        <v>6371</v>
      </c>
      <c r="I159" s="375" t="s">
        <v>6311</v>
      </c>
      <c r="J159" s="375" t="s">
        <v>6372</v>
      </c>
      <c r="K159" s="371"/>
    </row>
    <row r="160" s="1" customFormat="1" ht="15" customHeight="1">
      <c r="B160" s="348"/>
      <c r="C160" s="375" t="s">
        <v>6373</v>
      </c>
      <c r="D160" s="323"/>
      <c r="E160" s="323"/>
      <c r="F160" s="376" t="s">
        <v>6309</v>
      </c>
      <c r="G160" s="323"/>
      <c r="H160" s="375" t="s">
        <v>6374</v>
      </c>
      <c r="I160" s="375" t="s">
        <v>6344</v>
      </c>
      <c r="J160" s="375"/>
      <c r="K160" s="371"/>
    </row>
    <row r="161" s="1" customFormat="1" ht="15" customHeight="1">
      <c r="B161" s="377"/>
      <c r="C161" s="357"/>
      <c r="D161" s="357"/>
      <c r="E161" s="357"/>
      <c r="F161" s="357"/>
      <c r="G161" s="357"/>
      <c r="H161" s="357"/>
      <c r="I161" s="357"/>
      <c r="J161" s="357"/>
      <c r="K161" s="378"/>
    </row>
    <row r="162" s="1" customFormat="1" ht="18.75" customHeight="1">
      <c r="B162" s="359"/>
      <c r="C162" s="369"/>
      <c r="D162" s="369"/>
      <c r="E162" s="369"/>
      <c r="F162" s="379"/>
      <c r="G162" s="369"/>
      <c r="H162" s="369"/>
      <c r="I162" s="369"/>
      <c r="J162" s="369"/>
      <c r="K162" s="359"/>
    </row>
    <row r="163" s="1" customFormat="1" ht="18.75" customHeight="1">
      <c r="B163" s="331"/>
      <c r="C163" s="331"/>
      <c r="D163" s="331"/>
      <c r="E163" s="331"/>
      <c r="F163" s="331"/>
      <c r="G163" s="331"/>
      <c r="H163" s="331"/>
      <c r="I163" s="331"/>
      <c r="J163" s="331"/>
      <c r="K163" s="331"/>
    </row>
    <row r="164" s="1" customFormat="1" ht="7.5" customHeight="1">
      <c r="B164" s="310"/>
      <c r="C164" s="311"/>
      <c r="D164" s="311"/>
      <c r="E164" s="311"/>
      <c r="F164" s="311"/>
      <c r="G164" s="311"/>
      <c r="H164" s="311"/>
      <c r="I164" s="311"/>
      <c r="J164" s="311"/>
      <c r="K164" s="312"/>
    </row>
    <row r="165" s="1" customFormat="1" ht="45" customHeight="1">
      <c r="B165" s="313"/>
      <c r="C165" s="314" t="s">
        <v>6375</v>
      </c>
      <c r="D165" s="314"/>
      <c r="E165" s="314"/>
      <c r="F165" s="314"/>
      <c r="G165" s="314"/>
      <c r="H165" s="314"/>
      <c r="I165" s="314"/>
      <c r="J165" s="314"/>
      <c r="K165" s="315"/>
    </row>
    <row r="166" s="1" customFormat="1" ht="17.25" customHeight="1">
      <c r="B166" s="313"/>
      <c r="C166" s="338" t="s">
        <v>6303</v>
      </c>
      <c r="D166" s="338"/>
      <c r="E166" s="338"/>
      <c r="F166" s="338" t="s">
        <v>6304</v>
      </c>
      <c r="G166" s="380"/>
      <c r="H166" s="381" t="s">
        <v>54</v>
      </c>
      <c r="I166" s="381" t="s">
        <v>57</v>
      </c>
      <c r="J166" s="338" t="s">
        <v>6305</v>
      </c>
      <c r="K166" s="315"/>
    </row>
    <row r="167" s="1" customFormat="1" ht="17.25" customHeight="1">
      <c r="B167" s="316"/>
      <c r="C167" s="340" t="s">
        <v>6306</v>
      </c>
      <c r="D167" s="340"/>
      <c r="E167" s="340"/>
      <c r="F167" s="341" t="s">
        <v>6307</v>
      </c>
      <c r="G167" s="382"/>
      <c r="H167" s="383"/>
      <c r="I167" s="383"/>
      <c r="J167" s="340" t="s">
        <v>6308</v>
      </c>
      <c r="K167" s="318"/>
    </row>
    <row r="168" s="1" customFormat="1" ht="5.25" customHeight="1">
      <c r="B168" s="348"/>
      <c r="C168" s="343"/>
      <c r="D168" s="343"/>
      <c r="E168" s="343"/>
      <c r="F168" s="343"/>
      <c r="G168" s="344"/>
      <c r="H168" s="343"/>
      <c r="I168" s="343"/>
      <c r="J168" s="343"/>
      <c r="K168" s="371"/>
    </row>
    <row r="169" s="1" customFormat="1" ht="15" customHeight="1">
      <c r="B169" s="348"/>
      <c r="C169" s="323" t="s">
        <v>6312</v>
      </c>
      <c r="D169" s="323"/>
      <c r="E169" s="323"/>
      <c r="F169" s="346" t="s">
        <v>6309</v>
      </c>
      <c r="G169" s="323"/>
      <c r="H169" s="323" t="s">
        <v>6349</v>
      </c>
      <c r="I169" s="323" t="s">
        <v>6311</v>
      </c>
      <c r="J169" s="323">
        <v>120</v>
      </c>
      <c r="K169" s="371"/>
    </row>
    <row r="170" s="1" customFormat="1" ht="15" customHeight="1">
      <c r="B170" s="348"/>
      <c r="C170" s="323" t="s">
        <v>6358</v>
      </c>
      <c r="D170" s="323"/>
      <c r="E170" s="323"/>
      <c r="F170" s="346" t="s">
        <v>6309</v>
      </c>
      <c r="G170" s="323"/>
      <c r="H170" s="323" t="s">
        <v>6359</v>
      </c>
      <c r="I170" s="323" t="s">
        <v>6311</v>
      </c>
      <c r="J170" s="323" t="s">
        <v>6360</v>
      </c>
      <c r="K170" s="371"/>
    </row>
    <row r="171" s="1" customFormat="1" ht="15" customHeight="1">
      <c r="B171" s="348"/>
      <c r="C171" s="323" t="s">
        <v>85</v>
      </c>
      <c r="D171" s="323"/>
      <c r="E171" s="323"/>
      <c r="F171" s="346" t="s">
        <v>6309</v>
      </c>
      <c r="G171" s="323"/>
      <c r="H171" s="323" t="s">
        <v>6376</v>
      </c>
      <c r="I171" s="323" t="s">
        <v>6311</v>
      </c>
      <c r="J171" s="323" t="s">
        <v>6360</v>
      </c>
      <c r="K171" s="371"/>
    </row>
    <row r="172" s="1" customFormat="1" ht="15" customHeight="1">
      <c r="B172" s="348"/>
      <c r="C172" s="323" t="s">
        <v>6314</v>
      </c>
      <c r="D172" s="323"/>
      <c r="E172" s="323"/>
      <c r="F172" s="346" t="s">
        <v>6315</v>
      </c>
      <c r="G172" s="323"/>
      <c r="H172" s="323" t="s">
        <v>6376</v>
      </c>
      <c r="I172" s="323" t="s">
        <v>6311</v>
      </c>
      <c r="J172" s="323">
        <v>50</v>
      </c>
      <c r="K172" s="371"/>
    </row>
    <row r="173" s="1" customFormat="1" ht="15" customHeight="1">
      <c r="B173" s="348"/>
      <c r="C173" s="323" t="s">
        <v>6317</v>
      </c>
      <c r="D173" s="323"/>
      <c r="E173" s="323"/>
      <c r="F173" s="346" t="s">
        <v>6309</v>
      </c>
      <c r="G173" s="323"/>
      <c r="H173" s="323" t="s">
        <v>6376</v>
      </c>
      <c r="I173" s="323" t="s">
        <v>6319</v>
      </c>
      <c r="J173" s="323"/>
      <c r="K173" s="371"/>
    </row>
    <row r="174" s="1" customFormat="1" ht="15" customHeight="1">
      <c r="B174" s="348"/>
      <c r="C174" s="323" t="s">
        <v>6328</v>
      </c>
      <c r="D174" s="323"/>
      <c r="E174" s="323"/>
      <c r="F174" s="346" t="s">
        <v>6315</v>
      </c>
      <c r="G174" s="323"/>
      <c r="H174" s="323" t="s">
        <v>6376</v>
      </c>
      <c r="I174" s="323" t="s">
        <v>6311</v>
      </c>
      <c r="J174" s="323">
        <v>50</v>
      </c>
      <c r="K174" s="371"/>
    </row>
    <row r="175" s="1" customFormat="1" ht="15" customHeight="1">
      <c r="B175" s="348"/>
      <c r="C175" s="323" t="s">
        <v>6336</v>
      </c>
      <c r="D175" s="323"/>
      <c r="E175" s="323"/>
      <c r="F175" s="346" t="s">
        <v>6315</v>
      </c>
      <c r="G175" s="323"/>
      <c r="H175" s="323" t="s">
        <v>6376</v>
      </c>
      <c r="I175" s="323" t="s">
        <v>6311</v>
      </c>
      <c r="J175" s="323">
        <v>50</v>
      </c>
      <c r="K175" s="371"/>
    </row>
    <row r="176" s="1" customFormat="1" ht="15" customHeight="1">
      <c r="B176" s="348"/>
      <c r="C176" s="323" t="s">
        <v>6334</v>
      </c>
      <c r="D176" s="323"/>
      <c r="E176" s="323"/>
      <c r="F176" s="346" t="s">
        <v>6315</v>
      </c>
      <c r="G176" s="323"/>
      <c r="H176" s="323" t="s">
        <v>6376</v>
      </c>
      <c r="I176" s="323" t="s">
        <v>6311</v>
      </c>
      <c r="J176" s="323">
        <v>50</v>
      </c>
      <c r="K176" s="371"/>
    </row>
    <row r="177" s="1" customFormat="1" ht="15" customHeight="1">
      <c r="B177" s="348"/>
      <c r="C177" s="323" t="s">
        <v>164</v>
      </c>
      <c r="D177" s="323"/>
      <c r="E177" s="323"/>
      <c r="F177" s="346" t="s">
        <v>6309</v>
      </c>
      <c r="G177" s="323"/>
      <c r="H177" s="323" t="s">
        <v>6377</v>
      </c>
      <c r="I177" s="323" t="s">
        <v>6378</v>
      </c>
      <c r="J177" s="323"/>
      <c r="K177" s="371"/>
    </row>
    <row r="178" s="1" customFormat="1" ht="15" customHeight="1">
      <c r="B178" s="348"/>
      <c r="C178" s="323" t="s">
        <v>57</v>
      </c>
      <c r="D178" s="323"/>
      <c r="E178" s="323"/>
      <c r="F178" s="346" t="s">
        <v>6309</v>
      </c>
      <c r="G178" s="323"/>
      <c r="H178" s="323" t="s">
        <v>6379</v>
      </c>
      <c r="I178" s="323" t="s">
        <v>6380</v>
      </c>
      <c r="J178" s="323">
        <v>1</v>
      </c>
      <c r="K178" s="371"/>
    </row>
    <row r="179" s="1" customFormat="1" ht="15" customHeight="1">
      <c r="B179" s="348"/>
      <c r="C179" s="323" t="s">
        <v>53</v>
      </c>
      <c r="D179" s="323"/>
      <c r="E179" s="323"/>
      <c r="F179" s="346" t="s">
        <v>6309</v>
      </c>
      <c r="G179" s="323"/>
      <c r="H179" s="323" t="s">
        <v>6381</v>
      </c>
      <c r="I179" s="323" t="s">
        <v>6311</v>
      </c>
      <c r="J179" s="323">
        <v>20</v>
      </c>
      <c r="K179" s="371"/>
    </row>
    <row r="180" s="1" customFormat="1" ht="15" customHeight="1">
      <c r="B180" s="348"/>
      <c r="C180" s="323" t="s">
        <v>54</v>
      </c>
      <c r="D180" s="323"/>
      <c r="E180" s="323"/>
      <c r="F180" s="346" t="s">
        <v>6309</v>
      </c>
      <c r="G180" s="323"/>
      <c r="H180" s="323" t="s">
        <v>6382</v>
      </c>
      <c r="I180" s="323" t="s">
        <v>6311</v>
      </c>
      <c r="J180" s="323">
        <v>255</v>
      </c>
      <c r="K180" s="371"/>
    </row>
    <row r="181" s="1" customFormat="1" ht="15" customHeight="1">
      <c r="B181" s="348"/>
      <c r="C181" s="323" t="s">
        <v>165</v>
      </c>
      <c r="D181" s="323"/>
      <c r="E181" s="323"/>
      <c r="F181" s="346" t="s">
        <v>6309</v>
      </c>
      <c r="G181" s="323"/>
      <c r="H181" s="323" t="s">
        <v>6273</v>
      </c>
      <c r="I181" s="323" t="s">
        <v>6311</v>
      </c>
      <c r="J181" s="323">
        <v>10</v>
      </c>
      <c r="K181" s="371"/>
    </row>
    <row r="182" s="1" customFormat="1" ht="15" customHeight="1">
      <c r="B182" s="348"/>
      <c r="C182" s="323" t="s">
        <v>166</v>
      </c>
      <c r="D182" s="323"/>
      <c r="E182" s="323"/>
      <c r="F182" s="346" t="s">
        <v>6309</v>
      </c>
      <c r="G182" s="323"/>
      <c r="H182" s="323" t="s">
        <v>6383</v>
      </c>
      <c r="I182" s="323" t="s">
        <v>6344</v>
      </c>
      <c r="J182" s="323"/>
      <c r="K182" s="371"/>
    </row>
    <row r="183" s="1" customFormat="1" ht="15" customHeight="1">
      <c r="B183" s="348"/>
      <c r="C183" s="323" t="s">
        <v>6384</v>
      </c>
      <c r="D183" s="323"/>
      <c r="E183" s="323"/>
      <c r="F183" s="346" t="s">
        <v>6309</v>
      </c>
      <c r="G183" s="323"/>
      <c r="H183" s="323" t="s">
        <v>6385</v>
      </c>
      <c r="I183" s="323" t="s">
        <v>6344</v>
      </c>
      <c r="J183" s="323"/>
      <c r="K183" s="371"/>
    </row>
    <row r="184" s="1" customFormat="1" ht="15" customHeight="1">
      <c r="B184" s="348"/>
      <c r="C184" s="323" t="s">
        <v>6373</v>
      </c>
      <c r="D184" s="323"/>
      <c r="E184" s="323"/>
      <c r="F184" s="346" t="s">
        <v>6309</v>
      </c>
      <c r="G184" s="323"/>
      <c r="H184" s="323" t="s">
        <v>6386</v>
      </c>
      <c r="I184" s="323" t="s">
        <v>6344</v>
      </c>
      <c r="J184" s="323"/>
      <c r="K184" s="371"/>
    </row>
    <row r="185" s="1" customFormat="1" ht="15" customHeight="1">
      <c r="B185" s="348"/>
      <c r="C185" s="323" t="s">
        <v>168</v>
      </c>
      <c r="D185" s="323"/>
      <c r="E185" s="323"/>
      <c r="F185" s="346" t="s">
        <v>6315</v>
      </c>
      <c r="G185" s="323"/>
      <c r="H185" s="323" t="s">
        <v>6387</v>
      </c>
      <c r="I185" s="323" t="s">
        <v>6311</v>
      </c>
      <c r="J185" s="323">
        <v>50</v>
      </c>
      <c r="K185" s="371"/>
    </row>
    <row r="186" s="1" customFormat="1" ht="15" customHeight="1">
      <c r="B186" s="348"/>
      <c r="C186" s="323" t="s">
        <v>6388</v>
      </c>
      <c r="D186" s="323"/>
      <c r="E186" s="323"/>
      <c r="F186" s="346" t="s">
        <v>6315</v>
      </c>
      <c r="G186" s="323"/>
      <c r="H186" s="323" t="s">
        <v>6389</v>
      </c>
      <c r="I186" s="323" t="s">
        <v>6390</v>
      </c>
      <c r="J186" s="323"/>
      <c r="K186" s="371"/>
    </row>
    <row r="187" s="1" customFormat="1" ht="15" customHeight="1">
      <c r="B187" s="348"/>
      <c r="C187" s="323" t="s">
        <v>6391</v>
      </c>
      <c r="D187" s="323"/>
      <c r="E187" s="323"/>
      <c r="F187" s="346" t="s">
        <v>6315</v>
      </c>
      <c r="G187" s="323"/>
      <c r="H187" s="323" t="s">
        <v>6392</v>
      </c>
      <c r="I187" s="323" t="s">
        <v>6390</v>
      </c>
      <c r="J187" s="323"/>
      <c r="K187" s="371"/>
    </row>
    <row r="188" s="1" customFormat="1" ht="15" customHeight="1">
      <c r="B188" s="348"/>
      <c r="C188" s="323" t="s">
        <v>6393</v>
      </c>
      <c r="D188" s="323"/>
      <c r="E188" s="323"/>
      <c r="F188" s="346" t="s">
        <v>6315</v>
      </c>
      <c r="G188" s="323"/>
      <c r="H188" s="323" t="s">
        <v>6394</v>
      </c>
      <c r="I188" s="323" t="s">
        <v>6390</v>
      </c>
      <c r="J188" s="323"/>
      <c r="K188" s="371"/>
    </row>
    <row r="189" s="1" customFormat="1" ht="15" customHeight="1">
      <c r="B189" s="348"/>
      <c r="C189" s="384" t="s">
        <v>6395</v>
      </c>
      <c r="D189" s="323"/>
      <c r="E189" s="323"/>
      <c r="F189" s="346" t="s">
        <v>6315</v>
      </c>
      <c r="G189" s="323"/>
      <c r="H189" s="323" t="s">
        <v>6396</v>
      </c>
      <c r="I189" s="323" t="s">
        <v>6397</v>
      </c>
      <c r="J189" s="385" t="s">
        <v>6398</v>
      </c>
      <c r="K189" s="371"/>
    </row>
    <row r="190" s="18" customFormat="1" ht="15" customHeight="1">
      <c r="B190" s="386"/>
      <c r="C190" s="387" t="s">
        <v>6399</v>
      </c>
      <c r="D190" s="388"/>
      <c r="E190" s="388"/>
      <c r="F190" s="389" t="s">
        <v>6315</v>
      </c>
      <c r="G190" s="388"/>
      <c r="H190" s="388" t="s">
        <v>6400</v>
      </c>
      <c r="I190" s="388" t="s">
        <v>6397</v>
      </c>
      <c r="J190" s="390" t="s">
        <v>6398</v>
      </c>
      <c r="K190" s="391"/>
    </row>
    <row r="191" s="1" customFormat="1" ht="15" customHeight="1">
      <c r="B191" s="348"/>
      <c r="C191" s="384" t="s">
        <v>42</v>
      </c>
      <c r="D191" s="323"/>
      <c r="E191" s="323"/>
      <c r="F191" s="346" t="s">
        <v>6309</v>
      </c>
      <c r="G191" s="323"/>
      <c r="H191" s="320" t="s">
        <v>6401</v>
      </c>
      <c r="I191" s="323" t="s">
        <v>6402</v>
      </c>
      <c r="J191" s="323"/>
      <c r="K191" s="371"/>
    </row>
    <row r="192" s="1" customFormat="1" ht="15" customHeight="1">
      <c r="B192" s="348"/>
      <c r="C192" s="384" t="s">
        <v>6403</v>
      </c>
      <c r="D192" s="323"/>
      <c r="E192" s="323"/>
      <c r="F192" s="346" t="s">
        <v>6309</v>
      </c>
      <c r="G192" s="323"/>
      <c r="H192" s="323" t="s">
        <v>6404</v>
      </c>
      <c r="I192" s="323" t="s">
        <v>6344</v>
      </c>
      <c r="J192" s="323"/>
      <c r="K192" s="371"/>
    </row>
    <row r="193" s="1" customFormat="1" ht="15" customHeight="1">
      <c r="B193" s="348"/>
      <c r="C193" s="384" t="s">
        <v>6405</v>
      </c>
      <c r="D193" s="323"/>
      <c r="E193" s="323"/>
      <c r="F193" s="346" t="s">
        <v>6309</v>
      </c>
      <c r="G193" s="323"/>
      <c r="H193" s="323" t="s">
        <v>6406</v>
      </c>
      <c r="I193" s="323" t="s">
        <v>6344</v>
      </c>
      <c r="J193" s="323"/>
      <c r="K193" s="371"/>
    </row>
    <row r="194" s="1" customFormat="1" ht="15" customHeight="1">
      <c r="B194" s="348"/>
      <c r="C194" s="384" t="s">
        <v>6407</v>
      </c>
      <c r="D194" s="323"/>
      <c r="E194" s="323"/>
      <c r="F194" s="346" t="s">
        <v>6315</v>
      </c>
      <c r="G194" s="323"/>
      <c r="H194" s="323" t="s">
        <v>6408</v>
      </c>
      <c r="I194" s="323" t="s">
        <v>6344</v>
      </c>
      <c r="J194" s="323"/>
      <c r="K194" s="371"/>
    </row>
    <row r="195" s="1" customFormat="1" ht="15" customHeight="1">
      <c r="B195" s="377"/>
      <c r="C195" s="392"/>
      <c r="D195" s="357"/>
      <c r="E195" s="357"/>
      <c r="F195" s="357"/>
      <c r="G195" s="357"/>
      <c r="H195" s="357"/>
      <c r="I195" s="357"/>
      <c r="J195" s="357"/>
      <c r="K195" s="378"/>
    </row>
    <row r="196" s="1" customFormat="1" ht="18.75" customHeight="1">
      <c r="B196" s="359"/>
      <c r="C196" s="369"/>
      <c r="D196" s="369"/>
      <c r="E196" s="369"/>
      <c r="F196" s="379"/>
      <c r="G196" s="369"/>
      <c r="H196" s="369"/>
      <c r="I196" s="369"/>
      <c r="J196" s="369"/>
      <c r="K196" s="359"/>
    </row>
    <row r="197" s="1" customFormat="1" ht="18.75" customHeight="1">
      <c r="B197" s="359"/>
      <c r="C197" s="369"/>
      <c r="D197" s="369"/>
      <c r="E197" s="369"/>
      <c r="F197" s="379"/>
      <c r="G197" s="369"/>
      <c r="H197" s="369"/>
      <c r="I197" s="369"/>
      <c r="J197" s="369"/>
      <c r="K197" s="359"/>
    </row>
    <row r="198" s="1" customFormat="1" ht="18.75" customHeight="1">
      <c r="B198" s="331"/>
      <c r="C198" s="331"/>
      <c r="D198" s="331"/>
      <c r="E198" s="331"/>
      <c r="F198" s="331"/>
      <c r="G198" s="331"/>
      <c r="H198" s="331"/>
      <c r="I198" s="331"/>
      <c r="J198" s="331"/>
      <c r="K198" s="331"/>
    </row>
    <row r="199" s="1" customFormat="1" ht="13.5">
      <c r="B199" s="310"/>
      <c r="C199" s="311"/>
      <c r="D199" s="311"/>
      <c r="E199" s="311"/>
      <c r="F199" s="311"/>
      <c r="G199" s="311"/>
      <c r="H199" s="311"/>
      <c r="I199" s="311"/>
      <c r="J199" s="311"/>
      <c r="K199" s="312"/>
    </row>
    <row r="200" s="1" customFormat="1" ht="21">
      <c r="B200" s="313"/>
      <c r="C200" s="314" t="s">
        <v>6409</v>
      </c>
      <c r="D200" s="314"/>
      <c r="E200" s="314"/>
      <c r="F200" s="314"/>
      <c r="G200" s="314"/>
      <c r="H200" s="314"/>
      <c r="I200" s="314"/>
      <c r="J200" s="314"/>
      <c r="K200" s="315"/>
    </row>
    <row r="201" s="1" customFormat="1" ht="25.5" customHeight="1">
      <c r="B201" s="313"/>
      <c r="C201" s="393" t="s">
        <v>6410</v>
      </c>
      <c r="D201" s="393"/>
      <c r="E201" s="393"/>
      <c r="F201" s="393" t="s">
        <v>6411</v>
      </c>
      <c r="G201" s="394"/>
      <c r="H201" s="393" t="s">
        <v>6412</v>
      </c>
      <c r="I201" s="393"/>
      <c r="J201" s="393"/>
      <c r="K201" s="315"/>
    </row>
    <row r="202" s="1" customFormat="1" ht="5.25" customHeight="1">
      <c r="B202" s="348"/>
      <c r="C202" s="343"/>
      <c r="D202" s="343"/>
      <c r="E202" s="343"/>
      <c r="F202" s="343"/>
      <c r="G202" s="369"/>
      <c r="H202" s="343"/>
      <c r="I202" s="343"/>
      <c r="J202" s="343"/>
      <c r="K202" s="371"/>
    </row>
    <row r="203" s="1" customFormat="1" ht="15" customHeight="1">
      <c r="B203" s="348"/>
      <c r="C203" s="323" t="s">
        <v>6402</v>
      </c>
      <c r="D203" s="323"/>
      <c r="E203" s="323"/>
      <c r="F203" s="346" t="s">
        <v>43</v>
      </c>
      <c r="G203" s="323"/>
      <c r="H203" s="323" t="s">
        <v>6413</v>
      </c>
      <c r="I203" s="323"/>
      <c r="J203" s="323"/>
      <c r="K203" s="371"/>
    </row>
    <row r="204" s="1" customFormat="1" ht="15" customHeight="1">
      <c r="B204" s="348"/>
      <c r="C204" s="323"/>
      <c r="D204" s="323"/>
      <c r="E204" s="323"/>
      <c r="F204" s="346" t="s">
        <v>44</v>
      </c>
      <c r="G204" s="323"/>
      <c r="H204" s="323" t="s">
        <v>6414</v>
      </c>
      <c r="I204" s="323"/>
      <c r="J204" s="323"/>
      <c r="K204" s="371"/>
    </row>
    <row r="205" s="1" customFormat="1" ht="15" customHeight="1">
      <c r="B205" s="348"/>
      <c r="C205" s="323"/>
      <c r="D205" s="323"/>
      <c r="E205" s="323"/>
      <c r="F205" s="346" t="s">
        <v>47</v>
      </c>
      <c r="G205" s="323"/>
      <c r="H205" s="323" t="s">
        <v>6415</v>
      </c>
      <c r="I205" s="323"/>
      <c r="J205" s="323"/>
      <c r="K205" s="371"/>
    </row>
    <row r="206" s="1" customFormat="1" ht="15" customHeight="1">
      <c r="B206" s="348"/>
      <c r="C206" s="323"/>
      <c r="D206" s="323"/>
      <c r="E206" s="323"/>
      <c r="F206" s="346" t="s">
        <v>45</v>
      </c>
      <c r="G206" s="323"/>
      <c r="H206" s="323" t="s">
        <v>6416</v>
      </c>
      <c r="I206" s="323"/>
      <c r="J206" s="323"/>
      <c r="K206" s="371"/>
    </row>
    <row r="207" s="1" customFormat="1" ht="15" customHeight="1">
      <c r="B207" s="348"/>
      <c r="C207" s="323"/>
      <c r="D207" s="323"/>
      <c r="E207" s="323"/>
      <c r="F207" s="346" t="s">
        <v>46</v>
      </c>
      <c r="G207" s="323"/>
      <c r="H207" s="323" t="s">
        <v>6417</v>
      </c>
      <c r="I207" s="323"/>
      <c r="J207" s="323"/>
      <c r="K207" s="371"/>
    </row>
    <row r="208" s="1" customFormat="1" ht="15" customHeight="1">
      <c r="B208" s="348"/>
      <c r="C208" s="323"/>
      <c r="D208" s="323"/>
      <c r="E208" s="323"/>
      <c r="F208" s="346"/>
      <c r="G208" s="323"/>
      <c r="H208" s="323"/>
      <c r="I208" s="323"/>
      <c r="J208" s="323"/>
      <c r="K208" s="371"/>
    </row>
    <row r="209" s="1" customFormat="1" ht="15" customHeight="1">
      <c r="B209" s="348"/>
      <c r="C209" s="323" t="s">
        <v>6356</v>
      </c>
      <c r="D209" s="323"/>
      <c r="E209" s="323"/>
      <c r="F209" s="346" t="s">
        <v>78</v>
      </c>
      <c r="G209" s="323"/>
      <c r="H209" s="323" t="s">
        <v>6418</v>
      </c>
      <c r="I209" s="323"/>
      <c r="J209" s="323"/>
      <c r="K209" s="371"/>
    </row>
    <row r="210" s="1" customFormat="1" ht="15" customHeight="1">
      <c r="B210" s="348"/>
      <c r="C210" s="323"/>
      <c r="D210" s="323"/>
      <c r="E210" s="323"/>
      <c r="F210" s="346" t="s">
        <v>6254</v>
      </c>
      <c r="G210" s="323"/>
      <c r="H210" s="323" t="s">
        <v>6255</v>
      </c>
      <c r="I210" s="323"/>
      <c r="J210" s="323"/>
      <c r="K210" s="371"/>
    </row>
    <row r="211" s="1" customFormat="1" ht="15" customHeight="1">
      <c r="B211" s="348"/>
      <c r="C211" s="323"/>
      <c r="D211" s="323"/>
      <c r="E211" s="323"/>
      <c r="F211" s="346" t="s">
        <v>6252</v>
      </c>
      <c r="G211" s="323"/>
      <c r="H211" s="323" t="s">
        <v>6419</v>
      </c>
      <c r="I211" s="323"/>
      <c r="J211" s="323"/>
      <c r="K211" s="371"/>
    </row>
    <row r="212" s="1" customFormat="1" ht="15" customHeight="1">
      <c r="B212" s="395"/>
      <c r="C212" s="323"/>
      <c r="D212" s="323"/>
      <c r="E212" s="323"/>
      <c r="F212" s="346" t="s">
        <v>6256</v>
      </c>
      <c r="G212" s="384"/>
      <c r="H212" s="375" t="s">
        <v>148</v>
      </c>
      <c r="I212" s="375"/>
      <c r="J212" s="375"/>
      <c r="K212" s="396"/>
    </row>
    <row r="213" s="1" customFormat="1" ht="15" customHeight="1">
      <c r="B213" s="395"/>
      <c r="C213" s="323"/>
      <c r="D213" s="323"/>
      <c r="E213" s="323"/>
      <c r="F213" s="346" t="s">
        <v>6257</v>
      </c>
      <c r="G213" s="384"/>
      <c r="H213" s="375" t="s">
        <v>6420</v>
      </c>
      <c r="I213" s="375"/>
      <c r="J213" s="375"/>
      <c r="K213" s="396"/>
    </row>
    <row r="214" s="1" customFormat="1" ht="15" customHeight="1">
      <c r="B214" s="395"/>
      <c r="C214" s="323"/>
      <c r="D214" s="323"/>
      <c r="E214" s="323"/>
      <c r="F214" s="346"/>
      <c r="G214" s="384"/>
      <c r="H214" s="375"/>
      <c r="I214" s="375"/>
      <c r="J214" s="375"/>
      <c r="K214" s="396"/>
    </row>
    <row r="215" s="1" customFormat="1" ht="15" customHeight="1">
      <c r="B215" s="395"/>
      <c r="C215" s="323" t="s">
        <v>6380</v>
      </c>
      <c r="D215" s="323"/>
      <c r="E215" s="323"/>
      <c r="F215" s="346">
        <v>1</v>
      </c>
      <c r="G215" s="384"/>
      <c r="H215" s="375" t="s">
        <v>6421</v>
      </c>
      <c r="I215" s="375"/>
      <c r="J215" s="375"/>
      <c r="K215" s="396"/>
    </row>
    <row r="216" s="1" customFormat="1" ht="15" customHeight="1">
      <c r="B216" s="395"/>
      <c r="C216" s="323"/>
      <c r="D216" s="323"/>
      <c r="E216" s="323"/>
      <c r="F216" s="346">
        <v>2</v>
      </c>
      <c r="G216" s="384"/>
      <c r="H216" s="375" t="s">
        <v>6422</v>
      </c>
      <c r="I216" s="375"/>
      <c r="J216" s="375"/>
      <c r="K216" s="396"/>
    </row>
    <row r="217" s="1" customFormat="1" ht="15" customHeight="1">
      <c r="B217" s="395"/>
      <c r="C217" s="323"/>
      <c r="D217" s="323"/>
      <c r="E217" s="323"/>
      <c r="F217" s="346">
        <v>3</v>
      </c>
      <c r="G217" s="384"/>
      <c r="H217" s="375" t="s">
        <v>6423</v>
      </c>
      <c r="I217" s="375"/>
      <c r="J217" s="375"/>
      <c r="K217" s="396"/>
    </row>
    <row r="218" s="1" customFormat="1" ht="15" customHeight="1">
      <c r="B218" s="395"/>
      <c r="C218" s="323"/>
      <c r="D218" s="323"/>
      <c r="E218" s="323"/>
      <c r="F218" s="346">
        <v>4</v>
      </c>
      <c r="G218" s="384"/>
      <c r="H218" s="375" t="s">
        <v>6424</v>
      </c>
      <c r="I218" s="375"/>
      <c r="J218" s="375"/>
      <c r="K218" s="396"/>
    </row>
    <row r="219" s="1" customFormat="1" ht="12.75" customHeight="1">
      <c r="B219" s="397"/>
      <c r="C219" s="398"/>
      <c r="D219" s="398"/>
      <c r="E219" s="398"/>
      <c r="F219" s="398"/>
      <c r="G219" s="398"/>
      <c r="H219" s="398"/>
      <c r="I219" s="398"/>
      <c r="J219" s="398"/>
      <c r="K219" s="399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PC</dc:creator>
  <cp:lastModifiedBy>PC</cp:lastModifiedBy>
  <dcterms:created xsi:type="dcterms:W3CDTF">2026-09-22T06:18:53Z</dcterms:created>
  <dcterms:modified xsi:type="dcterms:W3CDTF">2026-09-22T06:19:13Z</dcterms:modified>
</cp:coreProperties>
</file>