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 firstSheet="1" activeTab="1"/>
  </bookViews>
  <sheets>
    <sheet name="Rekapitulace stavby" sheetId="1" state="veryHidden" r:id="rId1"/>
    <sheet name="2026-06-1 - Revitalizace 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'2026-06-1 - Revitalizace ...'!$C$137:$K$406</definedName>
    <definedName name="_xlnm.Print_Area" localSheetId="1">'2026-06-1 - Revitalizace ...'!$C$4:$J$76,'2026-06-1 - Revitalizace ...'!$C$82:$J$119,'2026-06-1 - Revitalizace ...'!$C$125:$J$406</definedName>
    <definedName name="_xlnm.Print_Titles" localSheetId="1">'2026-06-1 - Revitalizace ...'!$137:$137</definedName>
  </definedNames>
  <calcPr/>
</workbook>
</file>

<file path=xl/calcChain.xml><?xml version="1.0" encoding="utf-8"?>
<calcChain xmlns="http://schemas.openxmlformats.org/spreadsheetml/2006/main">
  <c i="2" l="1" r="J37"/>
  <c r="J36"/>
  <c i="1" r="AY95"/>
  <c i="2" r="J35"/>
  <c i="1" r="AX95"/>
  <c i="2" r="BI406"/>
  <c r="BH406"/>
  <c r="BG406"/>
  <c r="BF406"/>
  <c r="T406"/>
  <c r="T405"/>
  <c r="R406"/>
  <c r="R405"/>
  <c r="P406"/>
  <c r="P405"/>
  <c r="BI404"/>
  <c r="BH404"/>
  <c r="BG404"/>
  <c r="BF404"/>
  <c r="T404"/>
  <c r="T403"/>
  <c r="R404"/>
  <c r="R403"/>
  <c r="P404"/>
  <c r="P403"/>
  <c r="BI402"/>
  <c r="BH402"/>
  <c r="BG402"/>
  <c r="BF402"/>
  <c r="T402"/>
  <c r="R402"/>
  <c r="P402"/>
  <c r="BI401"/>
  <c r="BH401"/>
  <c r="BG401"/>
  <c r="BF401"/>
  <c r="T401"/>
  <c r="R401"/>
  <c r="P401"/>
  <c r="BI400"/>
  <c r="BH400"/>
  <c r="BG400"/>
  <c r="BF400"/>
  <c r="T400"/>
  <c r="R400"/>
  <c r="P400"/>
  <c r="BI398"/>
  <c r="BH398"/>
  <c r="BG398"/>
  <c r="BF398"/>
  <c r="T398"/>
  <c r="R398"/>
  <c r="P398"/>
  <c r="BI397"/>
  <c r="BH397"/>
  <c r="BG397"/>
  <c r="BF397"/>
  <c r="T397"/>
  <c r="R397"/>
  <c r="P397"/>
  <c r="BI396"/>
  <c r="BH396"/>
  <c r="BG396"/>
  <c r="BF396"/>
  <c r="T396"/>
  <c r="R396"/>
  <c r="P396"/>
  <c r="BI394"/>
  <c r="BH394"/>
  <c r="BG394"/>
  <c r="BF394"/>
  <c r="T394"/>
  <c r="R394"/>
  <c r="P394"/>
  <c r="BI393"/>
  <c r="BH393"/>
  <c r="BG393"/>
  <c r="BF393"/>
  <c r="T393"/>
  <c r="R393"/>
  <c r="P393"/>
  <c r="BI392"/>
  <c r="BH392"/>
  <c r="BG392"/>
  <c r="BF392"/>
  <c r="T392"/>
  <c r="R392"/>
  <c r="P392"/>
  <c r="BI391"/>
  <c r="BH391"/>
  <c r="BG391"/>
  <c r="BF391"/>
  <c r="T391"/>
  <c r="R391"/>
  <c r="P391"/>
  <c r="BI390"/>
  <c r="BH390"/>
  <c r="BG390"/>
  <c r="BF390"/>
  <c r="T390"/>
  <c r="R390"/>
  <c r="P390"/>
  <c r="BI389"/>
  <c r="BH389"/>
  <c r="BG389"/>
  <c r="BF389"/>
  <c r="T389"/>
  <c r="R389"/>
  <c r="P389"/>
  <c r="BI388"/>
  <c r="BH388"/>
  <c r="BG388"/>
  <c r="BF388"/>
  <c r="T388"/>
  <c r="R388"/>
  <c r="P388"/>
  <c r="BI387"/>
  <c r="BH387"/>
  <c r="BG387"/>
  <c r="BF387"/>
  <c r="T387"/>
  <c r="R387"/>
  <c r="P387"/>
  <c r="BI386"/>
  <c r="BH386"/>
  <c r="BG386"/>
  <c r="BF386"/>
  <c r="T386"/>
  <c r="R386"/>
  <c r="P386"/>
  <c r="BI385"/>
  <c r="BH385"/>
  <c r="BG385"/>
  <c r="BF385"/>
  <c r="T385"/>
  <c r="R385"/>
  <c r="P385"/>
  <c r="BI384"/>
  <c r="BH384"/>
  <c r="BG384"/>
  <c r="BF384"/>
  <c r="T384"/>
  <c r="R384"/>
  <c r="P384"/>
  <c r="BI383"/>
  <c r="BH383"/>
  <c r="BG383"/>
  <c r="BF383"/>
  <c r="T383"/>
  <c r="R383"/>
  <c r="P383"/>
  <c r="BI382"/>
  <c r="BH382"/>
  <c r="BG382"/>
  <c r="BF382"/>
  <c r="T382"/>
  <c r="R382"/>
  <c r="P382"/>
  <c r="BI381"/>
  <c r="BH381"/>
  <c r="BG381"/>
  <c r="BF381"/>
  <c r="T381"/>
  <c r="R381"/>
  <c r="P381"/>
  <c r="BI380"/>
  <c r="BH380"/>
  <c r="BG380"/>
  <c r="BF380"/>
  <c r="T380"/>
  <c r="R380"/>
  <c r="P380"/>
  <c r="BI379"/>
  <c r="BH379"/>
  <c r="BG379"/>
  <c r="BF379"/>
  <c r="T379"/>
  <c r="R379"/>
  <c r="P379"/>
  <c r="BI378"/>
  <c r="BH378"/>
  <c r="BG378"/>
  <c r="BF378"/>
  <c r="T378"/>
  <c r="R378"/>
  <c r="P378"/>
  <c r="BI377"/>
  <c r="BH377"/>
  <c r="BG377"/>
  <c r="BF377"/>
  <c r="T377"/>
  <c r="R377"/>
  <c r="P377"/>
  <c r="BI376"/>
  <c r="BH376"/>
  <c r="BG376"/>
  <c r="BF376"/>
  <c r="T376"/>
  <c r="R376"/>
  <c r="P376"/>
  <c r="BI375"/>
  <c r="BH375"/>
  <c r="BG375"/>
  <c r="BF375"/>
  <c r="T375"/>
  <c r="R375"/>
  <c r="P375"/>
  <c r="BI374"/>
  <c r="BH374"/>
  <c r="BG374"/>
  <c r="BF374"/>
  <c r="T374"/>
  <c r="R374"/>
  <c r="P374"/>
  <c r="BI373"/>
  <c r="BH373"/>
  <c r="BG373"/>
  <c r="BF373"/>
  <c r="T373"/>
  <c r="R373"/>
  <c r="P373"/>
  <c r="BI372"/>
  <c r="BH372"/>
  <c r="BG372"/>
  <c r="BF372"/>
  <c r="T372"/>
  <c r="R372"/>
  <c r="P372"/>
  <c r="BI371"/>
  <c r="BH371"/>
  <c r="BG371"/>
  <c r="BF371"/>
  <c r="T371"/>
  <c r="R371"/>
  <c r="P371"/>
  <c r="BI370"/>
  <c r="BH370"/>
  <c r="BG370"/>
  <c r="BF370"/>
  <c r="T370"/>
  <c r="R370"/>
  <c r="P370"/>
  <c r="BI369"/>
  <c r="BH369"/>
  <c r="BG369"/>
  <c r="BF369"/>
  <c r="T369"/>
  <c r="R369"/>
  <c r="P369"/>
  <c r="BI367"/>
  <c r="BH367"/>
  <c r="BG367"/>
  <c r="BF367"/>
  <c r="T367"/>
  <c r="R367"/>
  <c r="P367"/>
  <c r="BI366"/>
  <c r="BH366"/>
  <c r="BG366"/>
  <c r="BF366"/>
  <c r="T366"/>
  <c r="R366"/>
  <c r="P366"/>
  <c r="BI365"/>
  <c r="BH365"/>
  <c r="BG365"/>
  <c r="BF365"/>
  <c r="T365"/>
  <c r="R365"/>
  <c r="P365"/>
  <c r="BI363"/>
  <c r="BH363"/>
  <c r="BG363"/>
  <c r="BF363"/>
  <c r="T363"/>
  <c r="R363"/>
  <c r="P363"/>
  <c r="BI362"/>
  <c r="BH362"/>
  <c r="BG362"/>
  <c r="BF362"/>
  <c r="T362"/>
  <c r="R362"/>
  <c r="P362"/>
  <c r="BI361"/>
  <c r="BH361"/>
  <c r="BG361"/>
  <c r="BF361"/>
  <c r="T361"/>
  <c r="R361"/>
  <c r="P361"/>
  <c r="BI360"/>
  <c r="BH360"/>
  <c r="BG360"/>
  <c r="BF360"/>
  <c r="T360"/>
  <c r="R360"/>
  <c r="P360"/>
  <c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5"/>
  <c r="BH355"/>
  <c r="BG355"/>
  <c r="BF355"/>
  <c r="T355"/>
  <c r="R355"/>
  <c r="P355"/>
  <c r="BI354"/>
  <c r="BH354"/>
  <c r="BG354"/>
  <c r="BF354"/>
  <c r="T354"/>
  <c r="R354"/>
  <c r="P354"/>
  <c r="BI353"/>
  <c r="BH353"/>
  <c r="BG353"/>
  <c r="BF353"/>
  <c r="T353"/>
  <c r="R353"/>
  <c r="P353"/>
  <c r="BI352"/>
  <c r="BH352"/>
  <c r="BG352"/>
  <c r="BF352"/>
  <c r="T352"/>
  <c r="R352"/>
  <c r="P352"/>
  <c r="BI351"/>
  <c r="BH351"/>
  <c r="BG351"/>
  <c r="BF351"/>
  <c r="T351"/>
  <c r="R351"/>
  <c r="P351"/>
  <c r="BI350"/>
  <c r="BH350"/>
  <c r="BG350"/>
  <c r="BF350"/>
  <c r="T350"/>
  <c r="R350"/>
  <c r="P350"/>
  <c r="BI349"/>
  <c r="BH349"/>
  <c r="BG349"/>
  <c r="BF349"/>
  <c r="T349"/>
  <c r="R349"/>
  <c r="P349"/>
  <c r="BI348"/>
  <c r="BH348"/>
  <c r="BG348"/>
  <c r="BF348"/>
  <c r="T348"/>
  <c r="R348"/>
  <c r="P348"/>
  <c r="BI347"/>
  <c r="BH347"/>
  <c r="BG347"/>
  <c r="BF347"/>
  <c r="T347"/>
  <c r="R347"/>
  <c r="P347"/>
  <c r="BI346"/>
  <c r="BH346"/>
  <c r="BG346"/>
  <c r="BF346"/>
  <c r="T346"/>
  <c r="R346"/>
  <c r="P346"/>
  <c r="BI345"/>
  <c r="BH345"/>
  <c r="BG345"/>
  <c r="BF345"/>
  <c r="T345"/>
  <c r="R345"/>
  <c r="P345"/>
  <c r="BI344"/>
  <c r="BH344"/>
  <c r="BG344"/>
  <c r="BF344"/>
  <c r="T344"/>
  <c r="R344"/>
  <c r="P344"/>
  <c r="BI343"/>
  <c r="BH343"/>
  <c r="BG343"/>
  <c r="BF343"/>
  <c r="T343"/>
  <c r="R343"/>
  <c r="P343"/>
  <c r="BI342"/>
  <c r="BH342"/>
  <c r="BG342"/>
  <c r="BF342"/>
  <c r="T342"/>
  <c r="R342"/>
  <c r="P342"/>
  <c r="BI341"/>
  <c r="BH341"/>
  <c r="BG341"/>
  <c r="BF341"/>
  <c r="T341"/>
  <c r="R341"/>
  <c r="P341"/>
  <c r="BI339"/>
  <c r="BH339"/>
  <c r="BG339"/>
  <c r="BF339"/>
  <c r="T339"/>
  <c r="R339"/>
  <c r="P339"/>
  <c r="BI338"/>
  <c r="BH338"/>
  <c r="BG338"/>
  <c r="BF338"/>
  <c r="T338"/>
  <c r="R338"/>
  <c r="P338"/>
  <c r="BI337"/>
  <c r="BH337"/>
  <c r="BG337"/>
  <c r="BF337"/>
  <c r="T337"/>
  <c r="R337"/>
  <c r="P337"/>
  <c r="BI336"/>
  <c r="BH336"/>
  <c r="BG336"/>
  <c r="BF336"/>
  <c r="T336"/>
  <c r="R336"/>
  <c r="P336"/>
  <c r="BI335"/>
  <c r="BH335"/>
  <c r="BG335"/>
  <c r="BF335"/>
  <c r="T335"/>
  <c r="R335"/>
  <c r="P335"/>
  <c r="BI333"/>
  <c r="BH333"/>
  <c r="BG333"/>
  <c r="BF333"/>
  <c r="T333"/>
  <c r="R333"/>
  <c r="P333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0"/>
  <c r="BH320"/>
  <c r="BG320"/>
  <c r="BF320"/>
  <c r="T320"/>
  <c r="R320"/>
  <c r="P320"/>
  <c r="BI310"/>
  <c r="BH310"/>
  <c r="BG310"/>
  <c r="BF310"/>
  <c r="T310"/>
  <c r="R310"/>
  <c r="P310"/>
  <c r="BI300"/>
  <c r="BH300"/>
  <c r="BG300"/>
  <c r="BF300"/>
  <c r="T300"/>
  <c r="R300"/>
  <c r="P300"/>
  <c r="BI294"/>
  <c r="BH294"/>
  <c r="BG294"/>
  <c r="BF294"/>
  <c r="T294"/>
  <c r="R294"/>
  <c r="P294"/>
  <c r="BI284"/>
  <c r="BH284"/>
  <c r="BG284"/>
  <c r="BF284"/>
  <c r="T284"/>
  <c r="R284"/>
  <c r="P284"/>
  <c r="BI274"/>
  <c r="BH274"/>
  <c r="BG274"/>
  <c r="BF274"/>
  <c r="T274"/>
  <c r="R274"/>
  <c r="P274"/>
  <c r="BI266"/>
  <c r="BH266"/>
  <c r="BG266"/>
  <c r="BF266"/>
  <c r="T266"/>
  <c r="R266"/>
  <c r="P266"/>
  <c r="BI258"/>
  <c r="BH258"/>
  <c r="BG258"/>
  <c r="BF258"/>
  <c r="T258"/>
  <c r="R258"/>
  <c r="P258"/>
  <c r="BI250"/>
  <c r="BH250"/>
  <c r="BG250"/>
  <c r="BF250"/>
  <c r="T250"/>
  <c r="R250"/>
  <c r="P250"/>
  <c r="BI240"/>
  <c r="BH240"/>
  <c r="BG240"/>
  <c r="BF240"/>
  <c r="T240"/>
  <c r="R240"/>
  <c r="P240"/>
  <c r="BI232"/>
  <c r="BH232"/>
  <c r="BG232"/>
  <c r="BF232"/>
  <c r="T232"/>
  <c r="R232"/>
  <c r="P232"/>
  <c r="BI224"/>
  <c r="BH224"/>
  <c r="BG224"/>
  <c r="BF224"/>
  <c r="T224"/>
  <c r="R224"/>
  <c r="P224"/>
  <c r="BI216"/>
  <c r="BH216"/>
  <c r="BG216"/>
  <c r="BF216"/>
  <c r="T216"/>
  <c r="R216"/>
  <c r="P216"/>
  <c r="BI208"/>
  <c r="BH208"/>
  <c r="BG208"/>
  <c r="BF208"/>
  <c r="T208"/>
  <c r="R208"/>
  <c r="P208"/>
  <c r="BI204"/>
  <c r="BH204"/>
  <c r="BG204"/>
  <c r="BF204"/>
  <c r="T204"/>
  <c r="R204"/>
  <c r="P204"/>
  <c r="BI194"/>
  <c r="BH194"/>
  <c r="BG194"/>
  <c r="BF194"/>
  <c r="T194"/>
  <c r="R194"/>
  <c r="P194"/>
  <c r="BI180"/>
  <c r="BH180"/>
  <c r="BG180"/>
  <c r="BF180"/>
  <c r="T180"/>
  <c r="R180"/>
  <c r="P180"/>
  <c r="BI178"/>
  <c r="BH178"/>
  <c r="BG178"/>
  <c r="BF178"/>
  <c r="T178"/>
  <c r="R178"/>
  <c r="P178"/>
  <c r="BI176"/>
  <c r="BH176"/>
  <c r="BG176"/>
  <c r="BF176"/>
  <c r="T176"/>
  <c r="R176"/>
  <c r="P176"/>
  <c r="BI175"/>
  <c r="BH175"/>
  <c r="BG175"/>
  <c r="BF175"/>
  <c r="T175"/>
  <c r="R175"/>
  <c r="P175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T156"/>
  <c r="R157"/>
  <c r="R156"/>
  <c r="P157"/>
  <c r="P156"/>
  <c r="BI155"/>
  <c r="BH155"/>
  <c r="BG155"/>
  <c r="BF155"/>
  <c r="T155"/>
  <c r="R155"/>
  <c r="P155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T149"/>
  <c r="R150"/>
  <c r="R149"/>
  <c r="P150"/>
  <c r="P149"/>
  <c r="BI148"/>
  <c r="BH148"/>
  <c r="BG148"/>
  <c r="BF148"/>
  <c r="T148"/>
  <c r="T147"/>
  <c r="T146"/>
  <c r="R148"/>
  <c r="R147"/>
  <c r="R146"/>
  <c r="P148"/>
  <c r="P147"/>
  <c r="P146"/>
  <c r="BI145"/>
  <c r="BH145"/>
  <c r="BG145"/>
  <c r="BF145"/>
  <c r="T145"/>
  <c r="R145"/>
  <c r="P145"/>
  <c r="BI144"/>
  <c r="BH144"/>
  <c r="BG144"/>
  <c r="BF144"/>
  <c r="T144"/>
  <c r="R144"/>
  <c r="P144"/>
  <c r="BI141"/>
  <c r="BH141"/>
  <c r="BG141"/>
  <c r="BF141"/>
  <c r="T141"/>
  <c r="T140"/>
  <c r="R141"/>
  <c r="R140"/>
  <c r="P141"/>
  <c r="P140"/>
  <c r="F132"/>
  <c r="E130"/>
  <c r="F89"/>
  <c r="E87"/>
  <c r="J24"/>
  <c r="E24"/>
  <c r="J92"/>
  <c r="J23"/>
  <c r="J21"/>
  <c r="E21"/>
  <c r="J134"/>
  <c r="J20"/>
  <c r="J18"/>
  <c r="E18"/>
  <c r="F92"/>
  <c r="J17"/>
  <c r="J15"/>
  <c r="E15"/>
  <c r="F134"/>
  <c r="J14"/>
  <c r="J12"/>
  <c r="J89"/>
  <c r="E7"/>
  <c r="E85"/>
  <c i="1" r="L90"/>
  <c r="AM90"/>
  <c r="AM89"/>
  <c r="L89"/>
  <c r="AM87"/>
  <c r="L87"/>
  <c r="L85"/>
  <c r="L84"/>
  <c i="2" r="BK404"/>
  <c r="BK400"/>
  <c r="J398"/>
  <c r="BK397"/>
  <c r="J396"/>
  <c r="J394"/>
  <c r="J392"/>
  <c r="J391"/>
  <c r="J390"/>
  <c r="J387"/>
  <c r="BK386"/>
  <c r="J385"/>
  <c r="BK384"/>
  <c r="J382"/>
  <c r="BK379"/>
  <c r="BK378"/>
  <c r="J375"/>
  <c r="J373"/>
  <c r="BK370"/>
  <c r="BK369"/>
  <c r="BK367"/>
  <c r="J362"/>
  <c r="J361"/>
  <c r="BK358"/>
  <c r="BK356"/>
  <c r="BK355"/>
  <c r="BK354"/>
  <c r="J347"/>
  <c r="J345"/>
  <c r="BK336"/>
  <c r="J335"/>
  <c r="BK332"/>
  <c r="J266"/>
  <c r="BK232"/>
  <c r="J194"/>
  <c r="J172"/>
  <c r="J171"/>
  <c r="BK169"/>
  <c r="BK164"/>
  <c r="J163"/>
  <c r="J162"/>
  <c r="BK161"/>
  <c r="BK151"/>
  <c r="BK148"/>
  <c r="J141"/>
  <c r="BK388"/>
  <c r="J386"/>
  <c r="BK383"/>
  <c r="BK382"/>
  <c r="J381"/>
  <c r="J378"/>
  <c r="J369"/>
  <c r="J367"/>
  <c r="J366"/>
  <c r="BK365"/>
  <c r="J356"/>
  <c r="J353"/>
  <c r="J348"/>
  <c r="BK344"/>
  <c r="J342"/>
  <c r="J338"/>
  <c r="J337"/>
  <c r="J336"/>
  <c r="J331"/>
  <c r="BK310"/>
  <c r="BK300"/>
  <c r="J294"/>
  <c r="BK284"/>
  <c r="BK258"/>
  <c r="J250"/>
  <c r="J232"/>
  <c r="J224"/>
  <c r="BK173"/>
  <c r="J169"/>
  <c r="J168"/>
  <c r="J167"/>
  <c r="J166"/>
  <c r="BK163"/>
  <c r="BK159"/>
  <c r="J145"/>
  <c r="BK144"/>
  <c r="J402"/>
  <c r="BK398"/>
  <c r="J397"/>
  <c r="BK396"/>
  <c r="BK394"/>
  <c r="BK393"/>
  <c r="BK392"/>
  <c r="BK389"/>
  <c r="J384"/>
  <c r="J377"/>
  <c r="BK375"/>
  <c r="J365"/>
  <c r="BK363"/>
  <c r="BK361"/>
  <c r="J355"/>
  <c r="J352"/>
  <c r="J351"/>
  <c r="BK347"/>
  <c r="BK343"/>
  <c r="BK342"/>
  <c r="BK339"/>
  <c r="BK335"/>
  <c r="J330"/>
  <c r="BK294"/>
  <c r="J274"/>
  <c r="J216"/>
  <c r="J204"/>
  <c r="BK180"/>
  <c r="BK178"/>
  <c r="J178"/>
  <c r="J175"/>
  <c r="BK166"/>
  <c r="J161"/>
  <c r="J157"/>
  <c r="BK155"/>
  <c r="J152"/>
  <c r="BK141"/>
  <c r="J404"/>
  <c r="BK402"/>
  <c r="J401"/>
  <c r="BK387"/>
  <c r="BK385"/>
  <c r="J383"/>
  <c r="BK380"/>
  <c r="J379"/>
  <c r="BK376"/>
  <c r="J374"/>
  <c r="J371"/>
  <c r="J360"/>
  <c r="J354"/>
  <c r="BK353"/>
  <c r="BK351"/>
  <c r="BK349"/>
  <c r="J339"/>
  <c r="J333"/>
  <c r="BK331"/>
  <c r="BK320"/>
  <c r="J310"/>
  <c r="J258"/>
  <c r="BK216"/>
  <c r="BK208"/>
  <c r="J180"/>
  <c r="BK175"/>
  <c r="BK172"/>
  <c r="BK165"/>
  <c r="J159"/>
  <c r="J155"/>
  <c r="BK153"/>
  <c r="J151"/>
  <c r="BK150"/>
  <c r="BK401"/>
  <c r="J400"/>
  <c r="J393"/>
  <c r="BK391"/>
  <c r="BK390"/>
  <c r="J389"/>
  <c r="J388"/>
  <c r="BK381"/>
  <c r="J380"/>
  <c r="BK377"/>
  <c r="BK371"/>
  <c r="J370"/>
  <c r="J363"/>
  <c r="BK357"/>
  <c r="J350"/>
  <c r="J349"/>
  <c r="BK348"/>
  <c r="J346"/>
  <c r="BK345"/>
  <c r="J343"/>
  <c r="BK341"/>
  <c r="BK338"/>
  <c r="BK333"/>
  <c r="J332"/>
  <c r="J320"/>
  <c r="J300"/>
  <c r="J284"/>
  <c r="BK266"/>
  <c r="BK250"/>
  <c r="BK240"/>
  <c r="BK224"/>
  <c r="BK176"/>
  <c r="J173"/>
  <c r="BK171"/>
  <c r="BK168"/>
  <c r="J153"/>
  <c r="BK406"/>
  <c r="J406"/>
  <c r="J376"/>
  <c r="BK374"/>
  <c r="BK373"/>
  <c r="BK372"/>
  <c r="J372"/>
  <c r="BK366"/>
  <c r="BK362"/>
  <c r="BK360"/>
  <c r="J358"/>
  <c r="J357"/>
  <c r="BK352"/>
  <c r="BK350"/>
  <c r="BK346"/>
  <c r="J344"/>
  <c r="J341"/>
  <c r="BK337"/>
  <c r="BK330"/>
  <c r="BK274"/>
  <c r="J240"/>
  <c r="J208"/>
  <c r="BK204"/>
  <c r="BK194"/>
  <c r="J176"/>
  <c r="BK167"/>
  <c r="J165"/>
  <c r="J164"/>
  <c r="BK162"/>
  <c r="BK157"/>
  <c r="BK152"/>
  <c r="J150"/>
  <c r="J148"/>
  <c r="BK145"/>
  <c r="J144"/>
  <c i="1" r="AS94"/>
  <c i="2" l="1" r="P334"/>
  <c r="R334"/>
  <c r="T334"/>
  <c r="R340"/>
  <c r="BK359"/>
  <c r="J359"/>
  <c r="J112"/>
  <c r="P359"/>
  <c r="T359"/>
  <c r="P364"/>
  <c r="T364"/>
  <c r="R395"/>
  <c r="BK368"/>
  <c r="J368"/>
  <c r="J114"/>
  <c r="T399"/>
  <c r="BK143"/>
  <c r="J143"/>
  <c r="J100"/>
  <c r="P143"/>
  <c r="P142"/>
  <c r="R143"/>
  <c r="R142"/>
  <c r="T143"/>
  <c r="T142"/>
  <c r="P160"/>
  <c r="P158"/>
  <c r="T160"/>
  <c r="T158"/>
  <c r="R170"/>
  <c r="BK340"/>
  <c r="J340"/>
  <c r="J111"/>
  <c r="P340"/>
  <c r="T368"/>
  <c r="BK395"/>
  <c r="J395"/>
  <c r="J115"/>
  <c r="P395"/>
  <c r="P399"/>
  <c r="P368"/>
  <c r="R399"/>
  <c r="R179"/>
  <c r="R177"/>
  <c r="R368"/>
  <c r="BK399"/>
  <c r="J399"/>
  <c r="J116"/>
  <c r="BK160"/>
  <c r="J160"/>
  <c r="J106"/>
  <c r="R160"/>
  <c r="R158"/>
  <c r="BK170"/>
  <c r="J170"/>
  <c r="J107"/>
  <c r="P170"/>
  <c r="T170"/>
  <c r="BK179"/>
  <c r="J179"/>
  <c r="J109"/>
  <c r="P179"/>
  <c r="P177"/>
  <c r="T179"/>
  <c r="T177"/>
  <c r="BK334"/>
  <c r="J334"/>
  <c r="J110"/>
  <c r="T340"/>
  <c r="R359"/>
  <c r="BK364"/>
  <c r="J364"/>
  <c r="J113"/>
  <c r="R364"/>
  <c r="T395"/>
  <c r="F91"/>
  <c r="J135"/>
  <c r="BE163"/>
  <c r="BE169"/>
  <c r="BE180"/>
  <c r="BE343"/>
  <c r="BE361"/>
  <c r="BE365"/>
  <c r="BE367"/>
  <c r="BE370"/>
  <c r="E128"/>
  <c r="J132"/>
  <c r="BE145"/>
  <c r="BE166"/>
  <c r="BE167"/>
  <c r="BE175"/>
  <c r="BE232"/>
  <c r="BE294"/>
  <c r="BE339"/>
  <c r="BE351"/>
  <c r="BE355"/>
  <c r="BE356"/>
  <c r="BE362"/>
  <c r="BE382"/>
  <c r="BE385"/>
  <c r="BE390"/>
  <c r="BE392"/>
  <c r="BE393"/>
  <c r="BE400"/>
  <c r="BE406"/>
  <c r="BK403"/>
  <c r="J403"/>
  <c r="J117"/>
  <c r="BK405"/>
  <c r="J405"/>
  <c r="J118"/>
  <c r="J91"/>
  <c r="BE152"/>
  <c r="BE157"/>
  <c r="BE161"/>
  <c r="BE194"/>
  <c r="BE204"/>
  <c r="BE250"/>
  <c r="BE300"/>
  <c r="BE310"/>
  <c r="BE330"/>
  <c r="BE335"/>
  <c r="BE336"/>
  <c r="BE337"/>
  <c r="BE338"/>
  <c r="BE342"/>
  <c r="BE345"/>
  <c r="BE346"/>
  <c r="BE363"/>
  <c r="BE369"/>
  <c r="BE375"/>
  <c r="BE384"/>
  <c r="BE386"/>
  <c r="BE388"/>
  <c r="BE391"/>
  <c r="BE394"/>
  <c r="BE396"/>
  <c r="BE397"/>
  <c r="BK147"/>
  <c r="J147"/>
  <c r="J102"/>
  <c r="BK149"/>
  <c r="J149"/>
  <c r="J103"/>
  <c r="BK156"/>
  <c r="J156"/>
  <c r="J104"/>
  <c r="BK177"/>
  <c r="J177"/>
  <c r="J108"/>
  <c r="F135"/>
  <c r="BE144"/>
  <c r="BE151"/>
  <c r="BE153"/>
  <c r="BE159"/>
  <c r="BE165"/>
  <c r="BE173"/>
  <c r="BE176"/>
  <c r="BE284"/>
  <c r="BE331"/>
  <c r="BE332"/>
  <c r="BE333"/>
  <c r="BE349"/>
  <c r="BE350"/>
  <c r="BE352"/>
  <c r="BE353"/>
  <c r="BE354"/>
  <c r="BE371"/>
  <c r="BE373"/>
  <c r="BE374"/>
  <c r="BE376"/>
  <c r="BE378"/>
  <c r="BE380"/>
  <c r="BE383"/>
  <c r="BE389"/>
  <c r="BE398"/>
  <c r="BE404"/>
  <c r="BE141"/>
  <c r="BE148"/>
  <c r="BE155"/>
  <c r="BE162"/>
  <c r="BE164"/>
  <c r="BE171"/>
  <c r="BE172"/>
  <c r="BE208"/>
  <c r="BE216"/>
  <c r="BE240"/>
  <c r="BE266"/>
  <c r="BE274"/>
  <c r="BE320"/>
  <c r="BE341"/>
  <c r="BE347"/>
  <c r="BE358"/>
  <c r="BE377"/>
  <c r="BE379"/>
  <c r="BK140"/>
  <c r="J140"/>
  <c r="J98"/>
  <c r="BE150"/>
  <c r="BE168"/>
  <c r="BE178"/>
  <c r="BE224"/>
  <c r="BE258"/>
  <c r="BE344"/>
  <c r="BE348"/>
  <c r="BE357"/>
  <c r="BE360"/>
  <c r="BE366"/>
  <c r="BE372"/>
  <c r="BE381"/>
  <c r="BE387"/>
  <c r="BE401"/>
  <c r="BE402"/>
  <c r="BK158"/>
  <c r="J158"/>
  <c r="J105"/>
  <c r="F37"/>
  <c i="1" r="BD95"/>
  <c r="BD94"/>
  <c r="W33"/>
  <c i="2" r="F35"/>
  <c i="1" r="BB95"/>
  <c r="BB94"/>
  <c r="W31"/>
  <c i="2" r="J34"/>
  <c i="1" r="AW95"/>
  <c i="2" r="F36"/>
  <c i="1" r="BC95"/>
  <c r="BC94"/>
  <c r="W32"/>
  <c i="2" r="F34"/>
  <c i="1" r="BA95"/>
  <c r="BA94"/>
  <c r="W30"/>
  <c i="2" l="1" r="T139"/>
  <c r="T138"/>
  <c r="R139"/>
  <c r="R138"/>
  <c r="P139"/>
  <c r="P138"/>
  <c i="1" r="AU95"/>
  <c i="2" r="BK142"/>
  <c r="J142"/>
  <c r="J99"/>
  <c r="BK146"/>
  <c r="J146"/>
  <c r="J101"/>
  <c r="BK139"/>
  <c r="J139"/>
  <c r="J97"/>
  <c i="1" r="AU94"/>
  <c r="AW94"/>
  <c r="AK30"/>
  <c r="AY94"/>
  <c i="2" r="F33"/>
  <c i="1" r="AZ95"/>
  <c r="AZ94"/>
  <c r="W29"/>
  <c i="2" r="J33"/>
  <c i="1" r="AV95"/>
  <c r="AT95"/>
  <c r="AX94"/>
  <c i="2" l="1" r="BK138"/>
  <c r="J138"/>
  <c r="J96"/>
  <c i="1" r="AV94"/>
  <c r="AK29"/>
  <c i="2" l="1" r="J30"/>
  <c i="1" r="AG95"/>
  <c r="AG94"/>
  <c r="AK26"/>
  <c r="AK35"/>
  <c r="AT94"/>
  <c l="1" r="AN95"/>
  <c i="2" r="J39"/>
  <c i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<sst xmlns="http://schemas.openxmlformats.org/spreadsheetml/2006/main">
  <si>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</si>
  <si>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</si>
  <si>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</si>
  <si>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</si>
  <si>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</si>
  <si>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{ca5f0b1b-5af3-4cbc-829a-314d559650df}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</si>
  <si>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</si>
  <si>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</si>
  <si>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</si>
  <si>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</si>
  <si>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</si>
  <si>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</si>
  <si>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</si>
  <si>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</si>
  <si>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2026-06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</si>
  <si>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</si>
  <si>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</si>
  <si>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RAMET - Kunovice - Revitalizace budovy K5</t>
  </si>
  <si>
    <t>KSO:</t>
  </si>
  <si>
    <t>CC-CZ:</t>
  </si>
  <si>
    <t>Místo:</t>
  </si>
  <si>
    <t xml:space="preserve"> </t>
  </si>
  <si>
    <t>Datum:</t>
  </si>
  <si>
    <t>8. 9. 2026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</si>
  <si>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</si>
  <si>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</si>
  <si>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</si>
  <si>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</si>
  <si>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</si>
  <si>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</si>
  <si>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</si>
  <si>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</si>
  <si>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</si>
  <si>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</si>
  <si>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</si>
  <si>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</si>
  <si>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</si>
  <si>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</si>
  <si>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</si>
  <si>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</si>
  <si>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</si>
  <si>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</si>
  <si>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</si>
  <si>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</si>
  <si>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</si>
  <si>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</si>
  <si>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</si>
  <si>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</si>
  <si>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</si>
  <si>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</si>
  <si>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</si>
  <si>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</si>
  <si>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</si>
  <si>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</si>
  <si>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</si>
  <si>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</si>
  <si>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</si>
  <si>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</si>
  <si>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</si>
  <si>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</si>
  <si>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</si>
  <si>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</si>
  <si>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</si>
  <si>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</si>
  <si>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</si>
  <si>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</si>
  <si>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</si>
  <si>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</si>
  <si>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</si>
  <si>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</si>
  <si>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</si>
  <si>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</si>
  <si>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</si>
  <si>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</si>
  <si>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</si>
  <si>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</si>
  <si>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</si>
  <si>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</si>
  <si>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2026-06-1</t>
  </si>
  <si>
    <t>Revitalizace budovy</t>
  </si>
  <si>
    <t>STA</t>
  </si>
  <si>
    <t>1</t>
  </si>
  <si>
    <t>{c02f7fa0-83b6-4e9f-b69c-63c97074052f}</t>
  </si>
  <si>
    <t>2</t>
  </si>
  <si>
    <t>KRYCÍ LIST SOUPISU PRACÍ</t>
  </si>
  <si>
    <t>Objekt:</t>
  </si>
  <si>
    <t>2026-06-1 - Revitalizace budovy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</si>
  <si>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</si>
  <si>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</si>
  <si>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</si>
  <si>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</si>
  <si>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</si>
  <si>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</si>
  <si>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</si>
  <si>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</si>
  <si>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  31 - Zdi pozemních staveb</t>
  </si>
  <si>
    <t xml:space="preserve">    4 - Vodorovné konstrukce</t>
  </si>
  <si>
    <t xml:space="preserve">      41 - Stropy a stropní konstrukce pozemních staveb</t>
  </si>
  <si>
    <t xml:space="preserve">    6 - Úpravy povrchů, podlahy a osazování výplní</t>
  </si>
  <si>
    <t xml:space="preserve">      61 - Úprava povrchů vnitřních</t>
  </si>
  <si>
    <t xml:space="preserve">    9 - Ostatní konstrukce a práce, bourání</t>
  </si>
  <si>
    <t xml:space="preserve">      94 - Lešení a stavební výtahy</t>
  </si>
  <si>
    <t xml:space="preserve">    997 - Doprava suti a vybouraných hmot</t>
  </si>
  <si>
    <t>PSV - Práce a dodávky PSV</t>
  </si>
  <si>
    <t xml:space="preserve">    712 - Povlakové krytiny</t>
  </si>
  <si>
    <t xml:space="preserve">    723 - Plynovod</t>
  </si>
  <si>
    <t xml:space="preserve">    741 - Elektroinstalace - silnoproud</t>
  </si>
  <si>
    <t xml:space="preserve">    761 - Konstrukce prosvětlovací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</si>
  <si>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</si>
  <si>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</si>
  <si>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</si>
  <si>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784 - Dokončovací práce - malby a tapety</t>
  </si>
  <si>
    <t>OST - Ostatní</t>
  </si>
  <si>
    <t>VRN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</si>
  <si>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</si>
  <si>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</si>
  <si>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</si>
  <si>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</si>
  <si>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</si>
  <si>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</si>
  <si>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</si>
  <si>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</si>
  <si>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</si>
  <si>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</si>
  <si>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</si>
  <si>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</si>
  <si>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</si>
  <si>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</si>
  <si>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</si>
  <si>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</si>
  <si>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</si>
  <si>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18</t>
  </si>
  <si>
    <t>K</t>
  </si>
  <si>
    <t>001001</t>
  </si>
  <si>
    <t xml:space="preserve">Zemní práce, vybourání a zpětné doplnění asfaltových povrchů, </t>
  </si>
  <si>
    <t>soubor</t>
  </si>
  <si>
    <t>4</t>
  </si>
  <si>
    <t>-35231405</t>
  </si>
  <si>
    <t>3</t>
  </si>
  <si>
    <t>Svislé a kompletní konstrukce</t>
  </si>
  <si>
    <t>31</t>
  </si>
  <si>
    <t>Zdi pozemních staveb</t>
  </si>
  <si>
    <t>126</t>
  </si>
  <si>
    <t>311272124</t>
  </si>
  <si>
    <t>Zdivo z pórobetonových tvárnic na pero a drážku do P2 přes 450 do 600 kg/m3 na tenkovrstvou maltu tl 250 mm (vyzdívka atik)</t>
  </si>
  <si>
    <t>m2</t>
  </si>
  <si>
    <t>2066797963</t>
  </si>
  <si>
    <t>129</t>
  </si>
  <si>
    <t>1365183639</t>
  </si>
  <si>
    <t>Vodorovné konstrukce</t>
  </si>
  <si>
    <t>41</t>
  </si>
  <si>
    <t>Stropy a stropní konstrukce pozemních staveb</t>
  </si>
  <si>
    <t>22</t>
  </si>
  <si>
    <t>411354259</t>
  </si>
  <si>
    <t>Bednění stropů ztracené z hraněných trapézových vln v 92 mm plech pozinkovaný tl 1,0 mm</t>
  </si>
  <si>
    <t>1962037816</t>
  </si>
  <si>
    <t>6</t>
  </si>
  <si>
    <t>Úpravy povrchů, podlahy a osazování výplní</t>
  </si>
  <si>
    <t>114</t>
  </si>
  <si>
    <t>612232001</t>
  </si>
  <si>
    <t>Montáž zateplení vnitřního ostění, nadpraží hl do 200 mm polyuretanovými deskami tl do 40 mm</t>
  </si>
  <si>
    <t>m</t>
  </si>
  <si>
    <t>-63166329</t>
  </si>
  <si>
    <t>115</t>
  </si>
  <si>
    <t>622212001</t>
  </si>
  <si>
    <t>Montáž kontaktního zateplení vnějšího ostění, nadpraží nebo parapetu hl. špalety do 200 mm lepením desek z polystyrenu tl do 40 mm</t>
  </si>
  <si>
    <t>397095998</t>
  </si>
  <si>
    <t>111</t>
  </si>
  <si>
    <t>622213041</t>
  </si>
  <si>
    <t>Montáž kontaktního zateplení vnějších stěn polystyrénových desek lepením na beton a zdivo tl přes 160 do 200 mm</t>
  </si>
  <si>
    <t>16</t>
  </si>
  <si>
    <t>-205765737</t>
  </si>
  <si>
    <t>112</t>
  </si>
  <si>
    <t>M</t>
  </si>
  <si>
    <t>28375808</t>
  </si>
  <si>
    <t>deska EPS grafitová fasádní λ=0,030-0,031 tl 250mm</t>
  </si>
  <si>
    <t>32</t>
  </si>
  <si>
    <t>-1182318852</t>
  </si>
  <si>
    <t>VV</t>
  </si>
  <si>
    <t>2600*1,1 'Přepočtené koeficientem množství</t>
  </si>
  <si>
    <t>113</t>
  </si>
  <si>
    <t>622541032</t>
  </si>
  <si>
    <t>Tenkovrstvá silikonsilikátová zatíraná omítka zrnitost 3,0 mm vnějších stěn</t>
  </si>
  <si>
    <t>1845762383</t>
  </si>
  <si>
    <t>61</t>
  </si>
  <si>
    <t>Úprava povrchů vnitřních</t>
  </si>
  <si>
    <t>107</t>
  </si>
  <si>
    <t>612325302</t>
  </si>
  <si>
    <t>Vápenocementová štuková omítka ostění nebo nadpraží</t>
  </si>
  <si>
    <t>-288082563</t>
  </si>
  <si>
    <t>9</t>
  </si>
  <si>
    <t>Ostatní konstrukce a práce, bourání</t>
  </si>
  <si>
    <t>23</t>
  </si>
  <si>
    <t>966073112</t>
  </si>
  <si>
    <t>Demontáž krytiny ocelových střech ze sendvičových panelů šroubovaných budov v přes 6 do 12 m (křemelinový panel)</t>
  </si>
  <si>
    <t>1013875177</t>
  </si>
  <si>
    <t>94</t>
  </si>
  <si>
    <t>Lešení a stavební výtahy</t>
  </si>
  <si>
    <t>53</t>
  </si>
  <si>
    <t>941111332</t>
  </si>
  <si>
    <t>Odborná prohlídka lešení řadového trubkového lehkého s podlahami zatížení do 200 kg/m2 š od 0,6 do 1,5 m v do 25 m pl přes 2000 do 4000 m2 zakrytého sítí</t>
  </si>
  <si>
    <t>kus</t>
  </si>
  <si>
    <t>885078155</t>
  </si>
  <si>
    <t>55</t>
  </si>
  <si>
    <t>941211112</t>
  </si>
  <si>
    <t>Montáž lešení řadového rámového lehkého zatížení do 200 kg/m2 š od 0,6 do 0,9 m v přes 10 do 25 m</t>
  </si>
  <si>
    <t>1385120798</t>
  </si>
  <si>
    <t>58</t>
  </si>
  <si>
    <t>941211212</t>
  </si>
  <si>
    <t>Příplatek k lešení řadovému rámovému lehkému do 200 kg/m2 š od 0,6 do 0,9 m v přes 10 do 25 m za každý den použití</t>
  </si>
  <si>
    <t>-1648117408</t>
  </si>
  <si>
    <t>57</t>
  </si>
  <si>
    <t>941211812</t>
  </si>
  <si>
    <t>Demontáž lešení řadového rámového lehkého zatížení do 200 kg/m2 š od 0,6 do 0,9 m v přes 10 do 25 m</t>
  </si>
  <si>
    <t>-1365137028</t>
  </si>
  <si>
    <t>59</t>
  </si>
  <si>
    <t>944511111</t>
  </si>
  <si>
    <t>Montáž ochranné sítě z textilie z umělých vláken</t>
  </si>
  <si>
    <t>505672570</t>
  </si>
  <si>
    <t>60</t>
  </si>
  <si>
    <t>944511211</t>
  </si>
  <si>
    <t>Příplatek k ochranné síti za každý den použití</t>
  </si>
  <si>
    <t>398930026</t>
  </si>
  <si>
    <t>944511811</t>
  </si>
  <si>
    <t>Demontáž ochranné sítě z textilie z umělých vláken</t>
  </si>
  <si>
    <t>-787287884</t>
  </si>
  <si>
    <t>52</t>
  </si>
  <si>
    <t>993111111</t>
  </si>
  <si>
    <t>Dovoz a odvoz lešení řadového do 10 km včetně naložení a složení</t>
  </si>
  <si>
    <t>-848526551</t>
  </si>
  <si>
    <t>54</t>
  </si>
  <si>
    <t>993111119</t>
  </si>
  <si>
    <t>Příplatek k ceně dovozu a odvozu lešení řadového ZKD 10 km přes 10 km</t>
  </si>
  <si>
    <t>384707472</t>
  </si>
  <si>
    <t>997</t>
  </si>
  <si>
    <t>Doprava suti a vybouraných hmot</t>
  </si>
  <si>
    <t>24</t>
  </si>
  <si>
    <t>997013153</t>
  </si>
  <si>
    <t>Vnitrostaveništní doprava suti a vybouraných hmot pro budovy v přes 9 do 12 m s omezením mechanizace</t>
  </si>
  <si>
    <t>t</t>
  </si>
  <si>
    <t>-1364960134</t>
  </si>
  <si>
    <t>25</t>
  </si>
  <si>
    <t>997013501</t>
  </si>
  <si>
    <t>Odvoz suti a vybouraných hmot na skládku nebo meziskládku do 1 km se složením</t>
  </si>
  <si>
    <t>-1194964718</t>
  </si>
  <si>
    <t>26</t>
  </si>
  <si>
    <t>997013509</t>
  </si>
  <si>
    <t>Příplatek k odvozu suti a vybouraných hmot na skládku ZKD 1 km přes 1 km</t>
  </si>
  <si>
    <t>-353840631</t>
  </si>
  <si>
    <t>260,368*20 'Přepočtené koeficientem množství</t>
  </si>
  <si>
    <t>27</t>
  </si>
  <si>
    <t>997013609</t>
  </si>
  <si>
    <t>Poplatek za uložení na skládce (skládkovné) stavebního odpadu ze směsí nebo oddělených frakcí betonu, cihel a keramických výrobků kód odpadu 17 01 07</t>
  </si>
  <si>
    <t>871907013</t>
  </si>
  <si>
    <t>28</t>
  </si>
  <si>
    <t>997013847</t>
  </si>
  <si>
    <t>Poplatek za uložení na skládce (skládkovné) odpadu asfaltového s dehtem kód odpadu 17 03 01</t>
  </si>
  <si>
    <t>-1787005866</t>
  </si>
  <si>
    <t>PSV</t>
  </si>
  <si>
    <t>Práce a dodávky PSV</t>
  </si>
  <si>
    <t>29</t>
  </si>
  <si>
    <t>998011009</t>
  </si>
  <si>
    <t>Přesun hmot pro budovy zděné s omezením mechanizace pro budovy v přes 6 do 12 m</t>
  </si>
  <si>
    <t>-1524054720</t>
  </si>
  <si>
    <t>712</t>
  </si>
  <si>
    <t>Povlakové krytiny</t>
  </si>
  <si>
    <t>87</t>
  </si>
  <si>
    <t>71200001</t>
  </si>
  <si>
    <t>PVC folie tl. 1,5 mm,položena, protavena ve spojích, Určená pro zatížení</t>
  </si>
  <si>
    <t>-1673911839</t>
  </si>
  <si>
    <t>Montážní hala</t>
  </si>
  <si>
    <t>2778,25</t>
  </si>
  <si>
    <t>229,66</t>
  </si>
  <si>
    <t>Administrativa S1</t>
  </si>
  <si>
    <t>432,7</t>
  </si>
  <si>
    <t>137,34</t>
  </si>
  <si>
    <t>Administrativa S2</t>
  </si>
  <si>
    <t>561,82</t>
  </si>
  <si>
    <t>141,87</t>
  </si>
  <si>
    <t>Administrativa S3</t>
  </si>
  <si>
    <t>736,23</t>
  </si>
  <si>
    <t>161,91</t>
  </si>
  <si>
    <t>Součet</t>
  </si>
  <si>
    <t>88</t>
  </si>
  <si>
    <t>71200002</t>
  </si>
  <si>
    <t>Kotvící systém</t>
  </si>
  <si>
    <t>1627856942</t>
  </si>
  <si>
    <t>14370,24</t>
  </si>
  <si>
    <t>542,45</t>
  </si>
  <si>
    <t>710,84</t>
  </si>
  <si>
    <t>89</t>
  </si>
  <si>
    <t>712000031</t>
  </si>
  <si>
    <t>Minerální vata tl. 440mm</t>
  </si>
  <si>
    <t>-1554224737</t>
  </si>
  <si>
    <t>106</t>
  </si>
  <si>
    <t>712000032</t>
  </si>
  <si>
    <t>Minerální vata tl. 340mm</t>
  </si>
  <si>
    <t>1397538032</t>
  </si>
  <si>
    <t>380,48</t>
  </si>
  <si>
    <t>494,02</t>
  </si>
  <si>
    <t>634,68</t>
  </si>
  <si>
    <t>90</t>
  </si>
  <si>
    <t>71200004</t>
  </si>
  <si>
    <t>EPS tl. 100mm</t>
  </si>
  <si>
    <t>1355186164</t>
  </si>
  <si>
    <t>132,25</t>
  </si>
  <si>
    <t>29,64</t>
  </si>
  <si>
    <t>31,92</t>
  </si>
  <si>
    <t>91</t>
  </si>
  <si>
    <t>71200005</t>
  </si>
  <si>
    <t>OSB tl. 25mm</t>
  </si>
  <si>
    <t>484415814</t>
  </si>
  <si>
    <t>136,97</t>
  </si>
  <si>
    <t>28,62</t>
  </si>
  <si>
    <t>92</t>
  </si>
  <si>
    <t>71200006</t>
  </si>
  <si>
    <t>XPS tl. 50mm</t>
  </si>
  <si>
    <t>-1823910633</t>
  </si>
  <si>
    <t>29,07</t>
  </si>
  <si>
    <t>93</t>
  </si>
  <si>
    <t>71200007</t>
  </si>
  <si>
    <t>Popl. plech - vnitřní, rohová lišta</t>
  </si>
  <si>
    <t>bm</t>
  </si>
  <si>
    <t>106761947</t>
  </si>
  <si>
    <t>120,44</t>
  </si>
  <si>
    <t>67,93</t>
  </si>
  <si>
    <t>71,91</t>
  </si>
  <si>
    <t>82,15</t>
  </si>
  <si>
    <t>71200008</t>
  </si>
  <si>
    <t>Popl. plech - vnější, rohová lišta</t>
  </si>
  <si>
    <t>-1601789602</t>
  </si>
  <si>
    <t>26,06</t>
  </si>
  <si>
    <t>95</t>
  </si>
  <si>
    <t>71200009</t>
  </si>
  <si>
    <t>Popl. plech - závětrná lišta</t>
  </si>
  <si>
    <t>-301350438</t>
  </si>
  <si>
    <t>96</t>
  </si>
  <si>
    <t>71200010</t>
  </si>
  <si>
    <t>Popl. plech - ukončovací lišta - pásek</t>
  </si>
  <si>
    <t>326283459</t>
  </si>
  <si>
    <t>40,75</t>
  </si>
  <si>
    <t>97</t>
  </si>
  <si>
    <t>71200011</t>
  </si>
  <si>
    <t>Popl. plech - okapnice</t>
  </si>
  <si>
    <t>1671996229</t>
  </si>
  <si>
    <t>81,50</t>
  </si>
  <si>
    <t>52,84</t>
  </si>
  <si>
    <t>60,22</t>
  </si>
  <si>
    <t>98</t>
  </si>
  <si>
    <t>71200012</t>
  </si>
  <si>
    <t>Spojovací materiál</t>
  </si>
  <si>
    <t>ks</t>
  </si>
  <si>
    <t>-1451021010</t>
  </si>
  <si>
    <t>1736,56</t>
  </si>
  <si>
    <t>837,80</t>
  </si>
  <si>
    <t>877,00</t>
  </si>
  <si>
    <t>880,48</t>
  </si>
  <si>
    <t>99</t>
  </si>
  <si>
    <t>71200013</t>
  </si>
  <si>
    <t>Vpusť</t>
  </si>
  <si>
    <t>-1644847802</t>
  </si>
  <si>
    <t>100</t>
  </si>
  <si>
    <t>71200014</t>
  </si>
  <si>
    <t>Montáž vodorovné skladby střechy</t>
  </si>
  <si>
    <t>2063079476</t>
  </si>
  <si>
    <t>2395,04</t>
  </si>
  <si>
    <t>373,02</t>
  </si>
  <si>
    <t>484,33</t>
  </si>
  <si>
    <t>101</t>
  </si>
  <si>
    <t>71200015</t>
  </si>
  <si>
    <t>Montáž svislých detailů, vč. zateplení a hydroizolace</t>
  </si>
  <si>
    <t>1438933883</t>
  </si>
  <si>
    <t>552,22</t>
  </si>
  <si>
    <t>195,05</t>
  </si>
  <si>
    <t>207,80</t>
  </si>
  <si>
    <t>139,58</t>
  </si>
  <si>
    <t>102</t>
  </si>
  <si>
    <t>71200016</t>
  </si>
  <si>
    <t>Montáž poplastovaných plechů</t>
  </si>
  <si>
    <t>-1852569493</t>
  </si>
  <si>
    <t>434,14</t>
  </si>
  <si>
    <t>209,45</t>
  </si>
  <si>
    <t>219,25</t>
  </si>
  <si>
    <t>220,12</t>
  </si>
  <si>
    <t>103</t>
  </si>
  <si>
    <t>71200017</t>
  </si>
  <si>
    <t>Dovoz materiálu na stavbu</t>
  </si>
  <si>
    <t>kpl.</t>
  </si>
  <si>
    <t>620127876</t>
  </si>
  <si>
    <t>105</t>
  </si>
  <si>
    <t>71200018</t>
  </si>
  <si>
    <t>Montáž prostupů, vtoků, bezpečn. přepadů</t>
  </si>
  <si>
    <t>1788476040</t>
  </si>
  <si>
    <t>30</t>
  </si>
  <si>
    <t>712340833-1</t>
  </si>
  <si>
    <t>Odstranění povlakové krytiny střech s obsahem dehtu tl. 6cm</t>
  </si>
  <si>
    <t>1617243559</t>
  </si>
  <si>
    <t>123</t>
  </si>
  <si>
    <t>998712212</t>
  </si>
  <si>
    <t>Přesun hmot procentní pro krytiny povlakové s omezením mechanizace v objektech v přes 6 do 12 m</t>
  </si>
  <si>
    <t>%</t>
  </si>
  <si>
    <t>200658458</t>
  </si>
  <si>
    <t>723</t>
  </si>
  <si>
    <t>Plynovod</t>
  </si>
  <si>
    <t>33</t>
  </si>
  <si>
    <t>723003</t>
  </si>
  <si>
    <t>Tlakové zkoušky plynovodu</t>
  </si>
  <si>
    <t>-1539482335</t>
  </si>
  <si>
    <t>34</t>
  </si>
  <si>
    <t>723004</t>
  </si>
  <si>
    <t>Montážní materiál</t>
  </si>
  <si>
    <t>-374424361</t>
  </si>
  <si>
    <t>49</t>
  </si>
  <si>
    <t>723111206</t>
  </si>
  <si>
    <t>Potrubí ocelové závitové černé bezešvé svařované běžné DN 40</t>
  </si>
  <si>
    <t>298338598</t>
  </si>
  <si>
    <t>51</t>
  </si>
  <si>
    <t>723120805</t>
  </si>
  <si>
    <t>Demontáž potrubí ocelové závitové svařované DN od 25 do 50</t>
  </si>
  <si>
    <t>149799736</t>
  </si>
  <si>
    <t>124</t>
  </si>
  <si>
    <t>998723212</t>
  </si>
  <si>
    <t>Přesun hmot procentní pro vnitřní plynovod s omezením mechanizace v objektech v přes 6 do 12 m</t>
  </si>
  <si>
    <t>1573947064</t>
  </si>
  <si>
    <t>741</t>
  </si>
  <si>
    <t>Elektroinstalace - silnoproud</t>
  </si>
  <si>
    <t>741001</t>
  </si>
  <si>
    <t>Rozvaděče – Úprava</t>
  </si>
  <si>
    <t>-93492943</t>
  </si>
  <si>
    <t>36</t>
  </si>
  <si>
    <t>741002</t>
  </si>
  <si>
    <t>Rozvaděče – Přezbrojení</t>
  </si>
  <si>
    <t>1195280609</t>
  </si>
  <si>
    <t>741011</t>
  </si>
  <si>
    <t>Demontáž - Svítidla</t>
  </si>
  <si>
    <t>1944708606</t>
  </si>
  <si>
    <t>741012</t>
  </si>
  <si>
    <t>Dodávka - Svítidla</t>
  </si>
  <si>
    <t>1606074345</t>
  </si>
  <si>
    <t>42</t>
  </si>
  <si>
    <t>741013</t>
  </si>
  <si>
    <t>Montáž - Svítidla</t>
  </si>
  <si>
    <t>-980338959</t>
  </si>
  <si>
    <t>37</t>
  </si>
  <si>
    <t>741014</t>
  </si>
  <si>
    <t>Doplnění nouzového osvětlení dle aktuálních norem</t>
  </si>
  <si>
    <t>1938458772</t>
  </si>
  <si>
    <t>741021</t>
  </si>
  <si>
    <t>Dodávka - Fotovoltaická elektrárna</t>
  </si>
  <si>
    <t>-126678821</t>
  </si>
  <si>
    <t>47</t>
  </si>
  <si>
    <t>741022</t>
  </si>
  <si>
    <t>Montáž - Fotovoltaická elektrárna</t>
  </si>
  <si>
    <t>1633993240</t>
  </si>
  <si>
    <t>44</t>
  </si>
  <si>
    <t>741031</t>
  </si>
  <si>
    <t>Demontáž - Uzemnění hromosvodu</t>
  </si>
  <si>
    <t>1005448560</t>
  </si>
  <si>
    <t>38</t>
  </si>
  <si>
    <t>741032</t>
  </si>
  <si>
    <t>Dodávka - Uzemnění hromosvodu</t>
  </si>
  <si>
    <t>675552739</t>
  </si>
  <si>
    <t>43</t>
  </si>
  <si>
    <t>741033</t>
  </si>
  <si>
    <t>Montáž - Uzemnění hromosvodu</t>
  </si>
  <si>
    <t>238691844</t>
  </si>
  <si>
    <t>741034</t>
  </si>
  <si>
    <t>Demontáž - Hromosvod</t>
  </si>
  <si>
    <t>1051748375</t>
  </si>
  <si>
    <t>46</t>
  </si>
  <si>
    <t>741035</t>
  </si>
  <si>
    <t>Dodávka - Hromosvod</t>
  </si>
  <si>
    <t>-381240763</t>
  </si>
  <si>
    <t>45</t>
  </si>
  <si>
    <t>741036</t>
  </si>
  <si>
    <t>Montáž - Hromosvod</t>
  </si>
  <si>
    <t>1719583667</t>
  </si>
  <si>
    <t>5</t>
  </si>
  <si>
    <t>741081</t>
  </si>
  <si>
    <t xml:space="preserve">Projektová dokumentace – Osvětlení haly včetně nouzového osvětlení </t>
  </si>
  <si>
    <t>2077789661</t>
  </si>
  <si>
    <t>39</t>
  </si>
  <si>
    <t>741082</t>
  </si>
  <si>
    <t>Projektová dokumentace – Hromosvod</t>
  </si>
  <si>
    <t>-150595433</t>
  </si>
  <si>
    <t>40</t>
  </si>
  <si>
    <t>741183</t>
  </si>
  <si>
    <t>Projektová dokumentace – FVE – povolení připojení, dotace</t>
  </si>
  <si>
    <t>1980157074</t>
  </si>
  <si>
    <t>125</t>
  </si>
  <si>
    <t>998741212</t>
  </si>
  <si>
    <t>Přesun hmot procentní pro silnoproud s omezením mechanizace v objektech v přes 6 do 12 m</t>
  </si>
  <si>
    <t>2104548054</t>
  </si>
  <si>
    <t>761</t>
  </si>
  <si>
    <t>Konstrukce prosvětlovací</t>
  </si>
  <si>
    <t>117</t>
  </si>
  <si>
    <t>761001</t>
  </si>
  <si>
    <t>Demontáž stávajících polykarbonátových desek</t>
  </si>
  <si>
    <t>85141245</t>
  </si>
  <si>
    <t>20</t>
  </si>
  <si>
    <t>761002</t>
  </si>
  <si>
    <t>Dodávka a montáž PUR panelů tl.150 s výplní z minerální vaty</t>
  </si>
  <si>
    <t>-373820797</t>
  </si>
  <si>
    <t>119</t>
  </si>
  <si>
    <t>761003</t>
  </si>
  <si>
    <t>Dodávka a montáž doplňkůk PUR panelům (průběžné krycí plechy svislých spár a rohů)</t>
  </si>
  <si>
    <t>1385361532</t>
  </si>
  <si>
    <t>122</t>
  </si>
  <si>
    <t>998761212</t>
  </si>
  <si>
    <t>Přesun hmot procentní pro konstrukce prosvětlovací s omezením mechanizace v objektech v přes 6 do 12 m</t>
  </si>
  <si>
    <t>-1223832556</t>
  </si>
  <si>
    <t>764</t>
  </si>
  <si>
    <t>Konstrukce klempířské</t>
  </si>
  <si>
    <t>19</t>
  </si>
  <si>
    <t>764001</t>
  </si>
  <si>
    <t>Dodávka a montáž klempířských prvků pozink (žlaby, svody, kotlíky, čela, háky, lapače splavenin ...)</t>
  </si>
  <si>
    <t>1276787652</t>
  </si>
  <si>
    <t>116</t>
  </si>
  <si>
    <t>764002</t>
  </si>
  <si>
    <t xml:space="preserve">Úprava stávajících ocelových prvků na fasádě objektu (mříže, držáky, stříšky, požární žebříky ....) </t>
  </si>
  <si>
    <t>-1044721132</t>
  </si>
  <si>
    <t>121</t>
  </si>
  <si>
    <t>998764212</t>
  </si>
  <si>
    <t>Přesun hmot procentní pro konstrukce klempířské s omezením mechanizace v objektech v přes 6 do 12 m</t>
  </si>
  <si>
    <t>1211987663</t>
  </si>
  <si>
    <t>766</t>
  </si>
  <si>
    <t>Konstrukce truhlářské</t>
  </si>
  <si>
    <t>62</t>
  </si>
  <si>
    <t>766622117-R</t>
  </si>
  <si>
    <t>Montáž plastových oken a dveří</t>
  </si>
  <si>
    <t>-1215545335</t>
  </si>
  <si>
    <t>86</t>
  </si>
  <si>
    <t>766622118-R</t>
  </si>
  <si>
    <t>Montáž parotěsné a paropropustné pásky</t>
  </si>
  <si>
    <t>2052633980</t>
  </si>
  <si>
    <t>64</t>
  </si>
  <si>
    <t>766-001</t>
  </si>
  <si>
    <t>Vchodové dveře 1470 x 2270</t>
  </si>
  <si>
    <t>-574445839</t>
  </si>
  <si>
    <t>66</t>
  </si>
  <si>
    <t>766-002</t>
  </si>
  <si>
    <t>Vchodové dveře 1480 x 2450</t>
  </si>
  <si>
    <t>-1895674396</t>
  </si>
  <si>
    <t>65</t>
  </si>
  <si>
    <t>766-003</t>
  </si>
  <si>
    <t>Vchodové dveře 1550 x 2100</t>
  </si>
  <si>
    <t>-1701832135</t>
  </si>
  <si>
    <t>67</t>
  </si>
  <si>
    <t>766-004</t>
  </si>
  <si>
    <t>Vchodové dveře 1800 x 2100</t>
  </si>
  <si>
    <t>1120396975</t>
  </si>
  <si>
    <t>68</t>
  </si>
  <si>
    <t>766-005</t>
  </si>
  <si>
    <t>Balkonové dveře 2100 x 2500</t>
  </si>
  <si>
    <t>1345776868</t>
  </si>
  <si>
    <t>69</t>
  </si>
  <si>
    <t>766-010</t>
  </si>
  <si>
    <t>Okno plastové 1800 x 2600</t>
  </si>
  <si>
    <t>-1374440273</t>
  </si>
  <si>
    <t>70</t>
  </si>
  <si>
    <t>766-011</t>
  </si>
  <si>
    <t>Okno plastové 1800 x 1200</t>
  </si>
  <si>
    <t>1659118597</t>
  </si>
  <si>
    <t>71</t>
  </si>
  <si>
    <t>766-012</t>
  </si>
  <si>
    <t>Okno plastové 2100 x 2500</t>
  </si>
  <si>
    <t>-551416379</t>
  </si>
  <si>
    <t>72</t>
  </si>
  <si>
    <t>766-013</t>
  </si>
  <si>
    <t>Okno plastové 4350 x 1550</t>
  </si>
  <si>
    <t>-416374910</t>
  </si>
  <si>
    <t>73</t>
  </si>
  <si>
    <t>766-014</t>
  </si>
  <si>
    <t>Okno plastové 2380 x 1450</t>
  </si>
  <si>
    <t>-1600674898</t>
  </si>
  <si>
    <t>74</t>
  </si>
  <si>
    <t>766-015</t>
  </si>
  <si>
    <t>Okno plastové 1480 x 1450</t>
  </si>
  <si>
    <t>-364521402</t>
  </si>
  <si>
    <t>75</t>
  </si>
  <si>
    <t>766-016</t>
  </si>
  <si>
    <t>Okno plastové 1000 x 1000</t>
  </si>
  <si>
    <t>1995807436</t>
  </si>
  <si>
    <t>76</t>
  </si>
  <si>
    <t>766-017</t>
  </si>
  <si>
    <t>Okno plastové 1750 x 3550</t>
  </si>
  <si>
    <t>665482771</t>
  </si>
  <si>
    <t>77</t>
  </si>
  <si>
    <t>766-018</t>
  </si>
  <si>
    <t>Okno plastové 800 x 2200</t>
  </si>
  <si>
    <t>363066525</t>
  </si>
  <si>
    <t>78</t>
  </si>
  <si>
    <t>766-019</t>
  </si>
  <si>
    <t>Okno plastové 1750 x 2500</t>
  </si>
  <si>
    <t>1758479378</t>
  </si>
  <si>
    <t>79</t>
  </si>
  <si>
    <t>766-020</t>
  </si>
  <si>
    <t>Okno plastové 1750 x 3500</t>
  </si>
  <si>
    <t>670188135</t>
  </si>
  <si>
    <t>80</t>
  </si>
  <si>
    <t>766-021</t>
  </si>
  <si>
    <t>Okno plastové 1800 x 1800</t>
  </si>
  <si>
    <t>59327936</t>
  </si>
  <si>
    <t>81</t>
  </si>
  <si>
    <t>766-022</t>
  </si>
  <si>
    <t>Okno plastové 1750 x 2400</t>
  </si>
  <si>
    <t>-1857588683</t>
  </si>
  <si>
    <t>82</t>
  </si>
  <si>
    <t>766-023</t>
  </si>
  <si>
    <t>Okno plastové 1250 x 1800</t>
  </si>
  <si>
    <t>-1704615473</t>
  </si>
  <si>
    <t>83</t>
  </si>
  <si>
    <t>766-024</t>
  </si>
  <si>
    <t>Okno plastové 1250 x 1000</t>
  </si>
  <si>
    <t>-1294201928</t>
  </si>
  <si>
    <t>84</t>
  </si>
  <si>
    <t>766-025</t>
  </si>
  <si>
    <t>Okno plastové 1250 x 1250</t>
  </si>
  <si>
    <t>-1711356474</t>
  </si>
  <si>
    <t>85</t>
  </si>
  <si>
    <t>766-026</t>
  </si>
  <si>
    <t>Okno plastové 1650 x 1850</t>
  </si>
  <si>
    <t>-769430577</t>
  </si>
  <si>
    <t>13</t>
  </si>
  <si>
    <t>766-027</t>
  </si>
  <si>
    <t>Průmyslová sekční vrata</t>
  </si>
  <si>
    <t>-1505185629</t>
  </si>
  <si>
    <t>128</t>
  </si>
  <si>
    <t>998766212</t>
  </si>
  <si>
    <t>Přesun hmot procentní pro kce truhlářské s omezením mechanizace v objektech v přes 6 do 12 m</t>
  </si>
  <si>
    <t>-599885220</t>
  </si>
  <si>
    <t>767</t>
  </si>
  <si>
    <t>Konstrukce zámečnické</t>
  </si>
  <si>
    <t>118</t>
  </si>
  <si>
    <t>767001</t>
  </si>
  <si>
    <t>Úprava stávající ocelové konstrukce haly pro kotvení panelů</t>
  </si>
  <si>
    <t>1102066437</t>
  </si>
  <si>
    <t>127</t>
  </si>
  <si>
    <t>767002</t>
  </si>
  <si>
    <t>Úprava stávající ocelové konstrukce a obloukového zastřešení</t>
  </si>
  <si>
    <t>1104932887</t>
  </si>
  <si>
    <t>120</t>
  </si>
  <si>
    <t>998767212</t>
  </si>
  <si>
    <t>Přesun hmot procentní pro zámečnické konstrukce s omezením mechanizace v objektech v přes 6 do 12 m</t>
  </si>
  <si>
    <t>-421789939</t>
  </si>
  <si>
    <t>784</t>
  </si>
  <si>
    <t>Dokončovací práce - malby a tapety</t>
  </si>
  <si>
    <t>108</t>
  </si>
  <si>
    <t>784111005</t>
  </si>
  <si>
    <t>Oprášení (ometení ) podkladu v místnostech v přes 5,00 m</t>
  </si>
  <si>
    <t>1505725786</t>
  </si>
  <si>
    <t>109</t>
  </si>
  <si>
    <t>784111035</t>
  </si>
  <si>
    <t>Omytí podkladu v místnostech v přes 5,00 m</t>
  </si>
  <si>
    <t>1266537459</t>
  </si>
  <si>
    <t>110</t>
  </si>
  <si>
    <t>784211105</t>
  </si>
  <si>
    <t>Dvojnásobné bílé malby ze směsí za mokra výborně oděruvzdorných v místnostech v přes 5,00 m</t>
  </si>
  <si>
    <t>1575284361</t>
  </si>
  <si>
    <t>OST</t>
  </si>
  <si>
    <t>Ostatní</t>
  </si>
  <si>
    <t>130</t>
  </si>
  <si>
    <t>OST001</t>
  </si>
  <si>
    <t>Rezerva rozpočtu</t>
  </si>
  <si>
    <t>512</t>
  </si>
  <si>
    <t>1296921565</t>
  </si>
  <si>
    <t>VRN</t>
  </si>
  <si>
    <t>Vedlejší rozpočtové náklady</t>
  </si>
  <si>
    <t>14</t>
  </si>
  <si>
    <t>VRN001</t>
  </si>
  <si>
    <t>1946120396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</si>
</sst>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710938" style="1" customWidth="1"/>
    <col min="3" max="3" width="4.421875" style="1" customWidth="1"/>
    <col min="4" max="4" width="2.851563" style="1" customWidth="1"/>
    <col min="5" max="5" width="2.851563" style="1" customWidth="1"/>
    <col min="6" max="6" width="2.851563" style="1" customWidth="1"/>
    <col min="7" max="7" width="2.851563" style="1" customWidth="1"/>
    <col min="8" max="8" width="2.851563" style="1" customWidth="1"/>
    <col min="9" max="9" width="2.851563" style="1" customWidth="1"/>
    <col min="10" max="10" width="2.851563" style="1" customWidth="1"/>
    <col min="11" max="11" width="2.851563" style="1" customWidth="1"/>
    <col min="12" max="12" width="2.851563" style="1" customWidth="1"/>
    <col min="13" max="13" width="2.851563" style="1" customWidth="1"/>
    <col min="14" max="14" width="2.851563" style="1" customWidth="1"/>
    <col min="15" max="15" width="2.851563" style="1" customWidth="1"/>
    <col min="16" max="16" width="2.851563" style="1" customWidth="1"/>
    <col min="17" max="17" width="2.851563" style="1" customWidth="1"/>
    <col min="18" max="18" width="2.851563" style="1" customWidth="1"/>
    <col min="19" max="19" width="2.851563" style="1" customWidth="1"/>
    <col min="20" max="20" width="2.851563" style="1" customWidth="1"/>
    <col min="21" max="21" width="2.851563" style="1" customWidth="1"/>
    <col min="22" max="22" width="2.851563" style="1" customWidth="1"/>
    <col min="23" max="23" width="2.851563" style="1" customWidth="1"/>
    <col min="24" max="24" width="2.851563" style="1" customWidth="1"/>
    <col min="25" max="25" width="2.851563" style="1" customWidth="1"/>
    <col min="26" max="26" width="2.851563" style="1" customWidth="1"/>
    <col min="27" max="27" width="2.851563" style="1" customWidth="1"/>
    <col min="28" max="28" width="2.851563" style="1" customWidth="1"/>
    <col min="29" max="29" width="2.851563" style="1" customWidth="1"/>
    <col min="30" max="30" width="2.851563" style="1" customWidth="1"/>
    <col min="31" max="31" width="2.851563" style="1" customWidth="1"/>
    <col min="32" max="32" width="2.851563" style="1" customWidth="1"/>
    <col min="33" max="33" width="2.851563" style="1" customWidth="1"/>
    <col min="34" max="34" width="3.574219" style="1" customWidth="1"/>
    <col min="35" max="35" width="42.28125" style="1" customWidth="1"/>
    <col min="36" max="36" width="2.574219" style="1" customWidth="1"/>
    <col min="37" max="37" width="2.574219" style="1" customWidth="1"/>
    <col min="38" max="38" width="8.851563" style="1" customWidth="1"/>
    <col min="39" max="39" width="3.574219" style="1" customWidth="1"/>
    <col min="40" max="40" width="14.28125" style="1" customWidth="1"/>
    <col min="41" max="41" width="8.003906" style="1" customWidth="1"/>
    <col min="42" max="42" width="4.421875" style="1" customWidth="1"/>
    <col min="43" max="43" width="16.71094" style="1" hidden="1" customWidth="1"/>
    <col min="44" max="44" width="14.57422" style="1" customWidth="1"/>
    <col min="45" max="45" width="27.71094" style="1" hidden="1" customWidth="1"/>
    <col min="46" max="46" width="27.71094" style="1" hidden="1" customWidth="1"/>
    <col min="47" max="47" width="27.71094" style="1" hidden="1" customWidth="1"/>
    <col min="48" max="48" width="23.14063" style="1" hidden="1" customWidth="1"/>
    <col min="49" max="49" width="23.14063" style="1" hidden="1" customWidth="1"/>
    <col min="50" max="50" width="26.71094" style="1" hidden="1" customWidth="1"/>
    <col min="51" max="51" width="26.71094" style="1" hidden="1" customWidth="1"/>
    <col min="52" max="52" width="23.14063" style="1" hidden="1" customWidth="1"/>
    <col min="53" max="53" width="20.57422" style="1" hidden="1" customWidth="1"/>
    <col min="54" max="54" width="26.71094" style="1" hidden="1" customWidth="1"/>
    <col min="55" max="55" width="23.14063" style="1" hidden="1" customWidth="1"/>
    <col min="56" max="56" width="20.57422" style="1" hidden="1" customWidth="1"/>
    <col min="57" max="57" width="71.14063" style="1" customWidth="1"/>
    <col min="71" max="71" width="9.140625" style="1" hidden="1"/>
    <col min="72" max="72" width="9.140625" style="1" hidden="1"/>
    <col min="73" max="73" width="9.140625" style="1" hidden="1"/>
    <col min="74" max="74" width="9.140625" style="1" hidden="1"/>
    <col min="75" max="75" width="9.140625" style="1" hidden="1"/>
    <col min="76" max="76" width="9.140625" style="1" hidden="1"/>
    <col min="77" max="77" width="9.140625" style="1" hidden="1"/>
    <col min="78" max="78" width="9.140625" style="1" hidden="1"/>
    <col min="79" max="79" width="9.140625" style="1" hidden="1"/>
    <col min="80" max="80" width="9.140625" style="1" hidden="1"/>
    <col min="81" max="81" width="9.140625" style="1" hidden="1"/>
    <col min="82" max="82" width="9.140625" style="1" hidden="1"/>
    <col min="83" max="83" width="9.140625" style="1" hidden="1"/>
    <col min="84" max="84" width="9.140625" style="1" hidden="1"/>
    <col min="85" max="85" width="9.140625" style="1" hidden="1"/>
    <col min="86" max="86" width="9.140625" style="1" hidden="1"/>
    <col min="87" max="87" width="9.140625" style="1" hidden="1"/>
    <col min="88" max="88" width="9.140625" style="1" hidden="1"/>
    <col min="89" max="89" width="9.140625" style="1" hidden="1"/>
    <col min="90" max="90" width="9.140625" style="1" hidden="1"/>
    <col min="91" max="91" width="9.140625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26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28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28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26</v>
      </c>
      <c r="AL14" s="22"/>
      <c r="AM14" s="22"/>
      <c r="AN14" s="34" t="s">
        <v>28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29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21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26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30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21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26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30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32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4.4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33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34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35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36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37</v>
      </c>
      <c r="E29" s="47"/>
      <c r="F29" s="32" t="s">
        <v>38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39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40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41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42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43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44</v>
      </c>
      <c r="U35" s="54"/>
      <c r="V35" s="54"/>
      <c r="W35" s="54"/>
      <c r="X35" s="56" t="s">
        <v>45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46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47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48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49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48</v>
      </c>
      <c r="AI60" s="42"/>
      <c r="AJ60" s="42"/>
      <c r="AK60" s="42"/>
      <c r="AL60" s="42"/>
      <c r="AM60" s="64" t="s">
        <v>49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50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51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48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49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48</v>
      </c>
      <c r="AI75" s="42"/>
      <c r="AJ75" s="42"/>
      <c r="AK75" s="42"/>
      <c r="AL75" s="42"/>
      <c r="AM75" s="64" t="s">
        <v>49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52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2026-06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RAMET - Kunovice - Revitalizace budovy K5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 xml:space="preserve"> 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8. 9. 2026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6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 xml:space="preserve"> 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29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4"/>
      <c r="AS89" s="81" t="s">
        <v>53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6" customHeight="1">
      <c r="A90" s="38"/>
      <c r="B90" s="39"/>
      <c r="C90" s="32" t="s">
        <v>27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31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54</v>
      </c>
      <c r="D92" s="94"/>
      <c r="E92" s="94"/>
      <c r="F92" s="94"/>
      <c r="G92" s="94"/>
      <c r="H92" s="95"/>
      <c r="I92" s="96" t="s">
        <v>55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56</v>
      </c>
      <c r="AH92" s="94"/>
      <c r="AI92" s="94"/>
      <c r="AJ92" s="94"/>
      <c r="AK92" s="94"/>
      <c r="AL92" s="94"/>
      <c r="AM92" s="94"/>
      <c r="AN92" s="96" t="s">
        <v>57</v>
      </c>
      <c r="AO92" s="94"/>
      <c r="AP92" s="98"/>
      <c r="AQ92" s="99" t="s">
        <v>58</v>
      </c>
      <c r="AR92" s="44"/>
      <c r="AS92" s="100" t="s">
        <v>59</v>
      </c>
      <c r="AT92" s="101" t="s">
        <v>60</v>
      </c>
      <c r="AU92" s="101" t="s">
        <v>61</v>
      </c>
      <c r="AV92" s="101" t="s">
        <v>62</v>
      </c>
      <c r="AW92" s="101" t="s">
        <v>63</v>
      </c>
      <c r="AX92" s="101" t="s">
        <v>64</v>
      </c>
      <c r="AY92" s="101" t="s">
        <v>65</v>
      </c>
      <c r="AZ92" s="101" t="s">
        <v>66</v>
      </c>
      <c r="BA92" s="101" t="s">
        <v>67</v>
      </c>
      <c r="BB92" s="101" t="s">
        <v>68</v>
      </c>
      <c r="BC92" s="101" t="s">
        <v>69</v>
      </c>
      <c r="BD92" s="102" t="s">
        <v>70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71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ROUND(AS95,2)</f>
        <v>0</v>
      </c>
      <c r="AT94" s="114">
        <f>ROUND(SUM(AV94:AW94),2)</f>
        <v>0</v>
      </c>
      <c r="AU94" s="115">
        <f>ROUND(AU95,5)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ROUND(AZ95,2)</f>
        <v>0</v>
      </c>
      <c r="BA94" s="114">
        <f>ROUND(BA95,2)</f>
        <v>0</v>
      </c>
      <c r="BB94" s="114">
        <f>ROUND(BB95,2)</f>
        <v>0</v>
      </c>
      <c r="BC94" s="114">
        <f>ROUND(BC95,2)</f>
        <v>0</v>
      </c>
      <c r="BD94" s="116">
        <f>ROUND(BD95,2)</f>
        <v>0</v>
      </c>
      <c r="BE94" s="6"/>
      <c r="BS94" s="117" t="s">
        <v>72</v>
      </c>
      <c r="BT94" s="117" t="s">
        <v>73</v>
      </c>
      <c r="BU94" s="118" t="s">
        <v>74</v>
      </c>
      <c r="BV94" s="117" t="s">
        <v>75</v>
      </c>
      <c r="BW94" s="117" t="s">
        <v>5</v>
      </c>
      <c r="BX94" s="117" t="s">
        <v>76</v>
      </c>
      <c r="CL94" s="117" t="s">
        <v>1</v>
      </c>
    </row>
    <row r="95" s="7" customFormat="1" ht="24.6" customHeight="1">
      <c r="A95" s="119" t="s">
        <v>77</v>
      </c>
      <c r="B95" s="120"/>
      <c r="C95" s="121"/>
      <c r="D95" s="122" t="s">
        <v>78</v>
      </c>
      <c r="E95" s="122"/>
      <c r="F95" s="122"/>
      <c r="G95" s="122"/>
      <c r="H95" s="122"/>
      <c r="I95" s="123"/>
      <c r="J95" s="122" t="s">
        <v>79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'2026-06-1 - Revitalizace ...'!J30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80</v>
      </c>
      <c r="AR95" s="126"/>
      <c r="AS95" s="127">
        <v>0</v>
      </c>
      <c r="AT95" s="128">
        <f>ROUND(SUM(AV95:AW95),2)</f>
        <v>0</v>
      </c>
      <c r="AU95" s="129">
        <f>'2026-06-1 - Revitalizace ...'!P138</f>
        <v>0</v>
      </c>
      <c r="AV95" s="128">
        <f>'2026-06-1 - Revitalizace ...'!J33</f>
        <v>0</v>
      </c>
      <c r="AW95" s="128">
        <f>'2026-06-1 - Revitalizace ...'!J34</f>
        <v>0</v>
      </c>
      <c r="AX95" s="128">
        <f>'2026-06-1 - Revitalizace ...'!J35</f>
        <v>0</v>
      </c>
      <c r="AY95" s="128">
        <f>'2026-06-1 - Revitalizace ...'!J36</f>
        <v>0</v>
      </c>
      <c r="AZ95" s="128">
        <f>'2026-06-1 - Revitalizace ...'!F33</f>
        <v>0</v>
      </c>
      <c r="BA95" s="128">
        <f>'2026-06-1 - Revitalizace ...'!F34</f>
        <v>0</v>
      </c>
      <c r="BB95" s="128">
        <f>'2026-06-1 - Revitalizace ...'!F35</f>
        <v>0</v>
      </c>
      <c r="BC95" s="128">
        <f>'2026-06-1 - Revitalizace ...'!F36</f>
        <v>0</v>
      </c>
      <c r="BD95" s="130">
        <f>'2026-06-1 - Revitalizace ...'!F37</f>
        <v>0</v>
      </c>
      <c r="BE95" s="7"/>
      <c r="BT95" s="131" t="s">
        <v>81</v>
      </c>
      <c r="BV95" s="131" t="s">
        <v>75</v>
      </c>
      <c r="BW95" s="131" t="s">
        <v>82</v>
      </c>
      <c r="BX95" s="131" t="s">
        <v>5</v>
      </c>
      <c r="CL95" s="131" t="s">
        <v>1</v>
      </c>
      <c r="CM95" s="131" t="s">
        <v>83</v>
      </c>
    </row>
    <row r="96" s="2" customFormat="1" ht="30" customHeight="1">
      <c r="A96" s="38"/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4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="2" customFormat="1" ht="6.96" customHeight="1">
      <c r="A97" s="38"/>
      <c r="B97" s="6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</sheetData>
  <sheetProtection sheet="1" formatColumns="0" formatRows="0" objects="1" scenarios="1" spinCount="100000" saltValue="44c02VfHex1lMIIMMDh6Uepm3D1sPla4RB3ejltU4cowPEZPvj/Zj77cyyWVydOgbEfhcwaqzk8uc6cjIsN45g==" hashValue="uPEKiEV2tWij2pXiwbYWNGakGtFNUsXOwa37lCLa2bTZKQ9mR9mDOIhdjWi0zK8CLhefNvpHYZy0z1364U2G4A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026-06-1 - Revitalizace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82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0"/>
      <c r="AT3" s="17" t="s">
        <v>83</v>
      </c>
    </row>
    <row r="4" s="1" customFormat="1" ht="24.96" customHeight="1">
      <c r="B4" s="20"/>
      <c r="D4" s="134" t="s">
        <v>84</v>
      </c>
      <c r="L4" s="20"/>
      <c r="M4" s="135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36" t="s">
        <v>16</v>
      </c>
      <c r="L6" s="20"/>
    </row>
    <row r="7" s="1" customFormat="1" ht="14.4" customHeight="1">
      <c r="B7" s="20"/>
      <c r="E7" s="137" t="str">
        <f>'Rekapitulace stavby'!K6</f>
        <v>RAMET - Kunovice - Revitalizace budovy K5</v>
      </c>
      <c r="F7" s="136"/>
      <c r="G7" s="136"/>
      <c r="H7" s="136"/>
      <c r="L7" s="20"/>
    </row>
    <row r="8" s="2" customFormat="1" ht="12" customHeight="1">
      <c r="A8" s="38"/>
      <c r="B8" s="44"/>
      <c r="C8" s="38"/>
      <c r="D8" s="136" t="s">
        <v>85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38" t="s">
        <v>86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36" t="s">
        <v>18</v>
      </c>
      <c r="E11" s="38"/>
      <c r="F11" s="139" t="s">
        <v>1</v>
      </c>
      <c r="G11" s="38"/>
      <c r="H11" s="38"/>
      <c r="I11" s="136" t="s">
        <v>19</v>
      </c>
      <c r="J11" s="139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36" t="s">
        <v>20</v>
      </c>
      <c r="E12" s="38"/>
      <c r="F12" s="139" t="s">
        <v>21</v>
      </c>
      <c r="G12" s="38"/>
      <c r="H12" s="38"/>
      <c r="I12" s="136" t="s">
        <v>22</v>
      </c>
      <c r="J12" s="140" t="str">
        <f>'Rekapitulace stavby'!AN8</f>
        <v>8. 9. 2026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36" t="s">
        <v>24</v>
      </c>
      <c r="E14" s="38"/>
      <c r="F14" s="38"/>
      <c r="G14" s="38"/>
      <c r="H14" s="38"/>
      <c r="I14" s="136" t="s">
        <v>25</v>
      </c>
      <c r="J14" s="139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9" t="str">
        <f>IF('Rekapitulace stavby'!E11="","",'Rekapitulace stavby'!E11)</f>
        <v xml:space="preserve"> </v>
      </c>
      <c r="F15" s="38"/>
      <c r="G15" s="38"/>
      <c r="H15" s="38"/>
      <c r="I15" s="136" t="s">
        <v>26</v>
      </c>
      <c r="J15" s="139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36" t="s">
        <v>27</v>
      </c>
      <c r="E17" s="38"/>
      <c r="F17" s="38"/>
      <c r="G17" s="38"/>
      <c r="H17" s="38"/>
      <c r="I17" s="136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9"/>
      <c r="G18" s="139"/>
      <c r="H18" s="139"/>
      <c r="I18" s="136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36" t="s">
        <v>29</v>
      </c>
      <c r="E20" s="38"/>
      <c r="F20" s="38"/>
      <c r="G20" s="38"/>
      <c r="H20" s="38"/>
      <c r="I20" s="136" t="s">
        <v>25</v>
      </c>
      <c r="J20" s="139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9" t="str">
        <f>IF('Rekapitulace stavby'!E17="","",'Rekapitulace stavby'!E17)</f>
        <v xml:space="preserve"> </v>
      </c>
      <c r="F21" s="38"/>
      <c r="G21" s="38"/>
      <c r="H21" s="38"/>
      <c r="I21" s="136" t="s">
        <v>26</v>
      </c>
      <c r="J21" s="139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36" t="s">
        <v>31</v>
      </c>
      <c r="E23" s="38"/>
      <c r="F23" s="38"/>
      <c r="G23" s="38"/>
      <c r="H23" s="38"/>
      <c r="I23" s="136" t="s">
        <v>25</v>
      </c>
      <c r="J23" s="139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9" t="str">
        <f>IF('Rekapitulace stavby'!E20="","",'Rekapitulace stavby'!E20)</f>
        <v xml:space="preserve"> </v>
      </c>
      <c r="F24" s="38"/>
      <c r="G24" s="38"/>
      <c r="H24" s="38"/>
      <c r="I24" s="136" t="s">
        <v>26</v>
      </c>
      <c r="J24" s="139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36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41"/>
      <c r="B27" s="142"/>
      <c r="C27" s="141"/>
      <c r="D27" s="141"/>
      <c r="E27" s="143" t="s">
        <v>1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5"/>
      <c r="E29" s="145"/>
      <c r="F29" s="145"/>
      <c r="G29" s="145"/>
      <c r="H29" s="145"/>
      <c r="I29" s="145"/>
      <c r="J29" s="145"/>
      <c r="K29" s="145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46" t="s">
        <v>33</v>
      </c>
      <c r="E30" s="38"/>
      <c r="F30" s="38"/>
      <c r="G30" s="38"/>
      <c r="H30" s="38"/>
      <c r="I30" s="38"/>
      <c r="J30" s="147">
        <f>ROUND(J138,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5"/>
      <c r="E31" s="145"/>
      <c r="F31" s="145"/>
      <c r="G31" s="145"/>
      <c r="H31" s="145"/>
      <c r="I31" s="145"/>
      <c r="J31" s="145"/>
      <c r="K31" s="145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48" t="s">
        <v>35</v>
      </c>
      <c r="G32" s="38"/>
      <c r="H32" s="38"/>
      <c r="I32" s="148" t="s">
        <v>34</v>
      </c>
      <c r="J32" s="148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49" t="s">
        <v>37</v>
      </c>
      <c r="E33" s="136" t="s">
        <v>38</v>
      </c>
      <c r="F33" s="150">
        <f>ROUND((SUM(BE138:BE406)),  2)</f>
        <v>0</v>
      </c>
      <c r="G33" s="38"/>
      <c r="H33" s="38"/>
      <c r="I33" s="151">
        <v>0.20999999999999999</v>
      </c>
      <c r="J33" s="150">
        <f>ROUND(((SUM(BE138:BE406))*I33),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36" t="s">
        <v>39</v>
      </c>
      <c r="F34" s="150">
        <f>ROUND((SUM(BF138:BF406)),  2)</f>
        <v>0</v>
      </c>
      <c r="G34" s="38"/>
      <c r="H34" s="38"/>
      <c r="I34" s="151">
        <v>0.12</v>
      </c>
      <c r="J34" s="150">
        <f>ROUND(((SUM(BF138:BF406))*I34),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6" t="s">
        <v>40</v>
      </c>
      <c r="F35" s="150">
        <f>ROUND((SUM(BG138:BG406)),  2)</f>
        <v>0</v>
      </c>
      <c r="G35" s="38"/>
      <c r="H35" s="38"/>
      <c r="I35" s="151">
        <v>0.20999999999999999</v>
      </c>
      <c r="J35" s="150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36" t="s">
        <v>41</v>
      </c>
      <c r="F36" s="150">
        <f>ROUND((SUM(BH138:BH406)),  2)</f>
        <v>0</v>
      </c>
      <c r="G36" s="38"/>
      <c r="H36" s="38"/>
      <c r="I36" s="151">
        <v>0.12</v>
      </c>
      <c r="J36" s="150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36" t="s">
        <v>42</v>
      </c>
      <c r="F37" s="150">
        <f>ROUND((SUM(BI138:BI406)),  2)</f>
        <v>0</v>
      </c>
      <c r="G37" s="38"/>
      <c r="H37" s="38"/>
      <c r="I37" s="151">
        <v>0</v>
      </c>
      <c r="J37" s="150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2"/>
      <c r="D39" s="153" t="s">
        <v>43</v>
      </c>
      <c r="E39" s="154"/>
      <c r="F39" s="154"/>
      <c r="G39" s="155" t="s">
        <v>44</v>
      </c>
      <c r="H39" s="156" t="s">
        <v>45</v>
      </c>
      <c r="I39" s="154"/>
      <c r="J39" s="157">
        <f>SUM(J30:J37)</f>
        <v>0</v>
      </c>
      <c r="K39" s="15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59" t="s">
        <v>46</v>
      </c>
      <c r="E50" s="160"/>
      <c r="F50" s="160"/>
      <c r="G50" s="159" t="s">
        <v>47</v>
      </c>
      <c r="H50" s="160"/>
      <c r="I50" s="160"/>
      <c r="J50" s="160"/>
      <c r="K50" s="160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1" t="s">
        <v>48</v>
      </c>
      <c r="E61" s="162"/>
      <c r="F61" s="163" t="s">
        <v>49</v>
      </c>
      <c r="G61" s="161" t="s">
        <v>48</v>
      </c>
      <c r="H61" s="162"/>
      <c r="I61" s="162"/>
      <c r="J61" s="164" t="s">
        <v>49</v>
      </c>
      <c r="K61" s="162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59" t="s">
        <v>50</v>
      </c>
      <c r="E65" s="165"/>
      <c r="F65" s="165"/>
      <c r="G65" s="159" t="s">
        <v>51</v>
      </c>
      <c r="H65" s="165"/>
      <c r="I65" s="165"/>
      <c r="J65" s="165"/>
      <c r="K65" s="165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1" t="s">
        <v>48</v>
      </c>
      <c r="E76" s="162"/>
      <c r="F76" s="163" t="s">
        <v>49</v>
      </c>
      <c r="G76" s="161" t="s">
        <v>48</v>
      </c>
      <c r="H76" s="162"/>
      <c r="I76" s="162"/>
      <c r="J76" s="164" t="s">
        <v>49</v>
      </c>
      <c r="K76" s="162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66"/>
      <c r="C77" s="167"/>
      <c r="D77" s="167"/>
      <c r="E77" s="167"/>
      <c r="F77" s="167"/>
      <c r="G77" s="167"/>
      <c r="H77" s="167"/>
      <c r="I77" s="167"/>
      <c r="J77" s="167"/>
      <c r="K77" s="167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68"/>
      <c r="C81" s="169"/>
      <c r="D81" s="169"/>
      <c r="E81" s="169"/>
      <c r="F81" s="169"/>
      <c r="G81" s="169"/>
      <c r="H81" s="169"/>
      <c r="I81" s="169"/>
      <c r="J81" s="169"/>
      <c r="K81" s="169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87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70" t="str">
        <f>E7</f>
        <v>RAMET - Kunovice - Revitalizace budovy K5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85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5.6" customHeight="1">
      <c r="A87" s="38"/>
      <c r="B87" s="39"/>
      <c r="C87" s="40"/>
      <c r="D87" s="40"/>
      <c r="E87" s="76" t="str">
        <f>E9</f>
        <v>2026-06-1 - Revitalizace budovy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8. 9. 2026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6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6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1" t="s">
        <v>88</v>
      </c>
      <c r="D94" s="172"/>
      <c r="E94" s="172"/>
      <c r="F94" s="172"/>
      <c r="G94" s="172"/>
      <c r="H94" s="172"/>
      <c r="I94" s="172"/>
      <c r="J94" s="173" t="s">
        <v>89</v>
      </c>
      <c r="K94" s="172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4" t="s">
        <v>90</v>
      </c>
      <c r="D96" s="40"/>
      <c r="E96" s="40"/>
      <c r="F96" s="40"/>
      <c r="G96" s="40"/>
      <c r="H96" s="40"/>
      <c r="I96" s="40"/>
      <c r="J96" s="110">
        <f>J138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91</v>
      </c>
    </row>
    <row r="97" s="9" customFormat="1" ht="24.96" customHeight="1">
      <c r="A97" s="9"/>
      <c r="B97" s="175"/>
      <c r="C97" s="176"/>
      <c r="D97" s="177" t="s">
        <v>92</v>
      </c>
      <c r="E97" s="178"/>
      <c r="F97" s="178"/>
      <c r="G97" s="178"/>
      <c r="H97" s="178"/>
      <c r="I97" s="178"/>
      <c r="J97" s="179">
        <f>J139</f>
        <v>0</v>
      </c>
      <c r="K97" s="176"/>
      <c r="L97" s="18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1"/>
      <c r="C98" s="182"/>
      <c r="D98" s="183" t="s">
        <v>93</v>
      </c>
      <c r="E98" s="184"/>
      <c r="F98" s="184"/>
      <c r="G98" s="184"/>
      <c r="H98" s="184"/>
      <c r="I98" s="184"/>
      <c r="J98" s="185">
        <f>J140</f>
        <v>0</v>
      </c>
      <c r="K98" s="182"/>
      <c r="L98" s="186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1"/>
      <c r="C99" s="182"/>
      <c r="D99" s="183" t="s">
        <v>94</v>
      </c>
      <c r="E99" s="184"/>
      <c r="F99" s="184"/>
      <c r="G99" s="184"/>
      <c r="H99" s="184"/>
      <c r="I99" s="184"/>
      <c r="J99" s="185">
        <f>J142</f>
        <v>0</v>
      </c>
      <c r="K99" s="182"/>
      <c r="L99" s="186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4.88" customHeight="1">
      <c r="A100" s="10"/>
      <c r="B100" s="181"/>
      <c r="C100" s="182"/>
      <c r="D100" s="183" t="s">
        <v>95</v>
      </c>
      <c r="E100" s="184"/>
      <c r="F100" s="184"/>
      <c r="G100" s="184"/>
      <c r="H100" s="184"/>
      <c r="I100" s="184"/>
      <c r="J100" s="185">
        <f>J143</f>
        <v>0</v>
      </c>
      <c r="K100" s="182"/>
      <c r="L100" s="186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1"/>
      <c r="C101" s="182"/>
      <c r="D101" s="183" t="s">
        <v>96</v>
      </c>
      <c r="E101" s="184"/>
      <c r="F101" s="184"/>
      <c r="G101" s="184"/>
      <c r="H101" s="184"/>
      <c r="I101" s="184"/>
      <c r="J101" s="185">
        <f>J146</f>
        <v>0</v>
      </c>
      <c r="K101" s="182"/>
      <c r="L101" s="186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4.88" customHeight="1">
      <c r="A102" s="10"/>
      <c r="B102" s="181"/>
      <c r="C102" s="182"/>
      <c r="D102" s="183" t="s">
        <v>97</v>
      </c>
      <c r="E102" s="184"/>
      <c r="F102" s="184"/>
      <c r="G102" s="184"/>
      <c r="H102" s="184"/>
      <c r="I102" s="184"/>
      <c r="J102" s="185">
        <f>J147</f>
        <v>0</v>
      </c>
      <c r="K102" s="182"/>
      <c r="L102" s="186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1"/>
      <c r="C103" s="182"/>
      <c r="D103" s="183" t="s">
        <v>98</v>
      </c>
      <c r="E103" s="184"/>
      <c r="F103" s="184"/>
      <c r="G103" s="184"/>
      <c r="H103" s="184"/>
      <c r="I103" s="184"/>
      <c r="J103" s="185">
        <f>J149</f>
        <v>0</v>
      </c>
      <c r="K103" s="182"/>
      <c r="L103" s="186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4.88" customHeight="1">
      <c r="A104" s="10"/>
      <c r="B104" s="181"/>
      <c r="C104" s="182"/>
      <c r="D104" s="183" t="s">
        <v>99</v>
      </c>
      <c r="E104" s="184"/>
      <c r="F104" s="184"/>
      <c r="G104" s="184"/>
      <c r="H104" s="184"/>
      <c r="I104" s="184"/>
      <c r="J104" s="185">
        <f>J156</f>
        <v>0</v>
      </c>
      <c r="K104" s="182"/>
      <c r="L104" s="186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1"/>
      <c r="C105" s="182"/>
      <c r="D105" s="183" t="s">
        <v>100</v>
      </c>
      <c r="E105" s="184"/>
      <c r="F105" s="184"/>
      <c r="G105" s="184"/>
      <c r="H105" s="184"/>
      <c r="I105" s="184"/>
      <c r="J105" s="185">
        <f>J158</f>
        <v>0</v>
      </c>
      <c r="K105" s="182"/>
      <c r="L105" s="186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4.88" customHeight="1">
      <c r="A106" s="10"/>
      <c r="B106" s="181"/>
      <c r="C106" s="182"/>
      <c r="D106" s="183" t="s">
        <v>101</v>
      </c>
      <c r="E106" s="184"/>
      <c r="F106" s="184"/>
      <c r="G106" s="184"/>
      <c r="H106" s="184"/>
      <c r="I106" s="184"/>
      <c r="J106" s="185">
        <f>J160</f>
        <v>0</v>
      </c>
      <c r="K106" s="182"/>
      <c r="L106" s="186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1"/>
      <c r="C107" s="182"/>
      <c r="D107" s="183" t="s">
        <v>102</v>
      </c>
      <c r="E107" s="184"/>
      <c r="F107" s="184"/>
      <c r="G107" s="184"/>
      <c r="H107" s="184"/>
      <c r="I107" s="184"/>
      <c r="J107" s="185">
        <f>J170</f>
        <v>0</v>
      </c>
      <c r="K107" s="182"/>
      <c r="L107" s="186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75"/>
      <c r="C108" s="176"/>
      <c r="D108" s="177" t="s">
        <v>103</v>
      </c>
      <c r="E108" s="178"/>
      <c r="F108" s="178"/>
      <c r="G108" s="178"/>
      <c r="H108" s="178"/>
      <c r="I108" s="178"/>
      <c r="J108" s="179">
        <f>J177</f>
        <v>0</v>
      </c>
      <c r="K108" s="176"/>
      <c r="L108" s="180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81"/>
      <c r="C109" s="182"/>
      <c r="D109" s="183" t="s">
        <v>104</v>
      </c>
      <c r="E109" s="184"/>
      <c r="F109" s="184"/>
      <c r="G109" s="184"/>
      <c r="H109" s="184"/>
      <c r="I109" s="184"/>
      <c r="J109" s="185">
        <f>J179</f>
        <v>0</v>
      </c>
      <c r="K109" s="182"/>
      <c r="L109" s="186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1"/>
      <c r="C110" s="182"/>
      <c r="D110" s="183" t="s">
        <v>105</v>
      </c>
      <c r="E110" s="184"/>
      <c r="F110" s="184"/>
      <c r="G110" s="184"/>
      <c r="H110" s="184"/>
      <c r="I110" s="184"/>
      <c r="J110" s="185">
        <f>J334</f>
        <v>0</v>
      </c>
      <c r="K110" s="182"/>
      <c r="L110" s="186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81"/>
      <c r="C111" s="182"/>
      <c r="D111" s="183" t="s">
        <v>106</v>
      </c>
      <c r="E111" s="184"/>
      <c r="F111" s="184"/>
      <c r="G111" s="184"/>
      <c r="H111" s="184"/>
      <c r="I111" s="184"/>
      <c r="J111" s="185">
        <f>J340</f>
        <v>0</v>
      </c>
      <c r="K111" s="182"/>
      <c r="L111" s="186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81"/>
      <c r="C112" s="182"/>
      <c r="D112" s="183" t="s">
        <v>107</v>
      </c>
      <c r="E112" s="184"/>
      <c r="F112" s="184"/>
      <c r="G112" s="184"/>
      <c r="H112" s="184"/>
      <c r="I112" s="184"/>
      <c r="J112" s="185">
        <f>J359</f>
        <v>0</v>
      </c>
      <c r="K112" s="182"/>
      <c r="L112" s="186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81"/>
      <c r="C113" s="182"/>
      <c r="D113" s="183" t="s">
        <v>108</v>
      </c>
      <c r="E113" s="184"/>
      <c r="F113" s="184"/>
      <c r="G113" s="184"/>
      <c r="H113" s="184"/>
      <c r="I113" s="184"/>
      <c r="J113" s="185">
        <f>J364</f>
        <v>0</v>
      </c>
      <c r="K113" s="182"/>
      <c r="L113" s="186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81"/>
      <c r="C114" s="182"/>
      <c r="D114" s="183" t="s">
        <v>109</v>
      </c>
      <c r="E114" s="184"/>
      <c r="F114" s="184"/>
      <c r="G114" s="184"/>
      <c r="H114" s="184"/>
      <c r="I114" s="184"/>
      <c r="J114" s="185">
        <f>J368</f>
        <v>0</v>
      </c>
      <c r="K114" s="182"/>
      <c r="L114" s="186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81"/>
      <c r="C115" s="182"/>
      <c r="D115" s="183" t="s">
        <v>110</v>
      </c>
      <c r="E115" s="184"/>
      <c r="F115" s="184"/>
      <c r="G115" s="184"/>
      <c r="H115" s="184"/>
      <c r="I115" s="184"/>
      <c r="J115" s="185">
        <f>J395</f>
        <v>0</v>
      </c>
      <c r="K115" s="182"/>
      <c r="L115" s="186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81"/>
      <c r="C116" s="182"/>
      <c r="D116" s="183" t="s">
        <v>111</v>
      </c>
      <c r="E116" s="184"/>
      <c r="F116" s="184"/>
      <c r="G116" s="184"/>
      <c r="H116" s="184"/>
      <c r="I116" s="184"/>
      <c r="J116" s="185">
        <f>J399</f>
        <v>0</v>
      </c>
      <c r="K116" s="182"/>
      <c r="L116" s="186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9" customFormat="1" ht="24.96" customHeight="1">
      <c r="A117" s="9"/>
      <c r="B117" s="175"/>
      <c r="C117" s="176"/>
      <c r="D117" s="177" t="s">
        <v>112</v>
      </c>
      <c r="E117" s="178"/>
      <c r="F117" s="178"/>
      <c r="G117" s="178"/>
      <c r="H117" s="178"/>
      <c r="I117" s="178"/>
      <c r="J117" s="179">
        <f>J403</f>
        <v>0</v>
      </c>
      <c r="K117" s="176"/>
      <c r="L117" s="180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</row>
    <row r="118" s="9" customFormat="1" ht="24.96" customHeight="1">
      <c r="A118" s="9"/>
      <c r="B118" s="175"/>
      <c r="C118" s="176"/>
      <c r="D118" s="177" t="s">
        <v>113</v>
      </c>
      <c r="E118" s="178"/>
      <c r="F118" s="178"/>
      <c r="G118" s="178"/>
      <c r="H118" s="178"/>
      <c r="I118" s="178"/>
      <c r="J118" s="179">
        <f>J405</f>
        <v>0</v>
      </c>
      <c r="K118" s="176"/>
      <c r="L118" s="180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</row>
    <row r="119" s="2" customFormat="1" ht="21.84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66"/>
      <c r="C120" s="67"/>
      <c r="D120" s="67"/>
      <c r="E120" s="67"/>
      <c r="F120" s="67"/>
      <c r="G120" s="67"/>
      <c r="H120" s="67"/>
      <c r="I120" s="67"/>
      <c r="J120" s="67"/>
      <c r="K120" s="67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4" s="2" customFormat="1" ht="6.96" customHeight="1">
      <c r="A124" s="38"/>
      <c r="B124" s="68"/>
      <c r="C124" s="69"/>
      <c r="D124" s="69"/>
      <c r="E124" s="69"/>
      <c r="F124" s="69"/>
      <c r="G124" s="69"/>
      <c r="H124" s="69"/>
      <c r="I124" s="69"/>
      <c r="J124" s="69"/>
      <c r="K124" s="69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24.96" customHeight="1">
      <c r="A125" s="38"/>
      <c r="B125" s="39"/>
      <c r="C125" s="23" t="s">
        <v>114</v>
      </c>
      <c r="D125" s="40"/>
      <c r="E125" s="40"/>
      <c r="F125" s="40"/>
      <c r="G125" s="40"/>
      <c r="H125" s="40"/>
      <c r="I125" s="40"/>
      <c r="J125" s="40"/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2" customHeight="1">
      <c r="A127" s="38"/>
      <c r="B127" s="39"/>
      <c r="C127" s="32" t="s">
        <v>16</v>
      </c>
      <c r="D127" s="40"/>
      <c r="E127" s="40"/>
      <c r="F127" s="40"/>
      <c r="G127" s="40"/>
      <c r="H127" s="40"/>
      <c r="I127" s="40"/>
      <c r="J127" s="40"/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4.4" customHeight="1">
      <c r="A128" s="38"/>
      <c r="B128" s="39"/>
      <c r="C128" s="40"/>
      <c r="D128" s="40"/>
      <c r="E128" s="170" t="str">
        <f>E7</f>
        <v>RAMET - Kunovice - Revitalizace budovy K5</v>
      </c>
      <c r="F128" s="32"/>
      <c r="G128" s="32"/>
      <c r="H128" s="32"/>
      <c r="I128" s="40"/>
      <c r="J128" s="40"/>
      <c r="K128" s="40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2" customHeight="1">
      <c r="A129" s="38"/>
      <c r="B129" s="39"/>
      <c r="C129" s="32" t="s">
        <v>85</v>
      </c>
      <c r="D129" s="40"/>
      <c r="E129" s="40"/>
      <c r="F129" s="40"/>
      <c r="G129" s="40"/>
      <c r="H129" s="40"/>
      <c r="I129" s="40"/>
      <c r="J129" s="40"/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5.6" customHeight="1">
      <c r="A130" s="38"/>
      <c r="B130" s="39"/>
      <c r="C130" s="40"/>
      <c r="D130" s="40"/>
      <c r="E130" s="76" t="str">
        <f>E9</f>
        <v>2026-06-1 - Revitalizace budovy</v>
      </c>
      <c r="F130" s="40"/>
      <c r="G130" s="40"/>
      <c r="H130" s="40"/>
      <c r="I130" s="40"/>
      <c r="J130" s="40"/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6.96" customHeight="1">
      <c r="A131" s="38"/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12" customHeight="1">
      <c r="A132" s="38"/>
      <c r="B132" s="39"/>
      <c r="C132" s="32" t="s">
        <v>20</v>
      </c>
      <c r="D132" s="40"/>
      <c r="E132" s="40"/>
      <c r="F132" s="27" t="str">
        <f>F12</f>
        <v xml:space="preserve"> </v>
      </c>
      <c r="G132" s="40"/>
      <c r="H132" s="40"/>
      <c r="I132" s="32" t="s">
        <v>22</v>
      </c>
      <c r="J132" s="79" t="str">
        <f>IF(J12="","",J12)</f>
        <v>8. 9. 2026</v>
      </c>
      <c r="K132" s="40"/>
      <c r="L132" s="63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2" customFormat="1" ht="6.96" customHeight="1">
      <c r="A133" s="38"/>
      <c r="B133" s="39"/>
      <c r="C133" s="40"/>
      <c r="D133" s="40"/>
      <c r="E133" s="40"/>
      <c r="F133" s="40"/>
      <c r="G133" s="40"/>
      <c r="H133" s="40"/>
      <c r="I133" s="40"/>
      <c r="J133" s="40"/>
      <c r="K133" s="40"/>
      <c r="L133" s="63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="2" customFormat="1" ht="15.6" customHeight="1">
      <c r="A134" s="38"/>
      <c r="B134" s="39"/>
      <c r="C134" s="32" t="s">
        <v>24</v>
      </c>
      <c r="D134" s="40"/>
      <c r="E134" s="40"/>
      <c r="F134" s="27" t="str">
        <f>E15</f>
        <v xml:space="preserve"> </v>
      </c>
      <c r="G134" s="40"/>
      <c r="H134" s="40"/>
      <c r="I134" s="32" t="s">
        <v>29</v>
      </c>
      <c r="J134" s="36" t="str">
        <f>E21</f>
        <v xml:space="preserve"> </v>
      </c>
      <c r="K134" s="40"/>
      <c r="L134" s="63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="2" customFormat="1" ht="15.6" customHeight="1">
      <c r="A135" s="38"/>
      <c r="B135" s="39"/>
      <c r="C135" s="32" t="s">
        <v>27</v>
      </c>
      <c r="D135" s="40"/>
      <c r="E135" s="40"/>
      <c r="F135" s="27" t="str">
        <f>IF(E18="","",E18)</f>
        <v>Vyplň údaj</v>
      </c>
      <c r="G135" s="40"/>
      <c r="H135" s="40"/>
      <c r="I135" s="32" t="s">
        <v>31</v>
      </c>
      <c r="J135" s="36" t="str">
        <f>E24</f>
        <v xml:space="preserve"> </v>
      </c>
      <c r="K135" s="40"/>
      <c r="L135" s="63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="2" customFormat="1" ht="10.32" customHeight="1">
      <c r="A136" s="38"/>
      <c r="B136" s="39"/>
      <c r="C136" s="40"/>
      <c r="D136" s="40"/>
      <c r="E136" s="40"/>
      <c r="F136" s="40"/>
      <c r="G136" s="40"/>
      <c r="H136" s="40"/>
      <c r="I136" s="40"/>
      <c r="J136" s="40"/>
      <c r="K136" s="40"/>
      <c r="L136" s="63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</row>
    <row r="137" s="11" customFormat="1" ht="29.28" customHeight="1">
      <c r="A137" s="187"/>
      <c r="B137" s="188"/>
      <c r="C137" s="189" t="s">
        <v>115</v>
      </c>
      <c r="D137" s="190" t="s">
        <v>58</v>
      </c>
      <c r="E137" s="190" t="s">
        <v>54</v>
      </c>
      <c r="F137" s="190" t="s">
        <v>55</v>
      </c>
      <c r="G137" s="190" t="s">
        <v>116</v>
      </c>
      <c r="H137" s="190" t="s">
        <v>117</v>
      </c>
      <c r="I137" s="190" t="s">
        <v>118</v>
      </c>
      <c r="J137" s="191" t="s">
        <v>89</v>
      </c>
      <c r="K137" s="192" t="s">
        <v>119</v>
      </c>
      <c r="L137" s="193"/>
      <c r="M137" s="100" t="s">
        <v>1</v>
      </c>
      <c r="N137" s="101" t="s">
        <v>37</v>
      </c>
      <c r="O137" s="101" t="s">
        <v>120</v>
      </c>
      <c r="P137" s="101" t="s">
        <v>121</v>
      </c>
      <c r="Q137" s="101" t="s">
        <v>122</v>
      </c>
      <c r="R137" s="101" t="s">
        <v>123</v>
      </c>
      <c r="S137" s="101" t="s">
        <v>124</v>
      </c>
      <c r="T137" s="102" t="s">
        <v>125</v>
      </c>
      <c r="U137" s="187"/>
      <c r="V137" s="187"/>
      <c r="W137" s="187"/>
      <c r="X137" s="187"/>
      <c r="Y137" s="187"/>
      <c r="Z137" s="187"/>
      <c r="AA137" s="187"/>
      <c r="AB137" s="187"/>
      <c r="AC137" s="187"/>
      <c r="AD137" s="187"/>
      <c r="AE137" s="187"/>
    </row>
    <row r="138" s="2" customFormat="1" ht="22.8" customHeight="1">
      <c r="A138" s="38"/>
      <c r="B138" s="39"/>
      <c r="C138" s="107" t="s">
        <v>126</v>
      </c>
      <c r="D138" s="40"/>
      <c r="E138" s="40"/>
      <c r="F138" s="40"/>
      <c r="G138" s="40"/>
      <c r="H138" s="40"/>
      <c r="I138" s="40"/>
      <c r="J138" s="194">
        <f>BK138</f>
        <v>0</v>
      </c>
      <c r="K138" s="40"/>
      <c r="L138" s="44"/>
      <c r="M138" s="103"/>
      <c r="N138" s="195"/>
      <c r="O138" s="104"/>
      <c r="P138" s="196">
        <f>P139+P177+P403+P405</f>
        <v>0</v>
      </c>
      <c r="Q138" s="104"/>
      <c r="R138" s="196">
        <f>R139+R177+R403+R405</f>
        <v>131.30629999999999</v>
      </c>
      <c r="S138" s="104"/>
      <c r="T138" s="197">
        <f>T139+T177+T403+T405</f>
        <v>260.368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72</v>
      </c>
      <c r="AU138" s="17" t="s">
        <v>91</v>
      </c>
      <c r="BK138" s="198">
        <f>BK139+BK177+BK403+BK405</f>
        <v>0</v>
      </c>
    </row>
    <row r="139" s="12" customFormat="1" ht="25.92" customHeight="1">
      <c r="A139" s="12"/>
      <c r="B139" s="199"/>
      <c r="C139" s="200"/>
      <c r="D139" s="201" t="s">
        <v>72</v>
      </c>
      <c r="E139" s="202" t="s">
        <v>127</v>
      </c>
      <c r="F139" s="202" t="s">
        <v>128</v>
      </c>
      <c r="G139" s="200"/>
      <c r="H139" s="200"/>
      <c r="I139" s="203"/>
      <c r="J139" s="204">
        <f>BK139</f>
        <v>0</v>
      </c>
      <c r="K139" s="200"/>
      <c r="L139" s="205"/>
      <c r="M139" s="206"/>
      <c r="N139" s="207"/>
      <c r="O139" s="207"/>
      <c r="P139" s="208">
        <f>P140+P142+P146+P149+P158+P170</f>
        <v>0</v>
      </c>
      <c r="Q139" s="207"/>
      <c r="R139" s="208">
        <f>R140+R142+R146+R149+R158+R170</f>
        <v>128.8843</v>
      </c>
      <c r="S139" s="207"/>
      <c r="T139" s="209">
        <f>T140+T142+T146+T149+T158+T170</f>
        <v>64.75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10" t="s">
        <v>81</v>
      </c>
      <c r="AT139" s="211" t="s">
        <v>72</v>
      </c>
      <c r="AU139" s="211" t="s">
        <v>73</v>
      </c>
      <c r="AY139" s="210" t="s">
        <v>129</v>
      </c>
      <c r="BK139" s="212">
        <f>BK140+BK142+BK146+BK149+BK158+BK170</f>
        <v>0</v>
      </c>
    </row>
    <row r="140" s="12" customFormat="1" ht="22.8" customHeight="1">
      <c r="A140" s="12"/>
      <c r="B140" s="199"/>
      <c r="C140" s="200"/>
      <c r="D140" s="201" t="s">
        <v>72</v>
      </c>
      <c r="E140" s="213" t="s">
        <v>81</v>
      </c>
      <c r="F140" s="213" t="s">
        <v>130</v>
      </c>
      <c r="G140" s="200"/>
      <c r="H140" s="200"/>
      <c r="I140" s="203"/>
      <c r="J140" s="214">
        <f>BK140</f>
        <v>0</v>
      </c>
      <c r="K140" s="200"/>
      <c r="L140" s="205"/>
      <c r="M140" s="206"/>
      <c r="N140" s="207"/>
      <c r="O140" s="207"/>
      <c r="P140" s="208">
        <f>P141</f>
        <v>0</v>
      </c>
      <c r="Q140" s="207"/>
      <c r="R140" s="208">
        <f>R141</f>
        <v>0</v>
      </c>
      <c r="S140" s="207"/>
      <c r="T140" s="209">
        <f>T141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0" t="s">
        <v>81</v>
      </c>
      <c r="AT140" s="211" t="s">
        <v>72</v>
      </c>
      <c r="AU140" s="211" t="s">
        <v>81</v>
      </c>
      <c r="AY140" s="210" t="s">
        <v>129</v>
      </c>
      <c r="BK140" s="212">
        <f>BK141</f>
        <v>0</v>
      </c>
    </row>
    <row r="141" s="2" customFormat="1" ht="22.2" customHeight="1">
      <c r="A141" s="38"/>
      <c r="B141" s="39"/>
      <c r="C141" s="215" t="s">
        <v>131</v>
      </c>
      <c r="D141" s="215" t="s">
        <v>132</v>
      </c>
      <c r="E141" s="216" t="s">
        <v>133</v>
      </c>
      <c r="F141" s="217" t="s">
        <v>134</v>
      </c>
      <c r="G141" s="218" t="s">
        <v>135</v>
      </c>
      <c r="H141" s="219">
        <v>1</v>
      </c>
      <c r="I141" s="220"/>
      <c r="J141" s="221">
        <f>ROUND(I141*H141,2)</f>
        <v>0</v>
      </c>
      <c r="K141" s="222"/>
      <c r="L141" s="44"/>
      <c r="M141" s="223" t="s">
        <v>1</v>
      </c>
      <c r="N141" s="224" t="s">
        <v>38</v>
      </c>
      <c r="O141" s="91"/>
      <c r="P141" s="225">
        <f>O141*H141</f>
        <v>0</v>
      </c>
      <c r="Q141" s="225">
        <v>0</v>
      </c>
      <c r="R141" s="225">
        <f>Q141*H141</f>
        <v>0</v>
      </c>
      <c r="S141" s="225">
        <v>0</v>
      </c>
      <c r="T141" s="226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7" t="s">
        <v>136</v>
      </c>
      <c r="AT141" s="227" t="s">
        <v>132</v>
      </c>
      <c r="AU141" s="227" t="s">
        <v>83</v>
      </c>
      <c r="AY141" s="17" t="s">
        <v>129</v>
      </c>
      <c r="BE141" s="228">
        <f>IF(N141="základní",J141,0)</f>
        <v>0</v>
      </c>
      <c r="BF141" s="228">
        <f>IF(N141="snížená",J141,0)</f>
        <v>0</v>
      </c>
      <c r="BG141" s="228">
        <f>IF(N141="zákl. přenesená",J141,0)</f>
        <v>0</v>
      </c>
      <c r="BH141" s="228">
        <f>IF(N141="sníž. přenesená",J141,0)</f>
        <v>0</v>
      </c>
      <c r="BI141" s="228">
        <f>IF(N141="nulová",J141,0)</f>
        <v>0</v>
      </c>
      <c r="BJ141" s="17" t="s">
        <v>81</v>
      </c>
      <c r="BK141" s="228">
        <f>ROUND(I141*H141,2)</f>
        <v>0</v>
      </c>
      <c r="BL141" s="17" t="s">
        <v>136</v>
      </c>
      <c r="BM141" s="227" t="s">
        <v>137</v>
      </c>
    </row>
    <row r="142" s="12" customFormat="1" ht="22.8" customHeight="1">
      <c r="A142" s="12"/>
      <c r="B142" s="199"/>
      <c r="C142" s="200"/>
      <c r="D142" s="201" t="s">
        <v>72</v>
      </c>
      <c r="E142" s="213" t="s">
        <v>138</v>
      </c>
      <c r="F142" s="213" t="s">
        <v>139</v>
      </c>
      <c r="G142" s="200"/>
      <c r="H142" s="200"/>
      <c r="I142" s="203"/>
      <c r="J142" s="214">
        <f>BK142</f>
        <v>0</v>
      </c>
      <c r="K142" s="200"/>
      <c r="L142" s="205"/>
      <c r="M142" s="206"/>
      <c r="N142" s="207"/>
      <c r="O142" s="207"/>
      <c r="P142" s="208">
        <f>P143</f>
        <v>0</v>
      </c>
      <c r="Q142" s="207"/>
      <c r="R142" s="208">
        <f>R143</f>
        <v>20.519400000000001</v>
      </c>
      <c r="S142" s="207"/>
      <c r="T142" s="209">
        <f>T143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10" t="s">
        <v>81</v>
      </c>
      <c r="AT142" s="211" t="s">
        <v>72</v>
      </c>
      <c r="AU142" s="211" t="s">
        <v>81</v>
      </c>
      <c r="AY142" s="210" t="s">
        <v>129</v>
      </c>
      <c r="BK142" s="212">
        <f>BK143</f>
        <v>0</v>
      </c>
    </row>
    <row r="143" s="12" customFormat="1" ht="20.88" customHeight="1">
      <c r="A143" s="12"/>
      <c r="B143" s="199"/>
      <c r="C143" s="200"/>
      <c r="D143" s="201" t="s">
        <v>72</v>
      </c>
      <c r="E143" s="213" t="s">
        <v>140</v>
      </c>
      <c r="F143" s="213" t="s">
        <v>141</v>
      </c>
      <c r="G143" s="200"/>
      <c r="H143" s="200"/>
      <c r="I143" s="203"/>
      <c r="J143" s="214">
        <f>BK143</f>
        <v>0</v>
      </c>
      <c r="K143" s="200"/>
      <c r="L143" s="205"/>
      <c r="M143" s="206"/>
      <c r="N143" s="207"/>
      <c r="O143" s="207"/>
      <c r="P143" s="208">
        <f>SUM(P144:P145)</f>
        <v>0</v>
      </c>
      <c r="Q143" s="207"/>
      <c r="R143" s="208">
        <f>SUM(R144:R145)</f>
        <v>20.519400000000001</v>
      </c>
      <c r="S143" s="207"/>
      <c r="T143" s="209">
        <f>SUM(T144:T145)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10" t="s">
        <v>81</v>
      </c>
      <c r="AT143" s="211" t="s">
        <v>72</v>
      </c>
      <c r="AU143" s="211" t="s">
        <v>83</v>
      </c>
      <c r="AY143" s="210" t="s">
        <v>129</v>
      </c>
      <c r="BK143" s="212">
        <f>SUM(BK144:BK145)</f>
        <v>0</v>
      </c>
    </row>
    <row r="144" s="2" customFormat="1" ht="34.8" customHeight="1">
      <c r="A144" s="38"/>
      <c r="B144" s="39"/>
      <c r="C144" s="215" t="s">
        <v>142</v>
      </c>
      <c r="D144" s="215" t="s">
        <v>132</v>
      </c>
      <c r="E144" s="216" t="s">
        <v>143</v>
      </c>
      <c r="F144" s="217" t="s">
        <v>144</v>
      </c>
      <c r="G144" s="218" t="s">
        <v>145</v>
      </c>
      <c r="H144" s="219">
        <v>70</v>
      </c>
      <c r="I144" s="220"/>
      <c r="J144" s="221">
        <f>ROUND(I144*H144,2)</f>
        <v>0</v>
      </c>
      <c r="K144" s="222"/>
      <c r="L144" s="44"/>
      <c r="M144" s="223" t="s">
        <v>1</v>
      </c>
      <c r="N144" s="224" t="s">
        <v>38</v>
      </c>
      <c r="O144" s="91"/>
      <c r="P144" s="225">
        <f>O144*H144</f>
        <v>0</v>
      </c>
      <c r="Q144" s="225">
        <v>0.18654000000000001</v>
      </c>
      <c r="R144" s="225">
        <f>Q144*H144</f>
        <v>13.0578</v>
      </c>
      <c r="S144" s="225">
        <v>0</v>
      </c>
      <c r="T144" s="226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7" t="s">
        <v>136</v>
      </c>
      <c r="AT144" s="227" t="s">
        <v>132</v>
      </c>
      <c r="AU144" s="227" t="s">
        <v>138</v>
      </c>
      <c r="AY144" s="17" t="s">
        <v>129</v>
      </c>
      <c r="BE144" s="228">
        <f>IF(N144="základní",J144,0)</f>
        <v>0</v>
      </c>
      <c r="BF144" s="228">
        <f>IF(N144="snížená",J144,0)</f>
        <v>0</v>
      </c>
      <c r="BG144" s="228">
        <f>IF(N144="zákl. přenesená",J144,0)</f>
        <v>0</v>
      </c>
      <c r="BH144" s="228">
        <f>IF(N144="sníž. přenesená",J144,0)</f>
        <v>0</v>
      </c>
      <c r="BI144" s="228">
        <f>IF(N144="nulová",J144,0)</f>
        <v>0</v>
      </c>
      <c r="BJ144" s="17" t="s">
        <v>81</v>
      </c>
      <c r="BK144" s="228">
        <f>ROUND(I144*H144,2)</f>
        <v>0</v>
      </c>
      <c r="BL144" s="17" t="s">
        <v>136</v>
      </c>
      <c r="BM144" s="227" t="s">
        <v>146</v>
      </c>
    </row>
    <row r="145" s="2" customFormat="1" ht="34.8" customHeight="1">
      <c r="A145" s="38"/>
      <c r="B145" s="39"/>
      <c r="C145" s="215" t="s">
        <v>147</v>
      </c>
      <c r="D145" s="215" t="s">
        <v>132</v>
      </c>
      <c r="E145" s="216" t="s">
        <v>143</v>
      </c>
      <c r="F145" s="217" t="s">
        <v>144</v>
      </c>
      <c r="G145" s="218" t="s">
        <v>145</v>
      </c>
      <c r="H145" s="219">
        <v>40</v>
      </c>
      <c r="I145" s="220"/>
      <c r="J145" s="221">
        <f>ROUND(I145*H145,2)</f>
        <v>0</v>
      </c>
      <c r="K145" s="222"/>
      <c r="L145" s="44"/>
      <c r="M145" s="223" t="s">
        <v>1</v>
      </c>
      <c r="N145" s="224" t="s">
        <v>38</v>
      </c>
      <c r="O145" s="91"/>
      <c r="P145" s="225">
        <f>O145*H145</f>
        <v>0</v>
      </c>
      <c r="Q145" s="225">
        <v>0.18654000000000001</v>
      </c>
      <c r="R145" s="225">
        <f>Q145*H145</f>
        <v>7.4616000000000007</v>
      </c>
      <c r="S145" s="225">
        <v>0</v>
      </c>
      <c r="T145" s="226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27" t="s">
        <v>136</v>
      </c>
      <c r="AT145" s="227" t="s">
        <v>132</v>
      </c>
      <c r="AU145" s="227" t="s">
        <v>138</v>
      </c>
      <c r="AY145" s="17" t="s">
        <v>129</v>
      </c>
      <c r="BE145" s="228">
        <f>IF(N145="základní",J145,0)</f>
        <v>0</v>
      </c>
      <c r="BF145" s="228">
        <f>IF(N145="snížená",J145,0)</f>
        <v>0</v>
      </c>
      <c r="BG145" s="228">
        <f>IF(N145="zákl. přenesená",J145,0)</f>
        <v>0</v>
      </c>
      <c r="BH145" s="228">
        <f>IF(N145="sníž. přenesená",J145,0)</f>
        <v>0</v>
      </c>
      <c r="BI145" s="228">
        <f>IF(N145="nulová",J145,0)</f>
        <v>0</v>
      </c>
      <c r="BJ145" s="17" t="s">
        <v>81</v>
      </c>
      <c r="BK145" s="228">
        <f>ROUND(I145*H145,2)</f>
        <v>0</v>
      </c>
      <c r="BL145" s="17" t="s">
        <v>136</v>
      </c>
      <c r="BM145" s="227" t="s">
        <v>148</v>
      </c>
    </row>
    <row r="146" s="12" customFormat="1" ht="22.8" customHeight="1">
      <c r="A146" s="12"/>
      <c r="B146" s="199"/>
      <c r="C146" s="200"/>
      <c r="D146" s="201" t="s">
        <v>72</v>
      </c>
      <c r="E146" s="213" t="s">
        <v>136</v>
      </c>
      <c r="F146" s="213" t="s">
        <v>149</v>
      </c>
      <c r="G146" s="200"/>
      <c r="H146" s="200"/>
      <c r="I146" s="203"/>
      <c r="J146" s="214">
        <f>BK146</f>
        <v>0</v>
      </c>
      <c r="K146" s="200"/>
      <c r="L146" s="205"/>
      <c r="M146" s="206"/>
      <c r="N146" s="207"/>
      <c r="O146" s="207"/>
      <c r="P146" s="208">
        <f>P147</f>
        <v>0</v>
      </c>
      <c r="Q146" s="207"/>
      <c r="R146" s="208">
        <f>R147</f>
        <v>37.9953</v>
      </c>
      <c r="S146" s="207"/>
      <c r="T146" s="209">
        <f>T147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10" t="s">
        <v>81</v>
      </c>
      <c r="AT146" s="211" t="s">
        <v>72</v>
      </c>
      <c r="AU146" s="211" t="s">
        <v>81</v>
      </c>
      <c r="AY146" s="210" t="s">
        <v>129</v>
      </c>
      <c r="BK146" s="212">
        <f>BK147</f>
        <v>0</v>
      </c>
    </row>
    <row r="147" s="12" customFormat="1" ht="20.88" customHeight="1">
      <c r="A147" s="12"/>
      <c r="B147" s="199"/>
      <c r="C147" s="200"/>
      <c r="D147" s="201" t="s">
        <v>72</v>
      </c>
      <c r="E147" s="213" t="s">
        <v>150</v>
      </c>
      <c r="F147" s="213" t="s">
        <v>151</v>
      </c>
      <c r="G147" s="200"/>
      <c r="H147" s="200"/>
      <c r="I147" s="203"/>
      <c r="J147" s="214">
        <f>BK147</f>
        <v>0</v>
      </c>
      <c r="K147" s="200"/>
      <c r="L147" s="205"/>
      <c r="M147" s="206"/>
      <c r="N147" s="207"/>
      <c r="O147" s="207"/>
      <c r="P147" s="208">
        <f>P148</f>
        <v>0</v>
      </c>
      <c r="Q147" s="207"/>
      <c r="R147" s="208">
        <f>R148</f>
        <v>37.9953</v>
      </c>
      <c r="S147" s="207"/>
      <c r="T147" s="209">
        <f>T148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10" t="s">
        <v>81</v>
      </c>
      <c r="AT147" s="211" t="s">
        <v>72</v>
      </c>
      <c r="AU147" s="211" t="s">
        <v>83</v>
      </c>
      <c r="AY147" s="210" t="s">
        <v>129</v>
      </c>
      <c r="BK147" s="212">
        <f>BK148</f>
        <v>0</v>
      </c>
    </row>
    <row r="148" s="2" customFormat="1" ht="22.2" customHeight="1">
      <c r="A148" s="38"/>
      <c r="B148" s="39"/>
      <c r="C148" s="215" t="s">
        <v>152</v>
      </c>
      <c r="D148" s="215" t="s">
        <v>132</v>
      </c>
      <c r="E148" s="216" t="s">
        <v>153</v>
      </c>
      <c r="F148" s="217" t="s">
        <v>154</v>
      </c>
      <c r="G148" s="218" t="s">
        <v>145</v>
      </c>
      <c r="H148" s="219">
        <v>2590</v>
      </c>
      <c r="I148" s="220"/>
      <c r="J148" s="221">
        <f>ROUND(I148*H148,2)</f>
        <v>0</v>
      </c>
      <c r="K148" s="222"/>
      <c r="L148" s="44"/>
      <c r="M148" s="223" t="s">
        <v>1</v>
      </c>
      <c r="N148" s="224" t="s">
        <v>38</v>
      </c>
      <c r="O148" s="91"/>
      <c r="P148" s="225">
        <f>O148*H148</f>
        <v>0</v>
      </c>
      <c r="Q148" s="225">
        <v>0.014670000000000001</v>
      </c>
      <c r="R148" s="225">
        <f>Q148*H148</f>
        <v>37.9953</v>
      </c>
      <c r="S148" s="225">
        <v>0</v>
      </c>
      <c r="T148" s="226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7" t="s">
        <v>136</v>
      </c>
      <c r="AT148" s="227" t="s">
        <v>132</v>
      </c>
      <c r="AU148" s="227" t="s">
        <v>138</v>
      </c>
      <c r="AY148" s="17" t="s">
        <v>129</v>
      </c>
      <c r="BE148" s="228">
        <f>IF(N148="základní",J148,0)</f>
        <v>0</v>
      </c>
      <c r="BF148" s="228">
        <f>IF(N148="snížená",J148,0)</f>
        <v>0</v>
      </c>
      <c r="BG148" s="228">
        <f>IF(N148="zákl. přenesená",J148,0)</f>
        <v>0</v>
      </c>
      <c r="BH148" s="228">
        <f>IF(N148="sníž. přenesená",J148,0)</f>
        <v>0</v>
      </c>
      <c r="BI148" s="228">
        <f>IF(N148="nulová",J148,0)</f>
        <v>0</v>
      </c>
      <c r="BJ148" s="17" t="s">
        <v>81</v>
      </c>
      <c r="BK148" s="228">
        <f>ROUND(I148*H148,2)</f>
        <v>0</v>
      </c>
      <c r="BL148" s="17" t="s">
        <v>136</v>
      </c>
      <c r="BM148" s="227" t="s">
        <v>155</v>
      </c>
    </row>
    <row r="149" s="12" customFormat="1" ht="22.8" customHeight="1">
      <c r="A149" s="12"/>
      <c r="B149" s="199"/>
      <c r="C149" s="200"/>
      <c r="D149" s="201" t="s">
        <v>72</v>
      </c>
      <c r="E149" s="213" t="s">
        <v>156</v>
      </c>
      <c r="F149" s="213" t="s">
        <v>157</v>
      </c>
      <c r="G149" s="200"/>
      <c r="H149" s="200"/>
      <c r="I149" s="203"/>
      <c r="J149" s="214">
        <f>BK149</f>
        <v>0</v>
      </c>
      <c r="K149" s="200"/>
      <c r="L149" s="205"/>
      <c r="M149" s="206"/>
      <c r="N149" s="207"/>
      <c r="O149" s="207"/>
      <c r="P149" s="208">
        <f>P150+SUM(P151:P156)</f>
        <v>0</v>
      </c>
      <c r="Q149" s="207"/>
      <c r="R149" s="208">
        <f>R150+SUM(R151:R156)</f>
        <v>70.369600000000005</v>
      </c>
      <c r="S149" s="207"/>
      <c r="T149" s="209">
        <f>T150+SUM(T151:T156)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0" t="s">
        <v>81</v>
      </c>
      <c r="AT149" s="211" t="s">
        <v>72</v>
      </c>
      <c r="AU149" s="211" t="s">
        <v>81</v>
      </c>
      <c r="AY149" s="210" t="s">
        <v>129</v>
      </c>
      <c r="BK149" s="212">
        <f>BK150+SUM(BK151:BK156)</f>
        <v>0</v>
      </c>
    </row>
    <row r="150" s="2" customFormat="1" ht="22.2" customHeight="1">
      <c r="A150" s="38"/>
      <c r="B150" s="39"/>
      <c r="C150" s="215" t="s">
        <v>158</v>
      </c>
      <c r="D150" s="215" t="s">
        <v>132</v>
      </c>
      <c r="E150" s="216" t="s">
        <v>159</v>
      </c>
      <c r="F150" s="217" t="s">
        <v>160</v>
      </c>
      <c r="G150" s="218" t="s">
        <v>161</v>
      </c>
      <c r="H150" s="219">
        <v>1100</v>
      </c>
      <c r="I150" s="220"/>
      <c r="J150" s="221">
        <f>ROUND(I150*H150,2)</f>
        <v>0</v>
      </c>
      <c r="K150" s="222"/>
      <c r="L150" s="44"/>
      <c r="M150" s="223" t="s">
        <v>1</v>
      </c>
      <c r="N150" s="224" t="s">
        <v>38</v>
      </c>
      <c r="O150" s="91"/>
      <c r="P150" s="225">
        <f>O150*H150</f>
        <v>0</v>
      </c>
      <c r="Q150" s="225">
        <v>0.0016000000000000001</v>
      </c>
      <c r="R150" s="225">
        <f>Q150*H150</f>
        <v>1.76</v>
      </c>
      <c r="S150" s="225">
        <v>0</v>
      </c>
      <c r="T150" s="226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7" t="s">
        <v>136</v>
      </c>
      <c r="AT150" s="227" t="s">
        <v>132</v>
      </c>
      <c r="AU150" s="227" t="s">
        <v>83</v>
      </c>
      <c r="AY150" s="17" t="s">
        <v>129</v>
      </c>
      <c r="BE150" s="228">
        <f>IF(N150="základní",J150,0)</f>
        <v>0</v>
      </c>
      <c r="BF150" s="228">
        <f>IF(N150="snížená",J150,0)</f>
        <v>0</v>
      </c>
      <c r="BG150" s="228">
        <f>IF(N150="zákl. přenesená",J150,0)</f>
        <v>0</v>
      </c>
      <c r="BH150" s="228">
        <f>IF(N150="sníž. přenesená",J150,0)</f>
        <v>0</v>
      </c>
      <c r="BI150" s="228">
        <f>IF(N150="nulová",J150,0)</f>
        <v>0</v>
      </c>
      <c r="BJ150" s="17" t="s">
        <v>81</v>
      </c>
      <c r="BK150" s="228">
        <f>ROUND(I150*H150,2)</f>
        <v>0</v>
      </c>
      <c r="BL150" s="17" t="s">
        <v>136</v>
      </c>
      <c r="BM150" s="227" t="s">
        <v>162</v>
      </c>
    </row>
    <row r="151" s="2" customFormat="1" ht="34.8" customHeight="1">
      <c r="A151" s="38"/>
      <c r="B151" s="39"/>
      <c r="C151" s="215" t="s">
        <v>163</v>
      </c>
      <c r="D151" s="215" t="s">
        <v>132</v>
      </c>
      <c r="E151" s="216" t="s">
        <v>164</v>
      </c>
      <c r="F151" s="217" t="s">
        <v>165</v>
      </c>
      <c r="G151" s="218" t="s">
        <v>161</v>
      </c>
      <c r="H151" s="219">
        <v>1100</v>
      </c>
      <c r="I151" s="220"/>
      <c r="J151" s="221">
        <f>ROUND(I151*H151,2)</f>
        <v>0</v>
      </c>
      <c r="K151" s="222"/>
      <c r="L151" s="44"/>
      <c r="M151" s="223" t="s">
        <v>1</v>
      </c>
      <c r="N151" s="224" t="s">
        <v>38</v>
      </c>
      <c r="O151" s="91"/>
      <c r="P151" s="225">
        <f>O151*H151</f>
        <v>0</v>
      </c>
      <c r="Q151" s="225">
        <v>0.0017600000000000001</v>
      </c>
      <c r="R151" s="225">
        <f>Q151*H151</f>
        <v>1.9360000000000002</v>
      </c>
      <c r="S151" s="225">
        <v>0</v>
      </c>
      <c r="T151" s="226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7" t="s">
        <v>136</v>
      </c>
      <c r="AT151" s="227" t="s">
        <v>132</v>
      </c>
      <c r="AU151" s="227" t="s">
        <v>83</v>
      </c>
      <c r="AY151" s="17" t="s">
        <v>129</v>
      </c>
      <c r="BE151" s="228">
        <f>IF(N151="základní",J151,0)</f>
        <v>0</v>
      </c>
      <c r="BF151" s="228">
        <f>IF(N151="snížená",J151,0)</f>
        <v>0</v>
      </c>
      <c r="BG151" s="228">
        <f>IF(N151="zákl. přenesená",J151,0)</f>
        <v>0</v>
      </c>
      <c r="BH151" s="228">
        <f>IF(N151="sníž. přenesená",J151,0)</f>
        <v>0</v>
      </c>
      <c r="BI151" s="228">
        <f>IF(N151="nulová",J151,0)</f>
        <v>0</v>
      </c>
      <c r="BJ151" s="17" t="s">
        <v>81</v>
      </c>
      <c r="BK151" s="228">
        <f>ROUND(I151*H151,2)</f>
        <v>0</v>
      </c>
      <c r="BL151" s="17" t="s">
        <v>136</v>
      </c>
      <c r="BM151" s="227" t="s">
        <v>166</v>
      </c>
    </row>
    <row r="152" s="2" customFormat="1" ht="34.8" customHeight="1">
      <c r="A152" s="38"/>
      <c r="B152" s="39"/>
      <c r="C152" s="215" t="s">
        <v>167</v>
      </c>
      <c r="D152" s="215" t="s">
        <v>132</v>
      </c>
      <c r="E152" s="216" t="s">
        <v>168</v>
      </c>
      <c r="F152" s="217" t="s">
        <v>169</v>
      </c>
      <c r="G152" s="218" t="s">
        <v>145</v>
      </c>
      <c r="H152" s="219">
        <v>2600</v>
      </c>
      <c r="I152" s="220"/>
      <c r="J152" s="221">
        <f>ROUND(I152*H152,2)</f>
        <v>0</v>
      </c>
      <c r="K152" s="222"/>
      <c r="L152" s="44"/>
      <c r="M152" s="223" t="s">
        <v>1</v>
      </c>
      <c r="N152" s="224" t="s">
        <v>38</v>
      </c>
      <c r="O152" s="91"/>
      <c r="P152" s="225">
        <f>O152*H152</f>
        <v>0</v>
      </c>
      <c r="Q152" s="225">
        <v>0.01119</v>
      </c>
      <c r="R152" s="225">
        <f>Q152*H152</f>
        <v>29.094000000000001</v>
      </c>
      <c r="S152" s="225">
        <v>0</v>
      </c>
      <c r="T152" s="226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7" t="s">
        <v>170</v>
      </c>
      <c r="AT152" s="227" t="s">
        <v>132</v>
      </c>
      <c r="AU152" s="227" t="s">
        <v>83</v>
      </c>
      <c r="AY152" s="17" t="s">
        <v>129</v>
      </c>
      <c r="BE152" s="228">
        <f>IF(N152="základní",J152,0)</f>
        <v>0</v>
      </c>
      <c r="BF152" s="228">
        <f>IF(N152="snížená",J152,0)</f>
        <v>0</v>
      </c>
      <c r="BG152" s="228">
        <f>IF(N152="zákl. přenesená",J152,0)</f>
        <v>0</v>
      </c>
      <c r="BH152" s="228">
        <f>IF(N152="sníž. přenesená",J152,0)</f>
        <v>0</v>
      </c>
      <c r="BI152" s="228">
        <f>IF(N152="nulová",J152,0)</f>
        <v>0</v>
      </c>
      <c r="BJ152" s="17" t="s">
        <v>81</v>
      </c>
      <c r="BK152" s="228">
        <f>ROUND(I152*H152,2)</f>
        <v>0</v>
      </c>
      <c r="BL152" s="17" t="s">
        <v>170</v>
      </c>
      <c r="BM152" s="227" t="s">
        <v>171</v>
      </c>
    </row>
    <row r="153" s="2" customFormat="1" ht="19.8" customHeight="1">
      <c r="A153" s="38"/>
      <c r="B153" s="39"/>
      <c r="C153" s="229" t="s">
        <v>172</v>
      </c>
      <c r="D153" s="229" t="s">
        <v>173</v>
      </c>
      <c r="E153" s="230" t="s">
        <v>174</v>
      </c>
      <c r="F153" s="231" t="s">
        <v>175</v>
      </c>
      <c r="G153" s="232" t="s">
        <v>145</v>
      </c>
      <c r="H153" s="233">
        <v>2860</v>
      </c>
      <c r="I153" s="234"/>
      <c r="J153" s="235">
        <f>ROUND(I153*H153,2)</f>
        <v>0</v>
      </c>
      <c r="K153" s="236"/>
      <c r="L153" s="237"/>
      <c r="M153" s="238" t="s">
        <v>1</v>
      </c>
      <c r="N153" s="239" t="s">
        <v>38</v>
      </c>
      <c r="O153" s="91"/>
      <c r="P153" s="225">
        <f>O153*H153</f>
        <v>0</v>
      </c>
      <c r="Q153" s="225">
        <v>0.0037499999999999999</v>
      </c>
      <c r="R153" s="225">
        <f>Q153*H153</f>
        <v>10.725</v>
      </c>
      <c r="S153" s="225">
        <v>0</v>
      </c>
      <c r="T153" s="226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7" t="s">
        <v>176</v>
      </c>
      <c r="AT153" s="227" t="s">
        <v>173</v>
      </c>
      <c r="AU153" s="227" t="s">
        <v>83</v>
      </c>
      <c r="AY153" s="17" t="s">
        <v>129</v>
      </c>
      <c r="BE153" s="228">
        <f>IF(N153="základní",J153,0)</f>
        <v>0</v>
      </c>
      <c r="BF153" s="228">
        <f>IF(N153="snížená",J153,0)</f>
        <v>0</v>
      </c>
      <c r="BG153" s="228">
        <f>IF(N153="zákl. přenesená",J153,0)</f>
        <v>0</v>
      </c>
      <c r="BH153" s="228">
        <f>IF(N153="sníž. přenesená",J153,0)</f>
        <v>0</v>
      </c>
      <c r="BI153" s="228">
        <f>IF(N153="nulová",J153,0)</f>
        <v>0</v>
      </c>
      <c r="BJ153" s="17" t="s">
        <v>81</v>
      </c>
      <c r="BK153" s="228">
        <f>ROUND(I153*H153,2)</f>
        <v>0</v>
      </c>
      <c r="BL153" s="17" t="s">
        <v>170</v>
      </c>
      <c r="BM153" s="227" t="s">
        <v>177</v>
      </c>
    </row>
    <row r="154" s="13" customFormat="1">
      <c r="A154" s="13"/>
      <c r="B154" s="240"/>
      <c r="C154" s="241"/>
      <c r="D154" s="242" t="s">
        <v>178</v>
      </c>
      <c r="E154" s="241"/>
      <c r="F154" s="243" t="s">
        <v>179</v>
      </c>
      <c r="G154" s="241"/>
      <c r="H154" s="244">
        <v>2860</v>
      </c>
      <c r="I154" s="245"/>
      <c r="J154" s="241"/>
      <c r="K154" s="241"/>
      <c r="L154" s="246"/>
      <c r="M154" s="247"/>
      <c r="N154" s="248"/>
      <c r="O154" s="248"/>
      <c r="P154" s="248"/>
      <c r="Q154" s="248"/>
      <c r="R154" s="248"/>
      <c r="S154" s="248"/>
      <c r="T154" s="249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0" t="s">
        <v>178</v>
      </c>
      <c r="AU154" s="250" t="s">
        <v>83</v>
      </c>
      <c r="AV154" s="13" t="s">
        <v>83</v>
      </c>
      <c r="AW154" s="13" t="s">
        <v>4</v>
      </c>
      <c r="AX154" s="13" t="s">
        <v>81</v>
      </c>
      <c r="AY154" s="250" t="s">
        <v>129</v>
      </c>
    </row>
    <row r="155" s="2" customFormat="1" ht="22.2" customHeight="1">
      <c r="A155" s="38"/>
      <c r="B155" s="39"/>
      <c r="C155" s="215" t="s">
        <v>180</v>
      </c>
      <c r="D155" s="215" t="s">
        <v>132</v>
      </c>
      <c r="E155" s="216" t="s">
        <v>181</v>
      </c>
      <c r="F155" s="217" t="s">
        <v>182</v>
      </c>
      <c r="G155" s="218" t="s">
        <v>145</v>
      </c>
      <c r="H155" s="219">
        <v>2600</v>
      </c>
      <c r="I155" s="220"/>
      <c r="J155" s="221">
        <f>ROUND(I155*H155,2)</f>
        <v>0</v>
      </c>
      <c r="K155" s="222"/>
      <c r="L155" s="44"/>
      <c r="M155" s="223" t="s">
        <v>1</v>
      </c>
      <c r="N155" s="224" t="s">
        <v>38</v>
      </c>
      <c r="O155" s="91"/>
      <c r="P155" s="225">
        <f>O155*H155</f>
        <v>0</v>
      </c>
      <c r="Q155" s="225">
        <v>0.0050600000000000003</v>
      </c>
      <c r="R155" s="225">
        <f>Q155*H155</f>
        <v>13.156000000000001</v>
      </c>
      <c r="S155" s="225">
        <v>0</v>
      </c>
      <c r="T155" s="226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7" t="s">
        <v>170</v>
      </c>
      <c r="AT155" s="227" t="s">
        <v>132</v>
      </c>
      <c r="AU155" s="227" t="s">
        <v>83</v>
      </c>
      <c r="AY155" s="17" t="s">
        <v>129</v>
      </c>
      <c r="BE155" s="228">
        <f>IF(N155="základní",J155,0)</f>
        <v>0</v>
      </c>
      <c r="BF155" s="228">
        <f>IF(N155="snížená",J155,0)</f>
        <v>0</v>
      </c>
      <c r="BG155" s="228">
        <f>IF(N155="zákl. přenesená",J155,0)</f>
        <v>0</v>
      </c>
      <c r="BH155" s="228">
        <f>IF(N155="sníž. přenesená",J155,0)</f>
        <v>0</v>
      </c>
      <c r="BI155" s="228">
        <f>IF(N155="nulová",J155,0)</f>
        <v>0</v>
      </c>
      <c r="BJ155" s="17" t="s">
        <v>81</v>
      </c>
      <c r="BK155" s="228">
        <f>ROUND(I155*H155,2)</f>
        <v>0</v>
      </c>
      <c r="BL155" s="17" t="s">
        <v>170</v>
      </c>
      <c r="BM155" s="227" t="s">
        <v>183</v>
      </c>
    </row>
    <row r="156" s="12" customFormat="1" ht="20.88" customHeight="1">
      <c r="A156" s="12"/>
      <c r="B156" s="199"/>
      <c r="C156" s="200"/>
      <c r="D156" s="201" t="s">
        <v>72</v>
      </c>
      <c r="E156" s="213" t="s">
        <v>184</v>
      </c>
      <c r="F156" s="213" t="s">
        <v>185</v>
      </c>
      <c r="G156" s="200"/>
      <c r="H156" s="200"/>
      <c r="I156" s="203"/>
      <c r="J156" s="214">
        <f>BK156</f>
        <v>0</v>
      </c>
      <c r="K156" s="200"/>
      <c r="L156" s="205"/>
      <c r="M156" s="206"/>
      <c r="N156" s="207"/>
      <c r="O156" s="207"/>
      <c r="P156" s="208">
        <f>P157</f>
        <v>0</v>
      </c>
      <c r="Q156" s="207"/>
      <c r="R156" s="208">
        <f>R157</f>
        <v>13.698600000000001</v>
      </c>
      <c r="S156" s="207"/>
      <c r="T156" s="209">
        <f>T157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10" t="s">
        <v>81</v>
      </c>
      <c r="AT156" s="211" t="s">
        <v>72</v>
      </c>
      <c r="AU156" s="211" t="s">
        <v>83</v>
      </c>
      <c r="AY156" s="210" t="s">
        <v>129</v>
      </c>
      <c r="BK156" s="212">
        <f>BK157</f>
        <v>0</v>
      </c>
    </row>
    <row r="157" s="2" customFormat="1" ht="19.8" customHeight="1">
      <c r="A157" s="38"/>
      <c r="B157" s="39"/>
      <c r="C157" s="215" t="s">
        <v>186</v>
      </c>
      <c r="D157" s="215" t="s">
        <v>132</v>
      </c>
      <c r="E157" s="216" t="s">
        <v>187</v>
      </c>
      <c r="F157" s="217" t="s">
        <v>188</v>
      </c>
      <c r="G157" s="218" t="s">
        <v>145</v>
      </c>
      <c r="H157" s="219">
        <v>395</v>
      </c>
      <c r="I157" s="220"/>
      <c r="J157" s="221">
        <f>ROUND(I157*H157,2)</f>
        <v>0</v>
      </c>
      <c r="K157" s="222"/>
      <c r="L157" s="44"/>
      <c r="M157" s="223" t="s">
        <v>1</v>
      </c>
      <c r="N157" s="224" t="s">
        <v>38</v>
      </c>
      <c r="O157" s="91"/>
      <c r="P157" s="225">
        <f>O157*H157</f>
        <v>0</v>
      </c>
      <c r="Q157" s="225">
        <v>0.034680000000000002</v>
      </c>
      <c r="R157" s="225">
        <f>Q157*H157</f>
        <v>13.698600000000001</v>
      </c>
      <c r="S157" s="225">
        <v>0</v>
      </c>
      <c r="T157" s="226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7" t="s">
        <v>136</v>
      </c>
      <c r="AT157" s="227" t="s">
        <v>132</v>
      </c>
      <c r="AU157" s="227" t="s">
        <v>138</v>
      </c>
      <c r="AY157" s="17" t="s">
        <v>129</v>
      </c>
      <c r="BE157" s="228">
        <f>IF(N157="základní",J157,0)</f>
        <v>0</v>
      </c>
      <c r="BF157" s="228">
        <f>IF(N157="snížená",J157,0)</f>
        <v>0</v>
      </c>
      <c r="BG157" s="228">
        <f>IF(N157="zákl. přenesená",J157,0)</f>
        <v>0</v>
      </c>
      <c r="BH157" s="228">
        <f>IF(N157="sníž. přenesená",J157,0)</f>
        <v>0</v>
      </c>
      <c r="BI157" s="228">
        <f>IF(N157="nulová",J157,0)</f>
        <v>0</v>
      </c>
      <c r="BJ157" s="17" t="s">
        <v>81</v>
      </c>
      <c r="BK157" s="228">
        <f>ROUND(I157*H157,2)</f>
        <v>0</v>
      </c>
      <c r="BL157" s="17" t="s">
        <v>136</v>
      </c>
      <c r="BM157" s="227" t="s">
        <v>189</v>
      </c>
    </row>
    <row r="158" s="12" customFormat="1" ht="22.8" customHeight="1">
      <c r="A158" s="12"/>
      <c r="B158" s="199"/>
      <c r="C158" s="200"/>
      <c r="D158" s="201" t="s">
        <v>72</v>
      </c>
      <c r="E158" s="213" t="s">
        <v>190</v>
      </c>
      <c r="F158" s="213" t="s">
        <v>191</v>
      </c>
      <c r="G158" s="200"/>
      <c r="H158" s="200"/>
      <c r="I158" s="203"/>
      <c r="J158" s="214">
        <f>BK158</f>
        <v>0</v>
      </c>
      <c r="K158" s="200"/>
      <c r="L158" s="205"/>
      <c r="M158" s="206"/>
      <c r="N158" s="207"/>
      <c r="O158" s="207"/>
      <c r="P158" s="208">
        <f>P159+P160</f>
        <v>0</v>
      </c>
      <c r="Q158" s="207"/>
      <c r="R158" s="208">
        <f>R159+R160</f>
        <v>0</v>
      </c>
      <c r="S158" s="207"/>
      <c r="T158" s="209">
        <f>T159+T160</f>
        <v>64.75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10" t="s">
        <v>81</v>
      </c>
      <c r="AT158" s="211" t="s">
        <v>72</v>
      </c>
      <c r="AU158" s="211" t="s">
        <v>81</v>
      </c>
      <c r="AY158" s="210" t="s">
        <v>129</v>
      </c>
      <c r="BK158" s="212">
        <f>BK159+BK160</f>
        <v>0</v>
      </c>
    </row>
    <row r="159" s="2" customFormat="1" ht="34.8" customHeight="1">
      <c r="A159" s="38"/>
      <c r="B159" s="39"/>
      <c r="C159" s="215" t="s">
        <v>192</v>
      </c>
      <c r="D159" s="215" t="s">
        <v>132</v>
      </c>
      <c r="E159" s="216" t="s">
        <v>193</v>
      </c>
      <c r="F159" s="217" t="s">
        <v>194</v>
      </c>
      <c r="G159" s="218" t="s">
        <v>145</v>
      </c>
      <c r="H159" s="219">
        <v>2590</v>
      </c>
      <c r="I159" s="220"/>
      <c r="J159" s="221">
        <f>ROUND(I159*H159,2)</f>
        <v>0</v>
      </c>
      <c r="K159" s="222"/>
      <c r="L159" s="44"/>
      <c r="M159" s="223" t="s">
        <v>1</v>
      </c>
      <c r="N159" s="224" t="s">
        <v>38</v>
      </c>
      <c r="O159" s="91"/>
      <c r="P159" s="225">
        <f>O159*H159</f>
        <v>0</v>
      </c>
      <c r="Q159" s="225">
        <v>0</v>
      </c>
      <c r="R159" s="225">
        <f>Q159*H159</f>
        <v>0</v>
      </c>
      <c r="S159" s="225">
        <v>0.025000000000000001</v>
      </c>
      <c r="T159" s="226">
        <f>S159*H159</f>
        <v>64.75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7" t="s">
        <v>136</v>
      </c>
      <c r="AT159" s="227" t="s">
        <v>132</v>
      </c>
      <c r="AU159" s="227" t="s">
        <v>83</v>
      </c>
      <c r="AY159" s="17" t="s">
        <v>129</v>
      </c>
      <c r="BE159" s="228">
        <f>IF(N159="základní",J159,0)</f>
        <v>0</v>
      </c>
      <c r="BF159" s="228">
        <f>IF(N159="snížená",J159,0)</f>
        <v>0</v>
      </c>
      <c r="BG159" s="228">
        <f>IF(N159="zákl. přenesená",J159,0)</f>
        <v>0</v>
      </c>
      <c r="BH159" s="228">
        <f>IF(N159="sníž. přenesená",J159,0)</f>
        <v>0</v>
      </c>
      <c r="BI159" s="228">
        <f>IF(N159="nulová",J159,0)</f>
        <v>0</v>
      </c>
      <c r="BJ159" s="17" t="s">
        <v>81</v>
      </c>
      <c r="BK159" s="228">
        <f>ROUND(I159*H159,2)</f>
        <v>0</v>
      </c>
      <c r="BL159" s="17" t="s">
        <v>136</v>
      </c>
      <c r="BM159" s="227" t="s">
        <v>195</v>
      </c>
    </row>
    <row r="160" s="12" customFormat="1" ht="20.88" customHeight="1">
      <c r="A160" s="12"/>
      <c r="B160" s="199"/>
      <c r="C160" s="200"/>
      <c r="D160" s="201" t="s">
        <v>72</v>
      </c>
      <c r="E160" s="213" t="s">
        <v>196</v>
      </c>
      <c r="F160" s="213" t="s">
        <v>197</v>
      </c>
      <c r="G160" s="200"/>
      <c r="H160" s="200"/>
      <c r="I160" s="203"/>
      <c r="J160" s="214">
        <f>BK160</f>
        <v>0</v>
      </c>
      <c r="K160" s="200"/>
      <c r="L160" s="205"/>
      <c r="M160" s="206"/>
      <c r="N160" s="207"/>
      <c r="O160" s="207"/>
      <c r="P160" s="208">
        <f>SUM(P161:P169)</f>
        <v>0</v>
      </c>
      <c r="Q160" s="207"/>
      <c r="R160" s="208">
        <f>SUM(R161:R169)</f>
        <v>0</v>
      </c>
      <c r="S160" s="207"/>
      <c r="T160" s="209">
        <f>SUM(T161:T169)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10" t="s">
        <v>81</v>
      </c>
      <c r="AT160" s="211" t="s">
        <v>72</v>
      </c>
      <c r="AU160" s="211" t="s">
        <v>83</v>
      </c>
      <c r="AY160" s="210" t="s">
        <v>129</v>
      </c>
      <c r="BK160" s="212">
        <f>SUM(BK161:BK169)</f>
        <v>0</v>
      </c>
    </row>
    <row r="161" s="2" customFormat="1" ht="40.2" customHeight="1">
      <c r="A161" s="38"/>
      <c r="B161" s="39"/>
      <c r="C161" s="215" t="s">
        <v>198</v>
      </c>
      <c r="D161" s="215" t="s">
        <v>132</v>
      </c>
      <c r="E161" s="216" t="s">
        <v>199</v>
      </c>
      <c r="F161" s="217" t="s">
        <v>200</v>
      </c>
      <c r="G161" s="218" t="s">
        <v>201</v>
      </c>
      <c r="H161" s="219">
        <v>8</v>
      </c>
      <c r="I161" s="220"/>
      <c r="J161" s="221">
        <f>ROUND(I161*H161,2)</f>
        <v>0</v>
      </c>
      <c r="K161" s="222"/>
      <c r="L161" s="44"/>
      <c r="M161" s="223" t="s">
        <v>1</v>
      </c>
      <c r="N161" s="224" t="s">
        <v>38</v>
      </c>
      <c r="O161" s="91"/>
      <c r="P161" s="225">
        <f>O161*H161</f>
        <v>0</v>
      </c>
      <c r="Q161" s="225">
        <v>0</v>
      </c>
      <c r="R161" s="225">
        <f>Q161*H161</f>
        <v>0</v>
      </c>
      <c r="S161" s="225">
        <v>0</v>
      </c>
      <c r="T161" s="226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7" t="s">
        <v>136</v>
      </c>
      <c r="AT161" s="227" t="s">
        <v>132</v>
      </c>
      <c r="AU161" s="227" t="s">
        <v>138</v>
      </c>
      <c r="AY161" s="17" t="s">
        <v>129</v>
      </c>
      <c r="BE161" s="228">
        <f>IF(N161="základní",J161,0)</f>
        <v>0</v>
      </c>
      <c r="BF161" s="228">
        <f>IF(N161="snížená",J161,0)</f>
        <v>0</v>
      </c>
      <c r="BG161" s="228">
        <f>IF(N161="zákl. přenesená",J161,0)</f>
        <v>0</v>
      </c>
      <c r="BH161" s="228">
        <f>IF(N161="sníž. přenesená",J161,0)</f>
        <v>0</v>
      </c>
      <c r="BI161" s="228">
        <f>IF(N161="nulová",J161,0)</f>
        <v>0</v>
      </c>
      <c r="BJ161" s="17" t="s">
        <v>81</v>
      </c>
      <c r="BK161" s="228">
        <f>ROUND(I161*H161,2)</f>
        <v>0</v>
      </c>
      <c r="BL161" s="17" t="s">
        <v>136</v>
      </c>
      <c r="BM161" s="227" t="s">
        <v>202</v>
      </c>
    </row>
    <row r="162" s="2" customFormat="1" ht="30" customHeight="1">
      <c r="A162" s="38"/>
      <c r="B162" s="39"/>
      <c r="C162" s="215" t="s">
        <v>203</v>
      </c>
      <c r="D162" s="215" t="s">
        <v>132</v>
      </c>
      <c r="E162" s="216" t="s">
        <v>204</v>
      </c>
      <c r="F162" s="217" t="s">
        <v>205</v>
      </c>
      <c r="G162" s="218" t="s">
        <v>145</v>
      </c>
      <c r="H162" s="219">
        <v>3250</v>
      </c>
      <c r="I162" s="220"/>
      <c r="J162" s="221">
        <f>ROUND(I162*H162,2)</f>
        <v>0</v>
      </c>
      <c r="K162" s="222"/>
      <c r="L162" s="44"/>
      <c r="M162" s="223" t="s">
        <v>1</v>
      </c>
      <c r="N162" s="224" t="s">
        <v>38</v>
      </c>
      <c r="O162" s="91"/>
      <c r="P162" s="225">
        <f>O162*H162</f>
        <v>0</v>
      </c>
      <c r="Q162" s="225">
        <v>0</v>
      </c>
      <c r="R162" s="225">
        <f>Q162*H162</f>
        <v>0</v>
      </c>
      <c r="S162" s="225">
        <v>0</v>
      </c>
      <c r="T162" s="226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7" t="s">
        <v>136</v>
      </c>
      <c r="AT162" s="227" t="s">
        <v>132</v>
      </c>
      <c r="AU162" s="227" t="s">
        <v>138</v>
      </c>
      <c r="AY162" s="17" t="s">
        <v>129</v>
      </c>
      <c r="BE162" s="228">
        <f>IF(N162="základní",J162,0)</f>
        <v>0</v>
      </c>
      <c r="BF162" s="228">
        <f>IF(N162="snížená",J162,0)</f>
        <v>0</v>
      </c>
      <c r="BG162" s="228">
        <f>IF(N162="zákl. přenesená",J162,0)</f>
        <v>0</v>
      </c>
      <c r="BH162" s="228">
        <f>IF(N162="sníž. přenesená",J162,0)</f>
        <v>0</v>
      </c>
      <c r="BI162" s="228">
        <f>IF(N162="nulová",J162,0)</f>
        <v>0</v>
      </c>
      <c r="BJ162" s="17" t="s">
        <v>81</v>
      </c>
      <c r="BK162" s="228">
        <f>ROUND(I162*H162,2)</f>
        <v>0</v>
      </c>
      <c r="BL162" s="17" t="s">
        <v>136</v>
      </c>
      <c r="BM162" s="227" t="s">
        <v>206</v>
      </c>
    </row>
    <row r="163" s="2" customFormat="1" ht="34.8" customHeight="1">
      <c r="A163" s="38"/>
      <c r="B163" s="39"/>
      <c r="C163" s="215" t="s">
        <v>207</v>
      </c>
      <c r="D163" s="215" t="s">
        <v>132</v>
      </c>
      <c r="E163" s="216" t="s">
        <v>208</v>
      </c>
      <c r="F163" s="217" t="s">
        <v>209</v>
      </c>
      <c r="G163" s="218" t="s">
        <v>145</v>
      </c>
      <c r="H163" s="219">
        <v>390000</v>
      </c>
      <c r="I163" s="220"/>
      <c r="J163" s="221">
        <f>ROUND(I163*H163,2)</f>
        <v>0</v>
      </c>
      <c r="K163" s="222"/>
      <c r="L163" s="44"/>
      <c r="M163" s="223" t="s">
        <v>1</v>
      </c>
      <c r="N163" s="224" t="s">
        <v>38</v>
      </c>
      <c r="O163" s="91"/>
      <c r="P163" s="225">
        <f>O163*H163</f>
        <v>0</v>
      </c>
      <c r="Q163" s="225">
        <v>0</v>
      </c>
      <c r="R163" s="225">
        <f>Q163*H163</f>
        <v>0</v>
      </c>
      <c r="S163" s="225">
        <v>0</v>
      </c>
      <c r="T163" s="226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7" t="s">
        <v>136</v>
      </c>
      <c r="AT163" s="227" t="s">
        <v>132</v>
      </c>
      <c r="AU163" s="227" t="s">
        <v>138</v>
      </c>
      <c r="AY163" s="17" t="s">
        <v>129</v>
      </c>
      <c r="BE163" s="228">
        <f>IF(N163="základní",J163,0)</f>
        <v>0</v>
      </c>
      <c r="BF163" s="228">
        <f>IF(N163="snížená",J163,0)</f>
        <v>0</v>
      </c>
      <c r="BG163" s="228">
        <f>IF(N163="zákl. přenesená",J163,0)</f>
        <v>0</v>
      </c>
      <c r="BH163" s="228">
        <f>IF(N163="sníž. přenesená",J163,0)</f>
        <v>0</v>
      </c>
      <c r="BI163" s="228">
        <f>IF(N163="nulová",J163,0)</f>
        <v>0</v>
      </c>
      <c r="BJ163" s="17" t="s">
        <v>81</v>
      </c>
      <c r="BK163" s="228">
        <f>ROUND(I163*H163,2)</f>
        <v>0</v>
      </c>
      <c r="BL163" s="17" t="s">
        <v>136</v>
      </c>
      <c r="BM163" s="227" t="s">
        <v>210</v>
      </c>
    </row>
    <row r="164" s="2" customFormat="1" ht="30" customHeight="1">
      <c r="A164" s="38"/>
      <c r="B164" s="39"/>
      <c r="C164" s="215" t="s">
        <v>211</v>
      </c>
      <c r="D164" s="215" t="s">
        <v>132</v>
      </c>
      <c r="E164" s="216" t="s">
        <v>212</v>
      </c>
      <c r="F164" s="217" t="s">
        <v>213</v>
      </c>
      <c r="G164" s="218" t="s">
        <v>145</v>
      </c>
      <c r="H164" s="219">
        <v>3250</v>
      </c>
      <c r="I164" s="220"/>
      <c r="J164" s="221">
        <f>ROUND(I164*H164,2)</f>
        <v>0</v>
      </c>
      <c r="K164" s="222"/>
      <c r="L164" s="44"/>
      <c r="M164" s="223" t="s">
        <v>1</v>
      </c>
      <c r="N164" s="224" t="s">
        <v>38</v>
      </c>
      <c r="O164" s="91"/>
      <c r="P164" s="225">
        <f>O164*H164</f>
        <v>0</v>
      </c>
      <c r="Q164" s="225">
        <v>0</v>
      </c>
      <c r="R164" s="225">
        <f>Q164*H164</f>
        <v>0</v>
      </c>
      <c r="S164" s="225">
        <v>0</v>
      </c>
      <c r="T164" s="226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27" t="s">
        <v>136</v>
      </c>
      <c r="AT164" s="227" t="s">
        <v>132</v>
      </c>
      <c r="AU164" s="227" t="s">
        <v>138</v>
      </c>
      <c r="AY164" s="17" t="s">
        <v>129</v>
      </c>
      <c r="BE164" s="228">
        <f>IF(N164="základní",J164,0)</f>
        <v>0</v>
      </c>
      <c r="BF164" s="228">
        <f>IF(N164="snížená",J164,0)</f>
        <v>0</v>
      </c>
      <c r="BG164" s="228">
        <f>IF(N164="zákl. přenesená",J164,0)</f>
        <v>0</v>
      </c>
      <c r="BH164" s="228">
        <f>IF(N164="sníž. přenesená",J164,0)</f>
        <v>0</v>
      </c>
      <c r="BI164" s="228">
        <f>IF(N164="nulová",J164,0)</f>
        <v>0</v>
      </c>
      <c r="BJ164" s="17" t="s">
        <v>81</v>
      </c>
      <c r="BK164" s="228">
        <f>ROUND(I164*H164,2)</f>
        <v>0</v>
      </c>
      <c r="BL164" s="17" t="s">
        <v>136</v>
      </c>
      <c r="BM164" s="227" t="s">
        <v>214</v>
      </c>
    </row>
    <row r="165" s="2" customFormat="1" ht="14.4" customHeight="1">
      <c r="A165" s="38"/>
      <c r="B165" s="39"/>
      <c r="C165" s="215" t="s">
        <v>215</v>
      </c>
      <c r="D165" s="215" t="s">
        <v>132</v>
      </c>
      <c r="E165" s="216" t="s">
        <v>216</v>
      </c>
      <c r="F165" s="217" t="s">
        <v>217</v>
      </c>
      <c r="G165" s="218" t="s">
        <v>145</v>
      </c>
      <c r="H165" s="219">
        <v>3250</v>
      </c>
      <c r="I165" s="220"/>
      <c r="J165" s="221">
        <f>ROUND(I165*H165,2)</f>
        <v>0</v>
      </c>
      <c r="K165" s="222"/>
      <c r="L165" s="44"/>
      <c r="M165" s="223" t="s">
        <v>1</v>
      </c>
      <c r="N165" s="224" t="s">
        <v>38</v>
      </c>
      <c r="O165" s="91"/>
      <c r="P165" s="225">
        <f>O165*H165</f>
        <v>0</v>
      </c>
      <c r="Q165" s="225">
        <v>0</v>
      </c>
      <c r="R165" s="225">
        <f>Q165*H165</f>
        <v>0</v>
      </c>
      <c r="S165" s="225">
        <v>0</v>
      </c>
      <c r="T165" s="226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7" t="s">
        <v>136</v>
      </c>
      <c r="AT165" s="227" t="s">
        <v>132</v>
      </c>
      <c r="AU165" s="227" t="s">
        <v>138</v>
      </c>
      <c r="AY165" s="17" t="s">
        <v>129</v>
      </c>
      <c r="BE165" s="228">
        <f>IF(N165="základní",J165,0)</f>
        <v>0</v>
      </c>
      <c r="BF165" s="228">
        <f>IF(N165="snížená",J165,0)</f>
        <v>0</v>
      </c>
      <c r="BG165" s="228">
        <f>IF(N165="zákl. přenesená",J165,0)</f>
        <v>0</v>
      </c>
      <c r="BH165" s="228">
        <f>IF(N165="sníž. přenesená",J165,0)</f>
        <v>0</v>
      </c>
      <c r="BI165" s="228">
        <f>IF(N165="nulová",J165,0)</f>
        <v>0</v>
      </c>
      <c r="BJ165" s="17" t="s">
        <v>81</v>
      </c>
      <c r="BK165" s="228">
        <f>ROUND(I165*H165,2)</f>
        <v>0</v>
      </c>
      <c r="BL165" s="17" t="s">
        <v>136</v>
      </c>
      <c r="BM165" s="227" t="s">
        <v>218</v>
      </c>
    </row>
    <row r="166" s="2" customFormat="1" ht="14.4" customHeight="1">
      <c r="A166" s="38"/>
      <c r="B166" s="39"/>
      <c r="C166" s="215" t="s">
        <v>219</v>
      </c>
      <c r="D166" s="215" t="s">
        <v>132</v>
      </c>
      <c r="E166" s="216" t="s">
        <v>220</v>
      </c>
      <c r="F166" s="217" t="s">
        <v>221</v>
      </c>
      <c r="G166" s="218" t="s">
        <v>145</v>
      </c>
      <c r="H166" s="219">
        <v>390000</v>
      </c>
      <c r="I166" s="220"/>
      <c r="J166" s="221">
        <f>ROUND(I166*H166,2)</f>
        <v>0</v>
      </c>
      <c r="K166" s="222"/>
      <c r="L166" s="44"/>
      <c r="M166" s="223" t="s">
        <v>1</v>
      </c>
      <c r="N166" s="224" t="s">
        <v>38</v>
      </c>
      <c r="O166" s="91"/>
      <c r="P166" s="225">
        <f>O166*H166</f>
        <v>0</v>
      </c>
      <c r="Q166" s="225">
        <v>0</v>
      </c>
      <c r="R166" s="225">
        <f>Q166*H166</f>
        <v>0</v>
      </c>
      <c r="S166" s="225">
        <v>0</v>
      </c>
      <c r="T166" s="226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7" t="s">
        <v>136</v>
      </c>
      <c r="AT166" s="227" t="s">
        <v>132</v>
      </c>
      <c r="AU166" s="227" t="s">
        <v>138</v>
      </c>
      <c r="AY166" s="17" t="s">
        <v>129</v>
      </c>
      <c r="BE166" s="228">
        <f>IF(N166="základní",J166,0)</f>
        <v>0</v>
      </c>
      <c r="BF166" s="228">
        <f>IF(N166="snížená",J166,0)</f>
        <v>0</v>
      </c>
      <c r="BG166" s="228">
        <f>IF(N166="zákl. přenesená",J166,0)</f>
        <v>0</v>
      </c>
      <c r="BH166" s="228">
        <f>IF(N166="sníž. přenesená",J166,0)</f>
        <v>0</v>
      </c>
      <c r="BI166" s="228">
        <f>IF(N166="nulová",J166,0)</f>
        <v>0</v>
      </c>
      <c r="BJ166" s="17" t="s">
        <v>81</v>
      </c>
      <c r="BK166" s="228">
        <f>ROUND(I166*H166,2)</f>
        <v>0</v>
      </c>
      <c r="BL166" s="17" t="s">
        <v>136</v>
      </c>
      <c r="BM166" s="227" t="s">
        <v>222</v>
      </c>
    </row>
    <row r="167" s="2" customFormat="1" ht="19.8" customHeight="1">
      <c r="A167" s="38"/>
      <c r="B167" s="39"/>
      <c r="C167" s="215" t="s">
        <v>184</v>
      </c>
      <c r="D167" s="215" t="s">
        <v>132</v>
      </c>
      <c r="E167" s="216" t="s">
        <v>223</v>
      </c>
      <c r="F167" s="217" t="s">
        <v>224</v>
      </c>
      <c r="G167" s="218" t="s">
        <v>145</v>
      </c>
      <c r="H167" s="219">
        <v>3250</v>
      </c>
      <c r="I167" s="220"/>
      <c r="J167" s="221">
        <f>ROUND(I167*H167,2)</f>
        <v>0</v>
      </c>
      <c r="K167" s="222"/>
      <c r="L167" s="44"/>
      <c r="M167" s="223" t="s">
        <v>1</v>
      </c>
      <c r="N167" s="224" t="s">
        <v>38</v>
      </c>
      <c r="O167" s="91"/>
      <c r="P167" s="225">
        <f>O167*H167</f>
        <v>0</v>
      </c>
      <c r="Q167" s="225">
        <v>0</v>
      </c>
      <c r="R167" s="225">
        <f>Q167*H167</f>
        <v>0</v>
      </c>
      <c r="S167" s="225">
        <v>0</v>
      </c>
      <c r="T167" s="226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7" t="s">
        <v>136</v>
      </c>
      <c r="AT167" s="227" t="s">
        <v>132</v>
      </c>
      <c r="AU167" s="227" t="s">
        <v>138</v>
      </c>
      <c r="AY167" s="17" t="s">
        <v>129</v>
      </c>
      <c r="BE167" s="228">
        <f>IF(N167="základní",J167,0)</f>
        <v>0</v>
      </c>
      <c r="BF167" s="228">
        <f>IF(N167="snížená",J167,0)</f>
        <v>0</v>
      </c>
      <c r="BG167" s="228">
        <f>IF(N167="zákl. přenesená",J167,0)</f>
        <v>0</v>
      </c>
      <c r="BH167" s="228">
        <f>IF(N167="sníž. přenesená",J167,0)</f>
        <v>0</v>
      </c>
      <c r="BI167" s="228">
        <f>IF(N167="nulová",J167,0)</f>
        <v>0</v>
      </c>
      <c r="BJ167" s="17" t="s">
        <v>81</v>
      </c>
      <c r="BK167" s="228">
        <f>ROUND(I167*H167,2)</f>
        <v>0</v>
      </c>
      <c r="BL167" s="17" t="s">
        <v>136</v>
      </c>
      <c r="BM167" s="227" t="s">
        <v>225</v>
      </c>
    </row>
    <row r="168" s="2" customFormat="1" ht="22.2" customHeight="1">
      <c r="A168" s="38"/>
      <c r="B168" s="39"/>
      <c r="C168" s="215" t="s">
        <v>226</v>
      </c>
      <c r="D168" s="215" t="s">
        <v>132</v>
      </c>
      <c r="E168" s="216" t="s">
        <v>227</v>
      </c>
      <c r="F168" s="217" t="s">
        <v>228</v>
      </c>
      <c r="G168" s="218" t="s">
        <v>145</v>
      </c>
      <c r="H168" s="219">
        <v>3250</v>
      </c>
      <c r="I168" s="220"/>
      <c r="J168" s="221">
        <f>ROUND(I168*H168,2)</f>
        <v>0</v>
      </c>
      <c r="K168" s="222"/>
      <c r="L168" s="44"/>
      <c r="M168" s="223" t="s">
        <v>1</v>
      </c>
      <c r="N168" s="224" t="s">
        <v>38</v>
      </c>
      <c r="O168" s="91"/>
      <c r="P168" s="225">
        <f>O168*H168</f>
        <v>0</v>
      </c>
      <c r="Q168" s="225">
        <v>0</v>
      </c>
      <c r="R168" s="225">
        <f>Q168*H168</f>
        <v>0</v>
      </c>
      <c r="S168" s="225">
        <v>0</v>
      </c>
      <c r="T168" s="226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7" t="s">
        <v>136</v>
      </c>
      <c r="AT168" s="227" t="s">
        <v>132</v>
      </c>
      <c r="AU168" s="227" t="s">
        <v>138</v>
      </c>
      <c r="AY168" s="17" t="s">
        <v>129</v>
      </c>
      <c r="BE168" s="228">
        <f>IF(N168="základní",J168,0)</f>
        <v>0</v>
      </c>
      <c r="BF168" s="228">
        <f>IF(N168="snížená",J168,0)</f>
        <v>0</v>
      </c>
      <c r="BG168" s="228">
        <f>IF(N168="zákl. přenesená",J168,0)</f>
        <v>0</v>
      </c>
      <c r="BH168" s="228">
        <f>IF(N168="sníž. přenesená",J168,0)</f>
        <v>0</v>
      </c>
      <c r="BI168" s="228">
        <f>IF(N168="nulová",J168,0)</f>
        <v>0</v>
      </c>
      <c r="BJ168" s="17" t="s">
        <v>81</v>
      </c>
      <c r="BK168" s="228">
        <f>ROUND(I168*H168,2)</f>
        <v>0</v>
      </c>
      <c r="BL168" s="17" t="s">
        <v>136</v>
      </c>
      <c r="BM168" s="227" t="s">
        <v>229</v>
      </c>
    </row>
    <row r="169" s="2" customFormat="1" ht="22.2" customHeight="1">
      <c r="A169" s="38"/>
      <c r="B169" s="39"/>
      <c r="C169" s="215" t="s">
        <v>230</v>
      </c>
      <c r="D169" s="215" t="s">
        <v>132</v>
      </c>
      <c r="E169" s="216" t="s">
        <v>231</v>
      </c>
      <c r="F169" s="217" t="s">
        <v>232</v>
      </c>
      <c r="G169" s="218" t="s">
        <v>145</v>
      </c>
      <c r="H169" s="219">
        <v>16250</v>
      </c>
      <c r="I169" s="220"/>
      <c r="J169" s="221">
        <f>ROUND(I169*H169,2)</f>
        <v>0</v>
      </c>
      <c r="K169" s="222"/>
      <c r="L169" s="44"/>
      <c r="M169" s="223" t="s">
        <v>1</v>
      </c>
      <c r="N169" s="224" t="s">
        <v>38</v>
      </c>
      <c r="O169" s="91"/>
      <c r="P169" s="225">
        <f>O169*H169</f>
        <v>0</v>
      </c>
      <c r="Q169" s="225">
        <v>0</v>
      </c>
      <c r="R169" s="225">
        <f>Q169*H169</f>
        <v>0</v>
      </c>
      <c r="S169" s="225">
        <v>0</v>
      </c>
      <c r="T169" s="226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7" t="s">
        <v>136</v>
      </c>
      <c r="AT169" s="227" t="s">
        <v>132</v>
      </c>
      <c r="AU169" s="227" t="s">
        <v>138</v>
      </c>
      <c r="AY169" s="17" t="s">
        <v>129</v>
      </c>
      <c r="BE169" s="228">
        <f>IF(N169="základní",J169,0)</f>
        <v>0</v>
      </c>
      <c r="BF169" s="228">
        <f>IF(N169="snížená",J169,0)</f>
        <v>0</v>
      </c>
      <c r="BG169" s="228">
        <f>IF(N169="zákl. přenesená",J169,0)</f>
        <v>0</v>
      </c>
      <c r="BH169" s="228">
        <f>IF(N169="sníž. přenesená",J169,0)</f>
        <v>0</v>
      </c>
      <c r="BI169" s="228">
        <f>IF(N169="nulová",J169,0)</f>
        <v>0</v>
      </c>
      <c r="BJ169" s="17" t="s">
        <v>81</v>
      </c>
      <c r="BK169" s="228">
        <f>ROUND(I169*H169,2)</f>
        <v>0</v>
      </c>
      <c r="BL169" s="17" t="s">
        <v>136</v>
      </c>
      <c r="BM169" s="227" t="s">
        <v>233</v>
      </c>
    </row>
    <row r="170" s="12" customFormat="1" ht="22.8" customHeight="1">
      <c r="A170" s="12"/>
      <c r="B170" s="199"/>
      <c r="C170" s="200"/>
      <c r="D170" s="201" t="s">
        <v>72</v>
      </c>
      <c r="E170" s="213" t="s">
        <v>234</v>
      </c>
      <c r="F170" s="213" t="s">
        <v>235</v>
      </c>
      <c r="G170" s="200"/>
      <c r="H170" s="200"/>
      <c r="I170" s="203"/>
      <c r="J170" s="214">
        <f>BK170</f>
        <v>0</v>
      </c>
      <c r="K170" s="200"/>
      <c r="L170" s="205"/>
      <c r="M170" s="206"/>
      <c r="N170" s="207"/>
      <c r="O170" s="207"/>
      <c r="P170" s="208">
        <f>SUM(P171:P176)</f>
        <v>0</v>
      </c>
      <c r="Q170" s="207"/>
      <c r="R170" s="208">
        <f>SUM(R171:R176)</f>
        <v>0</v>
      </c>
      <c r="S170" s="207"/>
      <c r="T170" s="209">
        <f>SUM(T171:T176)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10" t="s">
        <v>81</v>
      </c>
      <c r="AT170" s="211" t="s">
        <v>72</v>
      </c>
      <c r="AU170" s="211" t="s">
        <v>81</v>
      </c>
      <c r="AY170" s="210" t="s">
        <v>129</v>
      </c>
      <c r="BK170" s="212">
        <f>SUM(BK171:BK176)</f>
        <v>0</v>
      </c>
    </row>
    <row r="171" s="2" customFormat="1" ht="30" customHeight="1">
      <c r="A171" s="38"/>
      <c r="B171" s="39"/>
      <c r="C171" s="215" t="s">
        <v>236</v>
      </c>
      <c r="D171" s="215" t="s">
        <v>132</v>
      </c>
      <c r="E171" s="216" t="s">
        <v>237</v>
      </c>
      <c r="F171" s="217" t="s">
        <v>238</v>
      </c>
      <c r="G171" s="218" t="s">
        <v>239</v>
      </c>
      <c r="H171" s="219">
        <v>260.368</v>
      </c>
      <c r="I171" s="220"/>
      <c r="J171" s="221">
        <f>ROUND(I171*H171,2)</f>
        <v>0</v>
      </c>
      <c r="K171" s="222"/>
      <c r="L171" s="44"/>
      <c r="M171" s="223" t="s">
        <v>1</v>
      </c>
      <c r="N171" s="224" t="s">
        <v>38</v>
      </c>
      <c r="O171" s="91"/>
      <c r="P171" s="225">
        <f>O171*H171</f>
        <v>0</v>
      </c>
      <c r="Q171" s="225">
        <v>0</v>
      </c>
      <c r="R171" s="225">
        <f>Q171*H171</f>
        <v>0</v>
      </c>
      <c r="S171" s="225">
        <v>0</v>
      </c>
      <c r="T171" s="226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7" t="s">
        <v>136</v>
      </c>
      <c r="AT171" s="227" t="s">
        <v>132</v>
      </c>
      <c r="AU171" s="227" t="s">
        <v>83</v>
      </c>
      <c r="AY171" s="17" t="s">
        <v>129</v>
      </c>
      <c r="BE171" s="228">
        <f>IF(N171="základní",J171,0)</f>
        <v>0</v>
      </c>
      <c r="BF171" s="228">
        <f>IF(N171="snížená",J171,0)</f>
        <v>0</v>
      </c>
      <c r="BG171" s="228">
        <f>IF(N171="zákl. přenesená",J171,0)</f>
        <v>0</v>
      </c>
      <c r="BH171" s="228">
        <f>IF(N171="sníž. přenesená",J171,0)</f>
        <v>0</v>
      </c>
      <c r="BI171" s="228">
        <f>IF(N171="nulová",J171,0)</f>
        <v>0</v>
      </c>
      <c r="BJ171" s="17" t="s">
        <v>81</v>
      </c>
      <c r="BK171" s="228">
        <f>ROUND(I171*H171,2)</f>
        <v>0</v>
      </c>
      <c r="BL171" s="17" t="s">
        <v>136</v>
      </c>
      <c r="BM171" s="227" t="s">
        <v>240</v>
      </c>
    </row>
    <row r="172" s="2" customFormat="1" ht="22.2" customHeight="1">
      <c r="A172" s="38"/>
      <c r="B172" s="39"/>
      <c r="C172" s="215" t="s">
        <v>241</v>
      </c>
      <c r="D172" s="215" t="s">
        <v>132</v>
      </c>
      <c r="E172" s="216" t="s">
        <v>242</v>
      </c>
      <c r="F172" s="217" t="s">
        <v>243</v>
      </c>
      <c r="G172" s="218" t="s">
        <v>239</v>
      </c>
      <c r="H172" s="219">
        <v>260.368</v>
      </c>
      <c r="I172" s="220"/>
      <c r="J172" s="221">
        <f>ROUND(I172*H172,2)</f>
        <v>0</v>
      </c>
      <c r="K172" s="222"/>
      <c r="L172" s="44"/>
      <c r="M172" s="223" t="s">
        <v>1</v>
      </c>
      <c r="N172" s="224" t="s">
        <v>38</v>
      </c>
      <c r="O172" s="91"/>
      <c r="P172" s="225">
        <f>O172*H172</f>
        <v>0</v>
      </c>
      <c r="Q172" s="225">
        <v>0</v>
      </c>
      <c r="R172" s="225">
        <f>Q172*H172</f>
        <v>0</v>
      </c>
      <c r="S172" s="225">
        <v>0</v>
      </c>
      <c r="T172" s="226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7" t="s">
        <v>136</v>
      </c>
      <c r="AT172" s="227" t="s">
        <v>132</v>
      </c>
      <c r="AU172" s="227" t="s">
        <v>83</v>
      </c>
      <c r="AY172" s="17" t="s">
        <v>129</v>
      </c>
      <c r="BE172" s="228">
        <f>IF(N172="základní",J172,0)</f>
        <v>0</v>
      </c>
      <c r="BF172" s="228">
        <f>IF(N172="snížená",J172,0)</f>
        <v>0</v>
      </c>
      <c r="BG172" s="228">
        <f>IF(N172="zákl. přenesená",J172,0)</f>
        <v>0</v>
      </c>
      <c r="BH172" s="228">
        <f>IF(N172="sníž. přenesená",J172,0)</f>
        <v>0</v>
      </c>
      <c r="BI172" s="228">
        <f>IF(N172="nulová",J172,0)</f>
        <v>0</v>
      </c>
      <c r="BJ172" s="17" t="s">
        <v>81</v>
      </c>
      <c r="BK172" s="228">
        <f>ROUND(I172*H172,2)</f>
        <v>0</v>
      </c>
      <c r="BL172" s="17" t="s">
        <v>136</v>
      </c>
      <c r="BM172" s="227" t="s">
        <v>244</v>
      </c>
    </row>
    <row r="173" s="2" customFormat="1" ht="22.2" customHeight="1">
      <c r="A173" s="38"/>
      <c r="B173" s="39"/>
      <c r="C173" s="215" t="s">
        <v>245</v>
      </c>
      <c r="D173" s="215" t="s">
        <v>132</v>
      </c>
      <c r="E173" s="216" t="s">
        <v>246</v>
      </c>
      <c r="F173" s="217" t="s">
        <v>247</v>
      </c>
      <c r="G173" s="218" t="s">
        <v>239</v>
      </c>
      <c r="H173" s="219">
        <v>5207.3599999999997</v>
      </c>
      <c r="I173" s="220"/>
      <c r="J173" s="221">
        <f>ROUND(I173*H173,2)</f>
        <v>0</v>
      </c>
      <c r="K173" s="222"/>
      <c r="L173" s="44"/>
      <c r="M173" s="223" t="s">
        <v>1</v>
      </c>
      <c r="N173" s="224" t="s">
        <v>38</v>
      </c>
      <c r="O173" s="91"/>
      <c r="P173" s="225">
        <f>O173*H173</f>
        <v>0</v>
      </c>
      <c r="Q173" s="225">
        <v>0</v>
      </c>
      <c r="R173" s="225">
        <f>Q173*H173</f>
        <v>0</v>
      </c>
      <c r="S173" s="225">
        <v>0</v>
      </c>
      <c r="T173" s="226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7" t="s">
        <v>136</v>
      </c>
      <c r="AT173" s="227" t="s">
        <v>132</v>
      </c>
      <c r="AU173" s="227" t="s">
        <v>83</v>
      </c>
      <c r="AY173" s="17" t="s">
        <v>129</v>
      </c>
      <c r="BE173" s="228">
        <f>IF(N173="základní",J173,0)</f>
        <v>0</v>
      </c>
      <c r="BF173" s="228">
        <f>IF(N173="snížená",J173,0)</f>
        <v>0</v>
      </c>
      <c r="BG173" s="228">
        <f>IF(N173="zákl. přenesená",J173,0)</f>
        <v>0</v>
      </c>
      <c r="BH173" s="228">
        <f>IF(N173="sníž. přenesená",J173,0)</f>
        <v>0</v>
      </c>
      <c r="BI173" s="228">
        <f>IF(N173="nulová",J173,0)</f>
        <v>0</v>
      </c>
      <c r="BJ173" s="17" t="s">
        <v>81</v>
      </c>
      <c r="BK173" s="228">
        <f>ROUND(I173*H173,2)</f>
        <v>0</v>
      </c>
      <c r="BL173" s="17" t="s">
        <v>136</v>
      </c>
      <c r="BM173" s="227" t="s">
        <v>248</v>
      </c>
    </row>
    <row r="174" s="13" customFormat="1">
      <c r="A174" s="13"/>
      <c r="B174" s="240"/>
      <c r="C174" s="241"/>
      <c r="D174" s="242" t="s">
        <v>178</v>
      </c>
      <c r="E174" s="241"/>
      <c r="F174" s="243" t="s">
        <v>249</v>
      </c>
      <c r="G174" s="241"/>
      <c r="H174" s="244">
        <v>5207.3599999999997</v>
      </c>
      <c r="I174" s="245"/>
      <c r="J174" s="241"/>
      <c r="K174" s="241"/>
      <c r="L174" s="246"/>
      <c r="M174" s="247"/>
      <c r="N174" s="248"/>
      <c r="O174" s="248"/>
      <c r="P174" s="248"/>
      <c r="Q174" s="248"/>
      <c r="R174" s="248"/>
      <c r="S174" s="248"/>
      <c r="T174" s="249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0" t="s">
        <v>178</v>
      </c>
      <c r="AU174" s="250" t="s">
        <v>83</v>
      </c>
      <c r="AV174" s="13" t="s">
        <v>83</v>
      </c>
      <c r="AW174" s="13" t="s">
        <v>4</v>
      </c>
      <c r="AX174" s="13" t="s">
        <v>81</v>
      </c>
      <c r="AY174" s="250" t="s">
        <v>129</v>
      </c>
    </row>
    <row r="175" s="2" customFormat="1" ht="40.2" customHeight="1">
      <c r="A175" s="38"/>
      <c r="B175" s="39"/>
      <c r="C175" s="215" t="s">
        <v>250</v>
      </c>
      <c r="D175" s="215" t="s">
        <v>132</v>
      </c>
      <c r="E175" s="216" t="s">
        <v>251</v>
      </c>
      <c r="F175" s="217" t="s">
        <v>252</v>
      </c>
      <c r="G175" s="218" t="s">
        <v>239</v>
      </c>
      <c r="H175" s="219">
        <v>64.75</v>
      </c>
      <c r="I175" s="220"/>
      <c r="J175" s="221">
        <f>ROUND(I175*H175,2)</f>
        <v>0</v>
      </c>
      <c r="K175" s="222"/>
      <c r="L175" s="44"/>
      <c r="M175" s="223" t="s">
        <v>1</v>
      </c>
      <c r="N175" s="224" t="s">
        <v>38</v>
      </c>
      <c r="O175" s="91"/>
      <c r="P175" s="225">
        <f>O175*H175</f>
        <v>0</v>
      </c>
      <c r="Q175" s="225">
        <v>0</v>
      </c>
      <c r="R175" s="225">
        <f>Q175*H175</f>
        <v>0</v>
      </c>
      <c r="S175" s="225">
        <v>0</v>
      </c>
      <c r="T175" s="226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7" t="s">
        <v>136</v>
      </c>
      <c r="AT175" s="227" t="s">
        <v>132</v>
      </c>
      <c r="AU175" s="227" t="s">
        <v>83</v>
      </c>
      <c r="AY175" s="17" t="s">
        <v>129</v>
      </c>
      <c r="BE175" s="228">
        <f>IF(N175="základní",J175,0)</f>
        <v>0</v>
      </c>
      <c r="BF175" s="228">
        <f>IF(N175="snížená",J175,0)</f>
        <v>0</v>
      </c>
      <c r="BG175" s="228">
        <f>IF(N175="zákl. přenesená",J175,0)</f>
        <v>0</v>
      </c>
      <c r="BH175" s="228">
        <f>IF(N175="sníž. přenesená",J175,0)</f>
        <v>0</v>
      </c>
      <c r="BI175" s="228">
        <f>IF(N175="nulová",J175,0)</f>
        <v>0</v>
      </c>
      <c r="BJ175" s="17" t="s">
        <v>81</v>
      </c>
      <c r="BK175" s="228">
        <f>ROUND(I175*H175,2)</f>
        <v>0</v>
      </c>
      <c r="BL175" s="17" t="s">
        <v>136</v>
      </c>
      <c r="BM175" s="227" t="s">
        <v>253</v>
      </c>
    </row>
    <row r="176" s="2" customFormat="1" ht="30" customHeight="1">
      <c r="A176" s="38"/>
      <c r="B176" s="39"/>
      <c r="C176" s="215" t="s">
        <v>254</v>
      </c>
      <c r="D176" s="215" t="s">
        <v>132</v>
      </c>
      <c r="E176" s="216" t="s">
        <v>255</v>
      </c>
      <c r="F176" s="217" t="s">
        <v>256</v>
      </c>
      <c r="G176" s="218" t="s">
        <v>239</v>
      </c>
      <c r="H176" s="219">
        <v>194.25</v>
      </c>
      <c r="I176" s="220"/>
      <c r="J176" s="221">
        <f>ROUND(I176*H176,2)</f>
        <v>0</v>
      </c>
      <c r="K176" s="222"/>
      <c r="L176" s="44"/>
      <c r="M176" s="223" t="s">
        <v>1</v>
      </c>
      <c r="N176" s="224" t="s">
        <v>38</v>
      </c>
      <c r="O176" s="91"/>
      <c r="P176" s="225">
        <f>O176*H176</f>
        <v>0</v>
      </c>
      <c r="Q176" s="225">
        <v>0</v>
      </c>
      <c r="R176" s="225">
        <f>Q176*H176</f>
        <v>0</v>
      </c>
      <c r="S176" s="225">
        <v>0</v>
      </c>
      <c r="T176" s="226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7" t="s">
        <v>136</v>
      </c>
      <c r="AT176" s="227" t="s">
        <v>132</v>
      </c>
      <c r="AU176" s="227" t="s">
        <v>83</v>
      </c>
      <c r="AY176" s="17" t="s">
        <v>129</v>
      </c>
      <c r="BE176" s="228">
        <f>IF(N176="základní",J176,0)</f>
        <v>0</v>
      </c>
      <c r="BF176" s="228">
        <f>IF(N176="snížená",J176,0)</f>
        <v>0</v>
      </c>
      <c r="BG176" s="228">
        <f>IF(N176="zákl. přenesená",J176,0)</f>
        <v>0</v>
      </c>
      <c r="BH176" s="228">
        <f>IF(N176="sníž. přenesená",J176,0)</f>
        <v>0</v>
      </c>
      <c r="BI176" s="228">
        <f>IF(N176="nulová",J176,0)</f>
        <v>0</v>
      </c>
      <c r="BJ176" s="17" t="s">
        <v>81</v>
      </c>
      <c r="BK176" s="228">
        <f>ROUND(I176*H176,2)</f>
        <v>0</v>
      </c>
      <c r="BL176" s="17" t="s">
        <v>136</v>
      </c>
      <c r="BM176" s="227" t="s">
        <v>257</v>
      </c>
    </row>
    <row r="177" s="12" customFormat="1" ht="25.92" customHeight="1">
      <c r="A177" s="12"/>
      <c r="B177" s="199"/>
      <c r="C177" s="200"/>
      <c r="D177" s="201" t="s">
        <v>72</v>
      </c>
      <c r="E177" s="202" t="s">
        <v>258</v>
      </c>
      <c r="F177" s="202" t="s">
        <v>259</v>
      </c>
      <c r="G177" s="200"/>
      <c r="H177" s="200"/>
      <c r="I177" s="203"/>
      <c r="J177" s="204">
        <f>BK177</f>
        <v>0</v>
      </c>
      <c r="K177" s="200"/>
      <c r="L177" s="205"/>
      <c r="M177" s="206"/>
      <c r="N177" s="207"/>
      <c r="O177" s="207"/>
      <c r="P177" s="208">
        <f>P178+P179+P334+P340+P359+P364+P368+P395+P399</f>
        <v>0</v>
      </c>
      <c r="Q177" s="207"/>
      <c r="R177" s="208">
        <f>R178+R179+R334+R340+R359+R364+R368+R395+R399</f>
        <v>2.4219999999999997</v>
      </c>
      <c r="S177" s="207"/>
      <c r="T177" s="209">
        <f>T178+T179+T334+T340+T359+T364+T368+T395+T399</f>
        <v>195.618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0" t="s">
        <v>83</v>
      </c>
      <c r="AT177" s="211" t="s">
        <v>72</v>
      </c>
      <c r="AU177" s="211" t="s">
        <v>73</v>
      </c>
      <c r="AY177" s="210" t="s">
        <v>129</v>
      </c>
      <c r="BK177" s="212">
        <f>BK178+BK179+BK334+BK340+BK359+BK364+BK368+BK395+BK399</f>
        <v>0</v>
      </c>
    </row>
    <row r="178" s="2" customFormat="1" ht="22.2" customHeight="1">
      <c r="A178" s="38"/>
      <c r="B178" s="39"/>
      <c r="C178" s="215" t="s">
        <v>260</v>
      </c>
      <c r="D178" s="215" t="s">
        <v>132</v>
      </c>
      <c r="E178" s="216" t="s">
        <v>261</v>
      </c>
      <c r="F178" s="217" t="s">
        <v>262</v>
      </c>
      <c r="G178" s="218" t="s">
        <v>239</v>
      </c>
      <c r="H178" s="219">
        <v>135</v>
      </c>
      <c r="I178" s="220"/>
      <c r="J178" s="221">
        <f>ROUND(I178*H178,2)</f>
        <v>0</v>
      </c>
      <c r="K178" s="222"/>
      <c r="L178" s="44"/>
      <c r="M178" s="223" t="s">
        <v>1</v>
      </c>
      <c r="N178" s="224" t="s">
        <v>38</v>
      </c>
      <c r="O178" s="91"/>
      <c r="P178" s="225">
        <f>O178*H178</f>
        <v>0</v>
      </c>
      <c r="Q178" s="225">
        <v>0</v>
      </c>
      <c r="R178" s="225">
        <f>Q178*H178</f>
        <v>0</v>
      </c>
      <c r="S178" s="225">
        <v>0</v>
      </c>
      <c r="T178" s="226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7" t="s">
        <v>170</v>
      </c>
      <c r="AT178" s="227" t="s">
        <v>132</v>
      </c>
      <c r="AU178" s="227" t="s">
        <v>81</v>
      </c>
      <c r="AY178" s="17" t="s">
        <v>129</v>
      </c>
      <c r="BE178" s="228">
        <f>IF(N178="základní",J178,0)</f>
        <v>0</v>
      </c>
      <c r="BF178" s="228">
        <f>IF(N178="snížená",J178,0)</f>
        <v>0</v>
      </c>
      <c r="BG178" s="228">
        <f>IF(N178="zákl. přenesená",J178,0)</f>
        <v>0</v>
      </c>
      <c r="BH178" s="228">
        <f>IF(N178="sníž. přenesená",J178,0)</f>
        <v>0</v>
      </c>
      <c r="BI178" s="228">
        <f>IF(N178="nulová",J178,0)</f>
        <v>0</v>
      </c>
      <c r="BJ178" s="17" t="s">
        <v>81</v>
      </c>
      <c r="BK178" s="228">
        <f>ROUND(I178*H178,2)</f>
        <v>0</v>
      </c>
      <c r="BL178" s="17" t="s">
        <v>170</v>
      </c>
      <c r="BM178" s="227" t="s">
        <v>263</v>
      </c>
    </row>
    <row r="179" s="12" customFormat="1" ht="22.8" customHeight="1">
      <c r="A179" s="12"/>
      <c r="B179" s="199"/>
      <c r="C179" s="200"/>
      <c r="D179" s="201" t="s">
        <v>72</v>
      </c>
      <c r="E179" s="213" t="s">
        <v>264</v>
      </c>
      <c r="F179" s="213" t="s">
        <v>265</v>
      </c>
      <c r="G179" s="200"/>
      <c r="H179" s="200"/>
      <c r="I179" s="203"/>
      <c r="J179" s="214">
        <f>BK179</f>
        <v>0</v>
      </c>
      <c r="K179" s="200"/>
      <c r="L179" s="205"/>
      <c r="M179" s="206"/>
      <c r="N179" s="207"/>
      <c r="O179" s="207"/>
      <c r="P179" s="208">
        <f>SUM(P180:P333)</f>
        <v>0</v>
      </c>
      <c r="Q179" s="207"/>
      <c r="R179" s="208">
        <f>SUM(R180:R333)</f>
        <v>0</v>
      </c>
      <c r="S179" s="207"/>
      <c r="T179" s="209">
        <f>SUM(T180:T333)</f>
        <v>194.25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10" t="s">
        <v>83</v>
      </c>
      <c r="AT179" s="211" t="s">
        <v>72</v>
      </c>
      <c r="AU179" s="211" t="s">
        <v>81</v>
      </c>
      <c r="AY179" s="210" t="s">
        <v>129</v>
      </c>
      <c r="BK179" s="212">
        <f>SUM(BK180:BK333)</f>
        <v>0</v>
      </c>
    </row>
    <row r="180" s="2" customFormat="1" ht="22.2" customHeight="1">
      <c r="A180" s="38"/>
      <c r="B180" s="39"/>
      <c r="C180" s="215" t="s">
        <v>266</v>
      </c>
      <c r="D180" s="215" t="s">
        <v>132</v>
      </c>
      <c r="E180" s="216" t="s">
        <v>267</v>
      </c>
      <c r="F180" s="217" t="s">
        <v>268</v>
      </c>
      <c r="G180" s="218" t="s">
        <v>145</v>
      </c>
      <c r="H180" s="219">
        <v>5179.7799999999997</v>
      </c>
      <c r="I180" s="220"/>
      <c r="J180" s="221">
        <f>ROUND(I180*H180,2)</f>
        <v>0</v>
      </c>
      <c r="K180" s="222"/>
      <c r="L180" s="44"/>
      <c r="M180" s="223" t="s">
        <v>1</v>
      </c>
      <c r="N180" s="224" t="s">
        <v>38</v>
      </c>
      <c r="O180" s="91"/>
      <c r="P180" s="225">
        <f>O180*H180</f>
        <v>0</v>
      </c>
      <c r="Q180" s="225">
        <v>0</v>
      </c>
      <c r="R180" s="225">
        <f>Q180*H180</f>
        <v>0</v>
      </c>
      <c r="S180" s="225">
        <v>0</v>
      </c>
      <c r="T180" s="226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7" t="s">
        <v>170</v>
      </c>
      <c r="AT180" s="227" t="s">
        <v>132</v>
      </c>
      <c r="AU180" s="227" t="s">
        <v>83</v>
      </c>
      <c r="AY180" s="17" t="s">
        <v>129</v>
      </c>
      <c r="BE180" s="228">
        <f>IF(N180="základní",J180,0)</f>
        <v>0</v>
      </c>
      <c r="BF180" s="228">
        <f>IF(N180="snížená",J180,0)</f>
        <v>0</v>
      </c>
      <c r="BG180" s="228">
        <f>IF(N180="zákl. přenesená",J180,0)</f>
        <v>0</v>
      </c>
      <c r="BH180" s="228">
        <f>IF(N180="sníž. přenesená",J180,0)</f>
        <v>0</v>
      </c>
      <c r="BI180" s="228">
        <f>IF(N180="nulová",J180,0)</f>
        <v>0</v>
      </c>
      <c r="BJ180" s="17" t="s">
        <v>81</v>
      </c>
      <c r="BK180" s="228">
        <f>ROUND(I180*H180,2)</f>
        <v>0</v>
      </c>
      <c r="BL180" s="17" t="s">
        <v>170</v>
      </c>
      <c r="BM180" s="227" t="s">
        <v>269</v>
      </c>
    </row>
    <row r="181" s="14" customFormat="1">
      <c r="A181" s="14"/>
      <c r="B181" s="251"/>
      <c r="C181" s="252"/>
      <c r="D181" s="242" t="s">
        <v>178</v>
      </c>
      <c r="E181" s="253" t="s">
        <v>1</v>
      </c>
      <c r="F181" s="254" t="s">
        <v>270</v>
      </c>
      <c r="G181" s="252"/>
      <c r="H181" s="253" t="s">
        <v>1</v>
      </c>
      <c r="I181" s="255"/>
      <c r="J181" s="252"/>
      <c r="K181" s="252"/>
      <c r="L181" s="256"/>
      <c r="M181" s="257"/>
      <c r="N181" s="258"/>
      <c r="O181" s="258"/>
      <c r="P181" s="258"/>
      <c r="Q181" s="258"/>
      <c r="R181" s="258"/>
      <c r="S181" s="258"/>
      <c r="T181" s="259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60" t="s">
        <v>178</v>
      </c>
      <c r="AU181" s="260" t="s">
        <v>83</v>
      </c>
      <c r="AV181" s="14" t="s">
        <v>81</v>
      </c>
      <c r="AW181" s="14" t="s">
        <v>30</v>
      </c>
      <c r="AX181" s="14" t="s">
        <v>73</v>
      </c>
      <c r="AY181" s="260" t="s">
        <v>129</v>
      </c>
    </row>
    <row r="182" s="13" customFormat="1">
      <c r="A182" s="13"/>
      <c r="B182" s="240"/>
      <c r="C182" s="241"/>
      <c r="D182" s="242" t="s">
        <v>178</v>
      </c>
      <c r="E182" s="261" t="s">
        <v>1</v>
      </c>
      <c r="F182" s="243" t="s">
        <v>271</v>
      </c>
      <c r="G182" s="241"/>
      <c r="H182" s="244">
        <v>2778.25</v>
      </c>
      <c r="I182" s="245"/>
      <c r="J182" s="241"/>
      <c r="K182" s="241"/>
      <c r="L182" s="246"/>
      <c r="M182" s="247"/>
      <c r="N182" s="248"/>
      <c r="O182" s="248"/>
      <c r="P182" s="248"/>
      <c r="Q182" s="248"/>
      <c r="R182" s="248"/>
      <c r="S182" s="248"/>
      <c r="T182" s="249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0" t="s">
        <v>178</v>
      </c>
      <c r="AU182" s="250" t="s">
        <v>83</v>
      </c>
      <c r="AV182" s="13" t="s">
        <v>83</v>
      </c>
      <c r="AW182" s="13" t="s">
        <v>30</v>
      </c>
      <c r="AX182" s="13" t="s">
        <v>73</v>
      </c>
      <c r="AY182" s="250" t="s">
        <v>129</v>
      </c>
    </row>
    <row r="183" s="13" customFormat="1">
      <c r="A183" s="13"/>
      <c r="B183" s="240"/>
      <c r="C183" s="241"/>
      <c r="D183" s="242" t="s">
        <v>178</v>
      </c>
      <c r="E183" s="261" t="s">
        <v>1</v>
      </c>
      <c r="F183" s="243" t="s">
        <v>272</v>
      </c>
      <c r="G183" s="241"/>
      <c r="H183" s="244">
        <v>229.66</v>
      </c>
      <c r="I183" s="245"/>
      <c r="J183" s="241"/>
      <c r="K183" s="241"/>
      <c r="L183" s="246"/>
      <c r="M183" s="247"/>
      <c r="N183" s="248"/>
      <c r="O183" s="248"/>
      <c r="P183" s="248"/>
      <c r="Q183" s="248"/>
      <c r="R183" s="248"/>
      <c r="S183" s="248"/>
      <c r="T183" s="249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0" t="s">
        <v>178</v>
      </c>
      <c r="AU183" s="250" t="s">
        <v>83</v>
      </c>
      <c r="AV183" s="13" t="s">
        <v>83</v>
      </c>
      <c r="AW183" s="13" t="s">
        <v>30</v>
      </c>
      <c r="AX183" s="13" t="s">
        <v>73</v>
      </c>
      <c r="AY183" s="250" t="s">
        <v>129</v>
      </c>
    </row>
    <row r="184" s="14" customFormat="1">
      <c r="A184" s="14"/>
      <c r="B184" s="251"/>
      <c r="C184" s="252"/>
      <c r="D184" s="242" t="s">
        <v>178</v>
      </c>
      <c r="E184" s="253" t="s">
        <v>1</v>
      </c>
      <c r="F184" s="254" t="s">
        <v>273</v>
      </c>
      <c r="G184" s="252"/>
      <c r="H184" s="253" t="s">
        <v>1</v>
      </c>
      <c r="I184" s="255"/>
      <c r="J184" s="252"/>
      <c r="K184" s="252"/>
      <c r="L184" s="256"/>
      <c r="M184" s="257"/>
      <c r="N184" s="258"/>
      <c r="O184" s="258"/>
      <c r="P184" s="258"/>
      <c r="Q184" s="258"/>
      <c r="R184" s="258"/>
      <c r="S184" s="258"/>
      <c r="T184" s="259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0" t="s">
        <v>178</v>
      </c>
      <c r="AU184" s="260" t="s">
        <v>83</v>
      </c>
      <c r="AV184" s="14" t="s">
        <v>81</v>
      </c>
      <c r="AW184" s="14" t="s">
        <v>30</v>
      </c>
      <c r="AX184" s="14" t="s">
        <v>73</v>
      </c>
      <c r="AY184" s="260" t="s">
        <v>129</v>
      </c>
    </row>
    <row r="185" s="13" customFormat="1">
      <c r="A185" s="13"/>
      <c r="B185" s="240"/>
      <c r="C185" s="241"/>
      <c r="D185" s="242" t="s">
        <v>178</v>
      </c>
      <c r="E185" s="261" t="s">
        <v>1</v>
      </c>
      <c r="F185" s="243" t="s">
        <v>274</v>
      </c>
      <c r="G185" s="241"/>
      <c r="H185" s="244">
        <v>432.69999999999999</v>
      </c>
      <c r="I185" s="245"/>
      <c r="J185" s="241"/>
      <c r="K185" s="241"/>
      <c r="L185" s="246"/>
      <c r="M185" s="247"/>
      <c r="N185" s="248"/>
      <c r="O185" s="248"/>
      <c r="P185" s="248"/>
      <c r="Q185" s="248"/>
      <c r="R185" s="248"/>
      <c r="S185" s="248"/>
      <c r="T185" s="249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0" t="s">
        <v>178</v>
      </c>
      <c r="AU185" s="250" t="s">
        <v>83</v>
      </c>
      <c r="AV185" s="13" t="s">
        <v>83</v>
      </c>
      <c r="AW185" s="13" t="s">
        <v>30</v>
      </c>
      <c r="AX185" s="13" t="s">
        <v>73</v>
      </c>
      <c r="AY185" s="250" t="s">
        <v>129</v>
      </c>
    </row>
    <row r="186" s="13" customFormat="1">
      <c r="A186" s="13"/>
      <c r="B186" s="240"/>
      <c r="C186" s="241"/>
      <c r="D186" s="242" t="s">
        <v>178</v>
      </c>
      <c r="E186" s="261" t="s">
        <v>1</v>
      </c>
      <c r="F186" s="243" t="s">
        <v>275</v>
      </c>
      <c r="G186" s="241"/>
      <c r="H186" s="244">
        <v>137.34</v>
      </c>
      <c r="I186" s="245"/>
      <c r="J186" s="241"/>
      <c r="K186" s="241"/>
      <c r="L186" s="246"/>
      <c r="M186" s="247"/>
      <c r="N186" s="248"/>
      <c r="O186" s="248"/>
      <c r="P186" s="248"/>
      <c r="Q186" s="248"/>
      <c r="R186" s="248"/>
      <c r="S186" s="248"/>
      <c r="T186" s="249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50" t="s">
        <v>178</v>
      </c>
      <c r="AU186" s="250" t="s">
        <v>83</v>
      </c>
      <c r="AV186" s="13" t="s">
        <v>83</v>
      </c>
      <c r="AW186" s="13" t="s">
        <v>30</v>
      </c>
      <c r="AX186" s="13" t="s">
        <v>73</v>
      </c>
      <c r="AY186" s="250" t="s">
        <v>129</v>
      </c>
    </row>
    <row r="187" s="14" customFormat="1">
      <c r="A187" s="14"/>
      <c r="B187" s="251"/>
      <c r="C187" s="252"/>
      <c r="D187" s="242" t="s">
        <v>178</v>
      </c>
      <c r="E187" s="253" t="s">
        <v>1</v>
      </c>
      <c r="F187" s="254" t="s">
        <v>276</v>
      </c>
      <c r="G187" s="252"/>
      <c r="H187" s="253" t="s">
        <v>1</v>
      </c>
      <c r="I187" s="255"/>
      <c r="J187" s="252"/>
      <c r="K187" s="252"/>
      <c r="L187" s="256"/>
      <c r="M187" s="257"/>
      <c r="N187" s="258"/>
      <c r="O187" s="258"/>
      <c r="P187" s="258"/>
      <c r="Q187" s="258"/>
      <c r="R187" s="258"/>
      <c r="S187" s="258"/>
      <c r="T187" s="259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0" t="s">
        <v>178</v>
      </c>
      <c r="AU187" s="260" t="s">
        <v>83</v>
      </c>
      <c r="AV187" s="14" t="s">
        <v>81</v>
      </c>
      <c r="AW187" s="14" t="s">
        <v>30</v>
      </c>
      <c r="AX187" s="14" t="s">
        <v>73</v>
      </c>
      <c r="AY187" s="260" t="s">
        <v>129</v>
      </c>
    </row>
    <row r="188" s="13" customFormat="1">
      <c r="A188" s="13"/>
      <c r="B188" s="240"/>
      <c r="C188" s="241"/>
      <c r="D188" s="242" t="s">
        <v>178</v>
      </c>
      <c r="E188" s="261" t="s">
        <v>1</v>
      </c>
      <c r="F188" s="243" t="s">
        <v>277</v>
      </c>
      <c r="G188" s="241"/>
      <c r="H188" s="244">
        <v>561.82000000000005</v>
      </c>
      <c r="I188" s="245"/>
      <c r="J188" s="241"/>
      <c r="K188" s="241"/>
      <c r="L188" s="246"/>
      <c r="M188" s="247"/>
      <c r="N188" s="248"/>
      <c r="O188" s="248"/>
      <c r="P188" s="248"/>
      <c r="Q188" s="248"/>
      <c r="R188" s="248"/>
      <c r="S188" s="248"/>
      <c r="T188" s="249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0" t="s">
        <v>178</v>
      </c>
      <c r="AU188" s="250" t="s">
        <v>83</v>
      </c>
      <c r="AV188" s="13" t="s">
        <v>83</v>
      </c>
      <c r="AW188" s="13" t="s">
        <v>30</v>
      </c>
      <c r="AX188" s="13" t="s">
        <v>73</v>
      </c>
      <c r="AY188" s="250" t="s">
        <v>129</v>
      </c>
    </row>
    <row r="189" s="13" customFormat="1">
      <c r="A189" s="13"/>
      <c r="B189" s="240"/>
      <c r="C189" s="241"/>
      <c r="D189" s="242" t="s">
        <v>178</v>
      </c>
      <c r="E189" s="261" t="s">
        <v>1</v>
      </c>
      <c r="F189" s="243" t="s">
        <v>278</v>
      </c>
      <c r="G189" s="241"/>
      <c r="H189" s="244">
        <v>141.87000000000001</v>
      </c>
      <c r="I189" s="245"/>
      <c r="J189" s="241"/>
      <c r="K189" s="241"/>
      <c r="L189" s="246"/>
      <c r="M189" s="247"/>
      <c r="N189" s="248"/>
      <c r="O189" s="248"/>
      <c r="P189" s="248"/>
      <c r="Q189" s="248"/>
      <c r="R189" s="248"/>
      <c r="S189" s="248"/>
      <c r="T189" s="249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0" t="s">
        <v>178</v>
      </c>
      <c r="AU189" s="250" t="s">
        <v>83</v>
      </c>
      <c r="AV189" s="13" t="s">
        <v>83</v>
      </c>
      <c r="AW189" s="13" t="s">
        <v>30</v>
      </c>
      <c r="AX189" s="13" t="s">
        <v>73</v>
      </c>
      <c r="AY189" s="250" t="s">
        <v>129</v>
      </c>
    </row>
    <row r="190" s="14" customFormat="1">
      <c r="A190" s="14"/>
      <c r="B190" s="251"/>
      <c r="C190" s="252"/>
      <c r="D190" s="242" t="s">
        <v>178</v>
      </c>
      <c r="E190" s="253" t="s">
        <v>1</v>
      </c>
      <c r="F190" s="254" t="s">
        <v>279</v>
      </c>
      <c r="G190" s="252"/>
      <c r="H190" s="253" t="s">
        <v>1</v>
      </c>
      <c r="I190" s="255"/>
      <c r="J190" s="252"/>
      <c r="K190" s="252"/>
      <c r="L190" s="256"/>
      <c r="M190" s="257"/>
      <c r="N190" s="258"/>
      <c r="O190" s="258"/>
      <c r="P190" s="258"/>
      <c r="Q190" s="258"/>
      <c r="R190" s="258"/>
      <c r="S190" s="258"/>
      <c r="T190" s="259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0" t="s">
        <v>178</v>
      </c>
      <c r="AU190" s="260" t="s">
        <v>83</v>
      </c>
      <c r="AV190" s="14" t="s">
        <v>81</v>
      </c>
      <c r="AW190" s="14" t="s">
        <v>30</v>
      </c>
      <c r="AX190" s="14" t="s">
        <v>73</v>
      </c>
      <c r="AY190" s="260" t="s">
        <v>129</v>
      </c>
    </row>
    <row r="191" s="13" customFormat="1">
      <c r="A191" s="13"/>
      <c r="B191" s="240"/>
      <c r="C191" s="241"/>
      <c r="D191" s="242" t="s">
        <v>178</v>
      </c>
      <c r="E191" s="261" t="s">
        <v>1</v>
      </c>
      <c r="F191" s="243" t="s">
        <v>280</v>
      </c>
      <c r="G191" s="241"/>
      <c r="H191" s="244">
        <v>736.23000000000002</v>
      </c>
      <c r="I191" s="245"/>
      <c r="J191" s="241"/>
      <c r="K191" s="241"/>
      <c r="L191" s="246"/>
      <c r="M191" s="247"/>
      <c r="N191" s="248"/>
      <c r="O191" s="248"/>
      <c r="P191" s="248"/>
      <c r="Q191" s="248"/>
      <c r="R191" s="248"/>
      <c r="S191" s="248"/>
      <c r="T191" s="249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0" t="s">
        <v>178</v>
      </c>
      <c r="AU191" s="250" t="s">
        <v>83</v>
      </c>
      <c r="AV191" s="13" t="s">
        <v>83</v>
      </c>
      <c r="AW191" s="13" t="s">
        <v>30</v>
      </c>
      <c r="AX191" s="13" t="s">
        <v>73</v>
      </c>
      <c r="AY191" s="250" t="s">
        <v>129</v>
      </c>
    </row>
    <row r="192" s="13" customFormat="1">
      <c r="A192" s="13"/>
      <c r="B192" s="240"/>
      <c r="C192" s="241"/>
      <c r="D192" s="242" t="s">
        <v>178</v>
      </c>
      <c r="E192" s="261" t="s">
        <v>1</v>
      </c>
      <c r="F192" s="243" t="s">
        <v>281</v>
      </c>
      <c r="G192" s="241"/>
      <c r="H192" s="244">
        <v>161.91</v>
      </c>
      <c r="I192" s="245"/>
      <c r="J192" s="241"/>
      <c r="K192" s="241"/>
      <c r="L192" s="246"/>
      <c r="M192" s="247"/>
      <c r="N192" s="248"/>
      <c r="O192" s="248"/>
      <c r="P192" s="248"/>
      <c r="Q192" s="248"/>
      <c r="R192" s="248"/>
      <c r="S192" s="248"/>
      <c r="T192" s="249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0" t="s">
        <v>178</v>
      </c>
      <c r="AU192" s="250" t="s">
        <v>83</v>
      </c>
      <c r="AV192" s="13" t="s">
        <v>83</v>
      </c>
      <c r="AW192" s="13" t="s">
        <v>30</v>
      </c>
      <c r="AX192" s="13" t="s">
        <v>73</v>
      </c>
      <c r="AY192" s="250" t="s">
        <v>129</v>
      </c>
    </row>
    <row r="193" s="15" customFormat="1">
      <c r="A193" s="15"/>
      <c r="B193" s="262"/>
      <c r="C193" s="263"/>
      <c r="D193" s="242" t="s">
        <v>178</v>
      </c>
      <c r="E193" s="264" t="s">
        <v>1</v>
      </c>
      <c r="F193" s="265" t="s">
        <v>282</v>
      </c>
      <c r="G193" s="263"/>
      <c r="H193" s="266">
        <v>5179.7799999999997</v>
      </c>
      <c r="I193" s="267"/>
      <c r="J193" s="263"/>
      <c r="K193" s="263"/>
      <c r="L193" s="268"/>
      <c r="M193" s="269"/>
      <c r="N193" s="270"/>
      <c r="O193" s="270"/>
      <c r="P193" s="270"/>
      <c r="Q193" s="270"/>
      <c r="R193" s="270"/>
      <c r="S193" s="270"/>
      <c r="T193" s="271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72" t="s">
        <v>178</v>
      </c>
      <c r="AU193" s="272" t="s">
        <v>83</v>
      </c>
      <c r="AV193" s="15" t="s">
        <v>136</v>
      </c>
      <c r="AW193" s="15" t="s">
        <v>30</v>
      </c>
      <c r="AX193" s="15" t="s">
        <v>81</v>
      </c>
      <c r="AY193" s="272" t="s">
        <v>129</v>
      </c>
    </row>
    <row r="194" s="2" customFormat="1" ht="14.4" customHeight="1">
      <c r="A194" s="38"/>
      <c r="B194" s="39"/>
      <c r="C194" s="215" t="s">
        <v>283</v>
      </c>
      <c r="D194" s="215" t="s">
        <v>132</v>
      </c>
      <c r="E194" s="216" t="s">
        <v>284</v>
      </c>
      <c r="F194" s="217" t="s">
        <v>285</v>
      </c>
      <c r="G194" s="218" t="s">
        <v>145</v>
      </c>
      <c r="H194" s="219">
        <v>16056.23</v>
      </c>
      <c r="I194" s="220"/>
      <c r="J194" s="221">
        <f>ROUND(I194*H194,2)</f>
        <v>0</v>
      </c>
      <c r="K194" s="222"/>
      <c r="L194" s="44"/>
      <c r="M194" s="223" t="s">
        <v>1</v>
      </c>
      <c r="N194" s="224" t="s">
        <v>38</v>
      </c>
      <c r="O194" s="91"/>
      <c r="P194" s="225">
        <f>O194*H194</f>
        <v>0</v>
      </c>
      <c r="Q194" s="225">
        <v>0</v>
      </c>
      <c r="R194" s="225">
        <f>Q194*H194</f>
        <v>0</v>
      </c>
      <c r="S194" s="225">
        <v>0</v>
      </c>
      <c r="T194" s="226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7" t="s">
        <v>170</v>
      </c>
      <c r="AT194" s="227" t="s">
        <v>132</v>
      </c>
      <c r="AU194" s="227" t="s">
        <v>83</v>
      </c>
      <c r="AY194" s="17" t="s">
        <v>129</v>
      </c>
      <c r="BE194" s="228">
        <f>IF(N194="základní",J194,0)</f>
        <v>0</v>
      </c>
      <c r="BF194" s="228">
        <f>IF(N194="snížená",J194,0)</f>
        <v>0</v>
      </c>
      <c r="BG194" s="228">
        <f>IF(N194="zákl. přenesená",J194,0)</f>
        <v>0</v>
      </c>
      <c r="BH194" s="228">
        <f>IF(N194="sníž. přenesená",J194,0)</f>
        <v>0</v>
      </c>
      <c r="BI194" s="228">
        <f>IF(N194="nulová",J194,0)</f>
        <v>0</v>
      </c>
      <c r="BJ194" s="17" t="s">
        <v>81</v>
      </c>
      <c r="BK194" s="228">
        <f>ROUND(I194*H194,2)</f>
        <v>0</v>
      </c>
      <c r="BL194" s="17" t="s">
        <v>170</v>
      </c>
      <c r="BM194" s="227" t="s">
        <v>286</v>
      </c>
    </row>
    <row r="195" s="14" customFormat="1">
      <c r="A195" s="14"/>
      <c r="B195" s="251"/>
      <c r="C195" s="252"/>
      <c r="D195" s="242" t="s">
        <v>178</v>
      </c>
      <c r="E195" s="253" t="s">
        <v>1</v>
      </c>
      <c r="F195" s="254" t="s">
        <v>270</v>
      </c>
      <c r="G195" s="252"/>
      <c r="H195" s="253" t="s">
        <v>1</v>
      </c>
      <c r="I195" s="255"/>
      <c r="J195" s="252"/>
      <c r="K195" s="252"/>
      <c r="L195" s="256"/>
      <c r="M195" s="257"/>
      <c r="N195" s="258"/>
      <c r="O195" s="258"/>
      <c r="P195" s="258"/>
      <c r="Q195" s="258"/>
      <c r="R195" s="258"/>
      <c r="S195" s="258"/>
      <c r="T195" s="259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0" t="s">
        <v>178</v>
      </c>
      <c r="AU195" s="260" t="s">
        <v>83</v>
      </c>
      <c r="AV195" s="14" t="s">
        <v>81</v>
      </c>
      <c r="AW195" s="14" t="s">
        <v>30</v>
      </c>
      <c r="AX195" s="14" t="s">
        <v>73</v>
      </c>
      <c r="AY195" s="260" t="s">
        <v>129</v>
      </c>
    </row>
    <row r="196" s="13" customFormat="1">
      <c r="A196" s="13"/>
      <c r="B196" s="240"/>
      <c r="C196" s="241"/>
      <c r="D196" s="242" t="s">
        <v>178</v>
      </c>
      <c r="E196" s="261" t="s">
        <v>1</v>
      </c>
      <c r="F196" s="243" t="s">
        <v>287</v>
      </c>
      <c r="G196" s="241"/>
      <c r="H196" s="244">
        <v>14370.24</v>
      </c>
      <c r="I196" s="245"/>
      <c r="J196" s="241"/>
      <c r="K196" s="241"/>
      <c r="L196" s="246"/>
      <c r="M196" s="247"/>
      <c r="N196" s="248"/>
      <c r="O196" s="248"/>
      <c r="P196" s="248"/>
      <c r="Q196" s="248"/>
      <c r="R196" s="248"/>
      <c r="S196" s="248"/>
      <c r="T196" s="249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0" t="s">
        <v>178</v>
      </c>
      <c r="AU196" s="250" t="s">
        <v>83</v>
      </c>
      <c r="AV196" s="13" t="s">
        <v>83</v>
      </c>
      <c r="AW196" s="13" t="s">
        <v>30</v>
      </c>
      <c r="AX196" s="13" t="s">
        <v>73</v>
      </c>
      <c r="AY196" s="250" t="s">
        <v>129</v>
      </c>
    </row>
    <row r="197" s="14" customFormat="1">
      <c r="A197" s="14"/>
      <c r="B197" s="251"/>
      <c r="C197" s="252"/>
      <c r="D197" s="242" t="s">
        <v>178</v>
      </c>
      <c r="E197" s="253" t="s">
        <v>1</v>
      </c>
      <c r="F197" s="254" t="s">
        <v>273</v>
      </c>
      <c r="G197" s="252"/>
      <c r="H197" s="253" t="s">
        <v>1</v>
      </c>
      <c r="I197" s="255"/>
      <c r="J197" s="252"/>
      <c r="K197" s="252"/>
      <c r="L197" s="256"/>
      <c r="M197" s="257"/>
      <c r="N197" s="258"/>
      <c r="O197" s="258"/>
      <c r="P197" s="258"/>
      <c r="Q197" s="258"/>
      <c r="R197" s="258"/>
      <c r="S197" s="258"/>
      <c r="T197" s="259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60" t="s">
        <v>178</v>
      </c>
      <c r="AU197" s="260" t="s">
        <v>83</v>
      </c>
      <c r="AV197" s="14" t="s">
        <v>81</v>
      </c>
      <c r="AW197" s="14" t="s">
        <v>30</v>
      </c>
      <c r="AX197" s="14" t="s">
        <v>73</v>
      </c>
      <c r="AY197" s="260" t="s">
        <v>129</v>
      </c>
    </row>
    <row r="198" s="13" customFormat="1">
      <c r="A198" s="13"/>
      <c r="B198" s="240"/>
      <c r="C198" s="241"/>
      <c r="D198" s="242" t="s">
        <v>178</v>
      </c>
      <c r="E198" s="261" t="s">
        <v>1</v>
      </c>
      <c r="F198" s="243" t="s">
        <v>274</v>
      </c>
      <c r="G198" s="241"/>
      <c r="H198" s="244">
        <v>432.69999999999999</v>
      </c>
      <c r="I198" s="245"/>
      <c r="J198" s="241"/>
      <c r="K198" s="241"/>
      <c r="L198" s="246"/>
      <c r="M198" s="247"/>
      <c r="N198" s="248"/>
      <c r="O198" s="248"/>
      <c r="P198" s="248"/>
      <c r="Q198" s="248"/>
      <c r="R198" s="248"/>
      <c r="S198" s="248"/>
      <c r="T198" s="249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0" t="s">
        <v>178</v>
      </c>
      <c r="AU198" s="250" t="s">
        <v>83</v>
      </c>
      <c r="AV198" s="13" t="s">
        <v>83</v>
      </c>
      <c r="AW198" s="13" t="s">
        <v>30</v>
      </c>
      <c r="AX198" s="13" t="s">
        <v>73</v>
      </c>
      <c r="AY198" s="250" t="s">
        <v>129</v>
      </c>
    </row>
    <row r="199" s="14" customFormat="1">
      <c r="A199" s="14"/>
      <c r="B199" s="251"/>
      <c r="C199" s="252"/>
      <c r="D199" s="242" t="s">
        <v>178</v>
      </c>
      <c r="E199" s="253" t="s">
        <v>1</v>
      </c>
      <c r="F199" s="254" t="s">
        <v>276</v>
      </c>
      <c r="G199" s="252"/>
      <c r="H199" s="253" t="s">
        <v>1</v>
      </c>
      <c r="I199" s="255"/>
      <c r="J199" s="252"/>
      <c r="K199" s="252"/>
      <c r="L199" s="256"/>
      <c r="M199" s="257"/>
      <c r="N199" s="258"/>
      <c r="O199" s="258"/>
      <c r="P199" s="258"/>
      <c r="Q199" s="258"/>
      <c r="R199" s="258"/>
      <c r="S199" s="258"/>
      <c r="T199" s="259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0" t="s">
        <v>178</v>
      </c>
      <c r="AU199" s="260" t="s">
        <v>83</v>
      </c>
      <c r="AV199" s="14" t="s">
        <v>81</v>
      </c>
      <c r="AW199" s="14" t="s">
        <v>30</v>
      </c>
      <c r="AX199" s="14" t="s">
        <v>73</v>
      </c>
      <c r="AY199" s="260" t="s">
        <v>129</v>
      </c>
    </row>
    <row r="200" s="13" customFormat="1">
      <c r="A200" s="13"/>
      <c r="B200" s="240"/>
      <c r="C200" s="241"/>
      <c r="D200" s="242" t="s">
        <v>178</v>
      </c>
      <c r="E200" s="261" t="s">
        <v>1</v>
      </c>
      <c r="F200" s="243" t="s">
        <v>288</v>
      </c>
      <c r="G200" s="241"/>
      <c r="H200" s="244">
        <v>542.45000000000005</v>
      </c>
      <c r="I200" s="245"/>
      <c r="J200" s="241"/>
      <c r="K200" s="241"/>
      <c r="L200" s="246"/>
      <c r="M200" s="247"/>
      <c r="N200" s="248"/>
      <c r="O200" s="248"/>
      <c r="P200" s="248"/>
      <c r="Q200" s="248"/>
      <c r="R200" s="248"/>
      <c r="S200" s="248"/>
      <c r="T200" s="249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0" t="s">
        <v>178</v>
      </c>
      <c r="AU200" s="250" t="s">
        <v>83</v>
      </c>
      <c r="AV200" s="13" t="s">
        <v>83</v>
      </c>
      <c r="AW200" s="13" t="s">
        <v>30</v>
      </c>
      <c r="AX200" s="13" t="s">
        <v>73</v>
      </c>
      <c r="AY200" s="250" t="s">
        <v>129</v>
      </c>
    </row>
    <row r="201" s="14" customFormat="1">
      <c r="A201" s="14"/>
      <c r="B201" s="251"/>
      <c r="C201" s="252"/>
      <c r="D201" s="242" t="s">
        <v>178</v>
      </c>
      <c r="E201" s="253" t="s">
        <v>1</v>
      </c>
      <c r="F201" s="254" t="s">
        <v>279</v>
      </c>
      <c r="G201" s="252"/>
      <c r="H201" s="253" t="s">
        <v>1</v>
      </c>
      <c r="I201" s="255"/>
      <c r="J201" s="252"/>
      <c r="K201" s="252"/>
      <c r="L201" s="256"/>
      <c r="M201" s="257"/>
      <c r="N201" s="258"/>
      <c r="O201" s="258"/>
      <c r="P201" s="258"/>
      <c r="Q201" s="258"/>
      <c r="R201" s="258"/>
      <c r="S201" s="258"/>
      <c r="T201" s="259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0" t="s">
        <v>178</v>
      </c>
      <c r="AU201" s="260" t="s">
        <v>83</v>
      </c>
      <c r="AV201" s="14" t="s">
        <v>81</v>
      </c>
      <c r="AW201" s="14" t="s">
        <v>30</v>
      </c>
      <c r="AX201" s="14" t="s">
        <v>73</v>
      </c>
      <c r="AY201" s="260" t="s">
        <v>129</v>
      </c>
    </row>
    <row r="202" s="13" customFormat="1">
      <c r="A202" s="13"/>
      <c r="B202" s="240"/>
      <c r="C202" s="241"/>
      <c r="D202" s="242" t="s">
        <v>178</v>
      </c>
      <c r="E202" s="261" t="s">
        <v>1</v>
      </c>
      <c r="F202" s="243" t="s">
        <v>289</v>
      </c>
      <c r="G202" s="241"/>
      <c r="H202" s="244">
        <v>710.84000000000003</v>
      </c>
      <c r="I202" s="245"/>
      <c r="J202" s="241"/>
      <c r="K202" s="241"/>
      <c r="L202" s="246"/>
      <c r="M202" s="247"/>
      <c r="N202" s="248"/>
      <c r="O202" s="248"/>
      <c r="P202" s="248"/>
      <c r="Q202" s="248"/>
      <c r="R202" s="248"/>
      <c r="S202" s="248"/>
      <c r="T202" s="249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0" t="s">
        <v>178</v>
      </c>
      <c r="AU202" s="250" t="s">
        <v>83</v>
      </c>
      <c r="AV202" s="13" t="s">
        <v>83</v>
      </c>
      <c r="AW202" s="13" t="s">
        <v>30</v>
      </c>
      <c r="AX202" s="13" t="s">
        <v>73</v>
      </c>
      <c r="AY202" s="250" t="s">
        <v>129</v>
      </c>
    </row>
    <row r="203" s="15" customFormat="1">
      <c r="A203" s="15"/>
      <c r="B203" s="262"/>
      <c r="C203" s="263"/>
      <c r="D203" s="242" t="s">
        <v>178</v>
      </c>
      <c r="E203" s="264" t="s">
        <v>1</v>
      </c>
      <c r="F203" s="265" t="s">
        <v>282</v>
      </c>
      <c r="G203" s="263"/>
      <c r="H203" s="266">
        <v>16056.23</v>
      </c>
      <c r="I203" s="267"/>
      <c r="J203" s="263"/>
      <c r="K203" s="263"/>
      <c r="L203" s="268"/>
      <c r="M203" s="269"/>
      <c r="N203" s="270"/>
      <c r="O203" s="270"/>
      <c r="P203" s="270"/>
      <c r="Q203" s="270"/>
      <c r="R203" s="270"/>
      <c r="S203" s="270"/>
      <c r="T203" s="271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72" t="s">
        <v>178</v>
      </c>
      <c r="AU203" s="272" t="s">
        <v>83</v>
      </c>
      <c r="AV203" s="15" t="s">
        <v>136</v>
      </c>
      <c r="AW203" s="15" t="s">
        <v>30</v>
      </c>
      <c r="AX203" s="15" t="s">
        <v>81</v>
      </c>
      <c r="AY203" s="272" t="s">
        <v>129</v>
      </c>
    </row>
    <row r="204" s="2" customFormat="1" ht="14.4" customHeight="1">
      <c r="A204" s="38"/>
      <c r="B204" s="39"/>
      <c r="C204" s="215" t="s">
        <v>290</v>
      </c>
      <c r="D204" s="215" t="s">
        <v>132</v>
      </c>
      <c r="E204" s="216" t="s">
        <v>291</v>
      </c>
      <c r="F204" s="217" t="s">
        <v>292</v>
      </c>
      <c r="G204" s="218" t="s">
        <v>145</v>
      </c>
      <c r="H204" s="219">
        <v>2778.25</v>
      </c>
      <c r="I204" s="220"/>
      <c r="J204" s="221">
        <f>ROUND(I204*H204,2)</f>
        <v>0</v>
      </c>
      <c r="K204" s="222"/>
      <c r="L204" s="44"/>
      <c r="M204" s="223" t="s">
        <v>1</v>
      </c>
      <c r="N204" s="224" t="s">
        <v>38</v>
      </c>
      <c r="O204" s="91"/>
      <c r="P204" s="225">
        <f>O204*H204</f>
        <v>0</v>
      </c>
      <c r="Q204" s="225">
        <v>0</v>
      </c>
      <c r="R204" s="225">
        <f>Q204*H204</f>
        <v>0</v>
      </c>
      <c r="S204" s="225">
        <v>0</v>
      </c>
      <c r="T204" s="226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27" t="s">
        <v>170</v>
      </c>
      <c r="AT204" s="227" t="s">
        <v>132</v>
      </c>
      <c r="AU204" s="227" t="s">
        <v>83</v>
      </c>
      <c r="AY204" s="17" t="s">
        <v>129</v>
      </c>
      <c r="BE204" s="228">
        <f>IF(N204="základní",J204,0)</f>
        <v>0</v>
      </c>
      <c r="BF204" s="228">
        <f>IF(N204="snížená",J204,0)</f>
        <v>0</v>
      </c>
      <c r="BG204" s="228">
        <f>IF(N204="zákl. přenesená",J204,0)</f>
        <v>0</v>
      </c>
      <c r="BH204" s="228">
        <f>IF(N204="sníž. přenesená",J204,0)</f>
        <v>0</v>
      </c>
      <c r="BI204" s="228">
        <f>IF(N204="nulová",J204,0)</f>
        <v>0</v>
      </c>
      <c r="BJ204" s="17" t="s">
        <v>81</v>
      </c>
      <c r="BK204" s="228">
        <f>ROUND(I204*H204,2)</f>
        <v>0</v>
      </c>
      <c r="BL204" s="17" t="s">
        <v>170</v>
      </c>
      <c r="BM204" s="227" t="s">
        <v>293</v>
      </c>
    </row>
    <row r="205" s="14" customFormat="1">
      <c r="A205" s="14"/>
      <c r="B205" s="251"/>
      <c r="C205" s="252"/>
      <c r="D205" s="242" t="s">
        <v>178</v>
      </c>
      <c r="E205" s="253" t="s">
        <v>1</v>
      </c>
      <c r="F205" s="254" t="s">
        <v>270</v>
      </c>
      <c r="G205" s="252"/>
      <c r="H205" s="253" t="s">
        <v>1</v>
      </c>
      <c r="I205" s="255"/>
      <c r="J205" s="252"/>
      <c r="K205" s="252"/>
      <c r="L205" s="256"/>
      <c r="M205" s="257"/>
      <c r="N205" s="258"/>
      <c r="O205" s="258"/>
      <c r="P205" s="258"/>
      <c r="Q205" s="258"/>
      <c r="R205" s="258"/>
      <c r="S205" s="258"/>
      <c r="T205" s="259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0" t="s">
        <v>178</v>
      </c>
      <c r="AU205" s="260" t="s">
        <v>83</v>
      </c>
      <c r="AV205" s="14" t="s">
        <v>81</v>
      </c>
      <c r="AW205" s="14" t="s">
        <v>30</v>
      </c>
      <c r="AX205" s="14" t="s">
        <v>73</v>
      </c>
      <c r="AY205" s="260" t="s">
        <v>129</v>
      </c>
    </row>
    <row r="206" s="13" customFormat="1">
      <c r="A206" s="13"/>
      <c r="B206" s="240"/>
      <c r="C206" s="241"/>
      <c r="D206" s="242" t="s">
        <v>178</v>
      </c>
      <c r="E206" s="261" t="s">
        <v>1</v>
      </c>
      <c r="F206" s="243" t="s">
        <v>271</v>
      </c>
      <c r="G206" s="241"/>
      <c r="H206" s="244">
        <v>2778.25</v>
      </c>
      <c r="I206" s="245"/>
      <c r="J206" s="241"/>
      <c r="K206" s="241"/>
      <c r="L206" s="246"/>
      <c r="M206" s="247"/>
      <c r="N206" s="248"/>
      <c r="O206" s="248"/>
      <c r="P206" s="248"/>
      <c r="Q206" s="248"/>
      <c r="R206" s="248"/>
      <c r="S206" s="248"/>
      <c r="T206" s="249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50" t="s">
        <v>178</v>
      </c>
      <c r="AU206" s="250" t="s">
        <v>83</v>
      </c>
      <c r="AV206" s="13" t="s">
        <v>83</v>
      </c>
      <c r="AW206" s="13" t="s">
        <v>30</v>
      </c>
      <c r="AX206" s="13" t="s">
        <v>73</v>
      </c>
      <c r="AY206" s="250" t="s">
        <v>129</v>
      </c>
    </row>
    <row r="207" s="15" customFormat="1">
      <c r="A207" s="15"/>
      <c r="B207" s="262"/>
      <c r="C207" s="263"/>
      <c r="D207" s="242" t="s">
        <v>178</v>
      </c>
      <c r="E207" s="264" t="s">
        <v>1</v>
      </c>
      <c r="F207" s="265" t="s">
        <v>282</v>
      </c>
      <c r="G207" s="263"/>
      <c r="H207" s="266">
        <v>2778.25</v>
      </c>
      <c r="I207" s="267"/>
      <c r="J207" s="263"/>
      <c r="K207" s="263"/>
      <c r="L207" s="268"/>
      <c r="M207" s="269"/>
      <c r="N207" s="270"/>
      <c r="O207" s="270"/>
      <c r="P207" s="270"/>
      <c r="Q207" s="270"/>
      <c r="R207" s="270"/>
      <c r="S207" s="270"/>
      <c r="T207" s="271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72" t="s">
        <v>178</v>
      </c>
      <c r="AU207" s="272" t="s">
        <v>83</v>
      </c>
      <c r="AV207" s="15" t="s">
        <v>136</v>
      </c>
      <c r="AW207" s="15" t="s">
        <v>30</v>
      </c>
      <c r="AX207" s="15" t="s">
        <v>81</v>
      </c>
      <c r="AY207" s="272" t="s">
        <v>129</v>
      </c>
    </row>
    <row r="208" s="2" customFormat="1" ht="14.4" customHeight="1">
      <c r="A208" s="38"/>
      <c r="B208" s="39"/>
      <c r="C208" s="215" t="s">
        <v>294</v>
      </c>
      <c r="D208" s="215" t="s">
        <v>132</v>
      </c>
      <c r="E208" s="216" t="s">
        <v>295</v>
      </c>
      <c r="F208" s="217" t="s">
        <v>296</v>
      </c>
      <c r="G208" s="218" t="s">
        <v>145</v>
      </c>
      <c r="H208" s="219">
        <v>1509.1800000000001</v>
      </c>
      <c r="I208" s="220"/>
      <c r="J208" s="221">
        <f>ROUND(I208*H208,2)</f>
        <v>0</v>
      </c>
      <c r="K208" s="222"/>
      <c r="L208" s="44"/>
      <c r="M208" s="223" t="s">
        <v>1</v>
      </c>
      <c r="N208" s="224" t="s">
        <v>38</v>
      </c>
      <c r="O208" s="91"/>
      <c r="P208" s="225">
        <f>O208*H208</f>
        <v>0</v>
      </c>
      <c r="Q208" s="225">
        <v>0</v>
      </c>
      <c r="R208" s="225">
        <f>Q208*H208</f>
        <v>0</v>
      </c>
      <c r="S208" s="225">
        <v>0</v>
      </c>
      <c r="T208" s="226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7" t="s">
        <v>170</v>
      </c>
      <c r="AT208" s="227" t="s">
        <v>132</v>
      </c>
      <c r="AU208" s="227" t="s">
        <v>83</v>
      </c>
      <c r="AY208" s="17" t="s">
        <v>129</v>
      </c>
      <c r="BE208" s="228">
        <f>IF(N208="základní",J208,0)</f>
        <v>0</v>
      </c>
      <c r="BF208" s="228">
        <f>IF(N208="snížená",J208,0)</f>
        <v>0</v>
      </c>
      <c r="BG208" s="228">
        <f>IF(N208="zákl. přenesená",J208,0)</f>
        <v>0</v>
      </c>
      <c r="BH208" s="228">
        <f>IF(N208="sníž. přenesená",J208,0)</f>
        <v>0</v>
      </c>
      <c r="BI208" s="228">
        <f>IF(N208="nulová",J208,0)</f>
        <v>0</v>
      </c>
      <c r="BJ208" s="17" t="s">
        <v>81</v>
      </c>
      <c r="BK208" s="228">
        <f>ROUND(I208*H208,2)</f>
        <v>0</v>
      </c>
      <c r="BL208" s="17" t="s">
        <v>170</v>
      </c>
      <c r="BM208" s="227" t="s">
        <v>297</v>
      </c>
    </row>
    <row r="209" s="14" customFormat="1">
      <c r="A209" s="14"/>
      <c r="B209" s="251"/>
      <c r="C209" s="252"/>
      <c r="D209" s="242" t="s">
        <v>178</v>
      </c>
      <c r="E209" s="253" t="s">
        <v>1</v>
      </c>
      <c r="F209" s="254" t="s">
        <v>273</v>
      </c>
      <c r="G209" s="252"/>
      <c r="H209" s="253" t="s">
        <v>1</v>
      </c>
      <c r="I209" s="255"/>
      <c r="J209" s="252"/>
      <c r="K209" s="252"/>
      <c r="L209" s="256"/>
      <c r="M209" s="257"/>
      <c r="N209" s="258"/>
      <c r="O209" s="258"/>
      <c r="P209" s="258"/>
      <c r="Q209" s="258"/>
      <c r="R209" s="258"/>
      <c r="S209" s="258"/>
      <c r="T209" s="259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0" t="s">
        <v>178</v>
      </c>
      <c r="AU209" s="260" t="s">
        <v>83</v>
      </c>
      <c r="AV209" s="14" t="s">
        <v>81</v>
      </c>
      <c r="AW209" s="14" t="s">
        <v>30</v>
      </c>
      <c r="AX209" s="14" t="s">
        <v>73</v>
      </c>
      <c r="AY209" s="260" t="s">
        <v>129</v>
      </c>
    </row>
    <row r="210" s="13" customFormat="1">
      <c r="A210" s="13"/>
      <c r="B210" s="240"/>
      <c r="C210" s="241"/>
      <c r="D210" s="242" t="s">
        <v>178</v>
      </c>
      <c r="E210" s="261" t="s">
        <v>1</v>
      </c>
      <c r="F210" s="243" t="s">
        <v>298</v>
      </c>
      <c r="G210" s="241"/>
      <c r="H210" s="244">
        <v>380.48000000000002</v>
      </c>
      <c r="I210" s="245"/>
      <c r="J210" s="241"/>
      <c r="K210" s="241"/>
      <c r="L210" s="246"/>
      <c r="M210" s="247"/>
      <c r="N210" s="248"/>
      <c r="O210" s="248"/>
      <c r="P210" s="248"/>
      <c r="Q210" s="248"/>
      <c r="R210" s="248"/>
      <c r="S210" s="248"/>
      <c r="T210" s="249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50" t="s">
        <v>178</v>
      </c>
      <c r="AU210" s="250" t="s">
        <v>83</v>
      </c>
      <c r="AV210" s="13" t="s">
        <v>83</v>
      </c>
      <c r="AW210" s="13" t="s">
        <v>30</v>
      </c>
      <c r="AX210" s="13" t="s">
        <v>73</v>
      </c>
      <c r="AY210" s="250" t="s">
        <v>129</v>
      </c>
    </row>
    <row r="211" s="14" customFormat="1">
      <c r="A211" s="14"/>
      <c r="B211" s="251"/>
      <c r="C211" s="252"/>
      <c r="D211" s="242" t="s">
        <v>178</v>
      </c>
      <c r="E211" s="253" t="s">
        <v>1</v>
      </c>
      <c r="F211" s="254" t="s">
        <v>276</v>
      </c>
      <c r="G211" s="252"/>
      <c r="H211" s="253" t="s">
        <v>1</v>
      </c>
      <c r="I211" s="255"/>
      <c r="J211" s="252"/>
      <c r="K211" s="252"/>
      <c r="L211" s="256"/>
      <c r="M211" s="257"/>
      <c r="N211" s="258"/>
      <c r="O211" s="258"/>
      <c r="P211" s="258"/>
      <c r="Q211" s="258"/>
      <c r="R211" s="258"/>
      <c r="S211" s="258"/>
      <c r="T211" s="259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0" t="s">
        <v>178</v>
      </c>
      <c r="AU211" s="260" t="s">
        <v>83</v>
      </c>
      <c r="AV211" s="14" t="s">
        <v>81</v>
      </c>
      <c r="AW211" s="14" t="s">
        <v>30</v>
      </c>
      <c r="AX211" s="14" t="s">
        <v>73</v>
      </c>
      <c r="AY211" s="260" t="s">
        <v>129</v>
      </c>
    </row>
    <row r="212" s="13" customFormat="1">
      <c r="A212" s="13"/>
      <c r="B212" s="240"/>
      <c r="C212" s="241"/>
      <c r="D212" s="242" t="s">
        <v>178</v>
      </c>
      <c r="E212" s="261" t="s">
        <v>1</v>
      </c>
      <c r="F212" s="243" t="s">
        <v>299</v>
      </c>
      <c r="G212" s="241"/>
      <c r="H212" s="244">
        <v>494.01999999999998</v>
      </c>
      <c r="I212" s="245"/>
      <c r="J212" s="241"/>
      <c r="K212" s="241"/>
      <c r="L212" s="246"/>
      <c r="M212" s="247"/>
      <c r="N212" s="248"/>
      <c r="O212" s="248"/>
      <c r="P212" s="248"/>
      <c r="Q212" s="248"/>
      <c r="R212" s="248"/>
      <c r="S212" s="248"/>
      <c r="T212" s="249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0" t="s">
        <v>178</v>
      </c>
      <c r="AU212" s="250" t="s">
        <v>83</v>
      </c>
      <c r="AV212" s="13" t="s">
        <v>83</v>
      </c>
      <c r="AW212" s="13" t="s">
        <v>30</v>
      </c>
      <c r="AX212" s="13" t="s">
        <v>73</v>
      </c>
      <c r="AY212" s="250" t="s">
        <v>129</v>
      </c>
    </row>
    <row r="213" s="14" customFormat="1">
      <c r="A213" s="14"/>
      <c r="B213" s="251"/>
      <c r="C213" s="252"/>
      <c r="D213" s="242" t="s">
        <v>178</v>
      </c>
      <c r="E213" s="253" t="s">
        <v>1</v>
      </c>
      <c r="F213" s="254" t="s">
        <v>279</v>
      </c>
      <c r="G213" s="252"/>
      <c r="H213" s="253" t="s">
        <v>1</v>
      </c>
      <c r="I213" s="255"/>
      <c r="J213" s="252"/>
      <c r="K213" s="252"/>
      <c r="L213" s="256"/>
      <c r="M213" s="257"/>
      <c r="N213" s="258"/>
      <c r="O213" s="258"/>
      <c r="P213" s="258"/>
      <c r="Q213" s="258"/>
      <c r="R213" s="258"/>
      <c r="S213" s="258"/>
      <c r="T213" s="259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0" t="s">
        <v>178</v>
      </c>
      <c r="AU213" s="260" t="s">
        <v>83</v>
      </c>
      <c r="AV213" s="14" t="s">
        <v>81</v>
      </c>
      <c r="AW213" s="14" t="s">
        <v>30</v>
      </c>
      <c r="AX213" s="14" t="s">
        <v>73</v>
      </c>
      <c r="AY213" s="260" t="s">
        <v>129</v>
      </c>
    </row>
    <row r="214" s="13" customFormat="1">
      <c r="A214" s="13"/>
      <c r="B214" s="240"/>
      <c r="C214" s="241"/>
      <c r="D214" s="242" t="s">
        <v>178</v>
      </c>
      <c r="E214" s="261" t="s">
        <v>1</v>
      </c>
      <c r="F214" s="243" t="s">
        <v>300</v>
      </c>
      <c r="G214" s="241"/>
      <c r="H214" s="244">
        <v>634.67999999999995</v>
      </c>
      <c r="I214" s="245"/>
      <c r="J214" s="241"/>
      <c r="K214" s="241"/>
      <c r="L214" s="246"/>
      <c r="M214" s="247"/>
      <c r="N214" s="248"/>
      <c r="O214" s="248"/>
      <c r="P214" s="248"/>
      <c r="Q214" s="248"/>
      <c r="R214" s="248"/>
      <c r="S214" s="248"/>
      <c r="T214" s="249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0" t="s">
        <v>178</v>
      </c>
      <c r="AU214" s="250" t="s">
        <v>83</v>
      </c>
      <c r="AV214" s="13" t="s">
        <v>83</v>
      </c>
      <c r="AW214" s="13" t="s">
        <v>30</v>
      </c>
      <c r="AX214" s="13" t="s">
        <v>73</v>
      </c>
      <c r="AY214" s="250" t="s">
        <v>129</v>
      </c>
    </row>
    <row r="215" s="15" customFormat="1">
      <c r="A215" s="15"/>
      <c r="B215" s="262"/>
      <c r="C215" s="263"/>
      <c r="D215" s="242" t="s">
        <v>178</v>
      </c>
      <c r="E215" s="264" t="s">
        <v>1</v>
      </c>
      <c r="F215" s="265" t="s">
        <v>282</v>
      </c>
      <c r="G215" s="263"/>
      <c r="H215" s="266">
        <v>1509.1800000000001</v>
      </c>
      <c r="I215" s="267"/>
      <c r="J215" s="263"/>
      <c r="K215" s="263"/>
      <c r="L215" s="268"/>
      <c r="M215" s="269"/>
      <c r="N215" s="270"/>
      <c r="O215" s="270"/>
      <c r="P215" s="270"/>
      <c r="Q215" s="270"/>
      <c r="R215" s="270"/>
      <c r="S215" s="270"/>
      <c r="T215" s="271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72" t="s">
        <v>178</v>
      </c>
      <c r="AU215" s="272" t="s">
        <v>83</v>
      </c>
      <c r="AV215" s="15" t="s">
        <v>136</v>
      </c>
      <c r="AW215" s="15" t="s">
        <v>30</v>
      </c>
      <c r="AX215" s="15" t="s">
        <v>81</v>
      </c>
      <c r="AY215" s="272" t="s">
        <v>129</v>
      </c>
    </row>
    <row r="216" s="2" customFormat="1" ht="14.4" customHeight="1">
      <c r="A216" s="38"/>
      <c r="B216" s="39"/>
      <c r="C216" s="215" t="s">
        <v>301</v>
      </c>
      <c r="D216" s="215" t="s">
        <v>132</v>
      </c>
      <c r="E216" s="216" t="s">
        <v>302</v>
      </c>
      <c r="F216" s="217" t="s">
        <v>303</v>
      </c>
      <c r="G216" s="218" t="s">
        <v>145</v>
      </c>
      <c r="H216" s="219">
        <v>193.81</v>
      </c>
      <c r="I216" s="220"/>
      <c r="J216" s="221">
        <f>ROUND(I216*H216,2)</f>
        <v>0</v>
      </c>
      <c r="K216" s="222"/>
      <c r="L216" s="44"/>
      <c r="M216" s="223" t="s">
        <v>1</v>
      </c>
      <c r="N216" s="224" t="s">
        <v>38</v>
      </c>
      <c r="O216" s="91"/>
      <c r="P216" s="225">
        <f>O216*H216</f>
        <v>0</v>
      </c>
      <c r="Q216" s="225">
        <v>0</v>
      </c>
      <c r="R216" s="225">
        <f>Q216*H216</f>
        <v>0</v>
      </c>
      <c r="S216" s="225">
        <v>0</v>
      </c>
      <c r="T216" s="226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7" t="s">
        <v>170</v>
      </c>
      <c r="AT216" s="227" t="s">
        <v>132</v>
      </c>
      <c r="AU216" s="227" t="s">
        <v>83</v>
      </c>
      <c r="AY216" s="17" t="s">
        <v>129</v>
      </c>
      <c r="BE216" s="228">
        <f>IF(N216="základní",J216,0)</f>
        <v>0</v>
      </c>
      <c r="BF216" s="228">
        <f>IF(N216="snížená",J216,0)</f>
        <v>0</v>
      </c>
      <c r="BG216" s="228">
        <f>IF(N216="zákl. přenesená",J216,0)</f>
        <v>0</v>
      </c>
      <c r="BH216" s="228">
        <f>IF(N216="sníž. přenesená",J216,0)</f>
        <v>0</v>
      </c>
      <c r="BI216" s="228">
        <f>IF(N216="nulová",J216,0)</f>
        <v>0</v>
      </c>
      <c r="BJ216" s="17" t="s">
        <v>81</v>
      </c>
      <c r="BK216" s="228">
        <f>ROUND(I216*H216,2)</f>
        <v>0</v>
      </c>
      <c r="BL216" s="17" t="s">
        <v>170</v>
      </c>
      <c r="BM216" s="227" t="s">
        <v>304</v>
      </c>
    </row>
    <row r="217" s="14" customFormat="1">
      <c r="A217" s="14"/>
      <c r="B217" s="251"/>
      <c r="C217" s="252"/>
      <c r="D217" s="242" t="s">
        <v>178</v>
      </c>
      <c r="E217" s="253" t="s">
        <v>1</v>
      </c>
      <c r="F217" s="254" t="s">
        <v>270</v>
      </c>
      <c r="G217" s="252"/>
      <c r="H217" s="253" t="s">
        <v>1</v>
      </c>
      <c r="I217" s="255"/>
      <c r="J217" s="252"/>
      <c r="K217" s="252"/>
      <c r="L217" s="256"/>
      <c r="M217" s="257"/>
      <c r="N217" s="258"/>
      <c r="O217" s="258"/>
      <c r="P217" s="258"/>
      <c r="Q217" s="258"/>
      <c r="R217" s="258"/>
      <c r="S217" s="258"/>
      <c r="T217" s="259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0" t="s">
        <v>178</v>
      </c>
      <c r="AU217" s="260" t="s">
        <v>83</v>
      </c>
      <c r="AV217" s="14" t="s">
        <v>81</v>
      </c>
      <c r="AW217" s="14" t="s">
        <v>30</v>
      </c>
      <c r="AX217" s="14" t="s">
        <v>73</v>
      </c>
      <c r="AY217" s="260" t="s">
        <v>129</v>
      </c>
    </row>
    <row r="218" s="13" customFormat="1">
      <c r="A218" s="13"/>
      <c r="B218" s="240"/>
      <c r="C218" s="241"/>
      <c r="D218" s="242" t="s">
        <v>178</v>
      </c>
      <c r="E218" s="261" t="s">
        <v>1</v>
      </c>
      <c r="F218" s="243" t="s">
        <v>305</v>
      </c>
      <c r="G218" s="241"/>
      <c r="H218" s="244">
        <v>132.25</v>
      </c>
      <c r="I218" s="245"/>
      <c r="J218" s="241"/>
      <c r="K218" s="241"/>
      <c r="L218" s="246"/>
      <c r="M218" s="247"/>
      <c r="N218" s="248"/>
      <c r="O218" s="248"/>
      <c r="P218" s="248"/>
      <c r="Q218" s="248"/>
      <c r="R218" s="248"/>
      <c r="S218" s="248"/>
      <c r="T218" s="249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0" t="s">
        <v>178</v>
      </c>
      <c r="AU218" s="250" t="s">
        <v>83</v>
      </c>
      <c r="AV218" s="13" t="s">
        <v>83</v>
      </c>
      <c r="AW218" s="13" t="s">
        <v>30</v>
      </c>
      <c r="AX218" s="13" t="s">
        <v>73</v>
      </c>
      <c r="AY218" s="250" t="s">
        <v>129</v>
      </c>
    </row>
    <row r="219" s="14" customFormat="1">
      <c r="A219" s="14"/>
      <c r="B219" s="251"/>
      <c r="C219" s="252"/>
      <c r="D219" s="242" t="s">
        <v>178</v>
      </c>
      <c r="E219" s="253" t="s">
        <v>1</v>
      </c>
      <c r="F219" s="254" t="s">
        <v>273</v>
      </c>
      <c r="G219" s="252"/>
      <c r="H219" s="253" t="s">
        <v>1</v>
      </c>
      <c r="I219" s="255"/>
      <c r="J219" s="252"/>
      <c r="K219" s="252"/>
      <c r="L219" s="256"/>
      <c r="M219" s="257"/>
      <c r="N219" s="258"/>
      <c r="O219" s="258"/>
      <c r="P219" s="258"/>
      <c r="Q219" s="258"/>
      <c r="R219" s="258"/>
      <c r="S219" s="258"/>
      <c r="T219" s="259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0" t="s">
        <v>178</v>
      </c>
      <c r="AU219" s="260" t="s">
        <v>83</v>
      </c>
      <c r="AV219" s="14" t="s">
        <v>81</v>
      </c>
      <c r="AW219" s="14" t="s">
        <v>30</v>
      </c>
      <c r="AX219" s="14" t="s">
        <v>73</v>
      </c>
      <c r="AY219" s="260" t="s">
        <v>129</v>
      </c>
    </row>
    <row r="220" s="13" customFormat="1">
      <c r="A220" s="13"/>
      <c r="B220" s="240"/>
      <c r="C220" s="241"/>
      <c r="D220" s="242" t="s">
        <v>178</v>
      </c>
      <c r="E220" s="261" t="s">
        <v>1</v>
      </c>
      <c r="F220" s="243" t="s">
        <v>306</v>
      </c>
      <c r="G220" s="241"/>
      <c r="H220" s="244">
        <v>29.640000000000001</v>
      </c>
      <c r="I220" s="245"/>
      <c r="J220" s="241"/>
      <c r="K220" s="241"/>
      <c r="L220" s="246"/>
      <c r="M220" s="247"/>
      <c r="N220" s="248"/>
      <c r="O220" s="248"/>
      <c r="P220" s="248"/>
      <c r="Q220" s="248"/>
      <c r="R220" s="248"/>
      <c r="S220" s="248"/>
      <c r="T220" s="249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0" t="s">
        <v>178</v>
      </c>
      <c r="AU220" s="250" t="s">
        <v>83</v>
      </c>
      <c r="AV220" s="13" t="s">
        <v>83</v>
      </c>
      <c r="AW220" s="13" t="s">
        <v>30</v>
      </c>
      <c r="AX220" s="13" t="s">
        <v>73</v>
      </c>
      <c r="AY220" s="250" t="s">
        <v>129</v>
      </c>
    </row>
    <row r="221" s="14" customFormat="1">
      <c r="A221" s="14"/>
      <c r="B221" s="251"/>
      <c r="C221" s="252"/>
      <c r="D221" s="242" t="s">
        <v>178</v>
      </c>
      <c r="E221" s="253" t="s">
        <v>1</v>
      </c>
      <c r="F221" s="254" t="s">
        <v>276</v>
      </c>
      <c r="G221" s="252"/>
      <c r="H221" s="253" t="s">
        <v>1</v>
      </c>
      <c r="I221" s="255"/>
      <c r="J221" s="252"/>
      <c r="K221" s="252"/>
      <c r="L221" s="256"/>
      <c r="M221" s="257"/>
      <c r="N221" s="258"/>
      <c r="O221" s="258"/>
      <c r="P221" s="258"/>
      <c r="Q221" s="258"/>
      <c r="R221" s="258"/>
      <c r="S221" s="258"/>
      <c r="T221" s="259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0" t="s">
        <v>178</v>
      </c>
      <c r="AU221" s="260" t="s">
        <v>83</v>
      </c>
      <c r="AV221" s="14" t="s">
        <v>81</v>
      </c>
      <c r="AW221" s="14" t="s">
        <v>30</v>
      </c>
      <c r="AX221" s="14" t="s">
        <v>73</v>
      </c>
      <c r="AY221" s="260" t="s">
        <v>129</v>
      </c>
    </row>
    <row r="222" s="13" customFormat="1">
      <c r="A222" s="13"/>
      <c r="B222" s="240"/>
      <c r="C222" s="241"/>
      <c r="D222" s="242" t="s">
        <v>178</v>
      </c>
      <c r="E222" s="261" t="s">
        <v>1</v>
      </c>
      <c r="F222" s="243" t="s">
        <v>307</v>
      </c>
      <c r="G222" s="241"/>
      <c r="H222" s="244">
        <v>31.920000000000002</v>
      </c>
      <c r="I222" s="245"/>
      <c r="J222" s="241"/>
      <c r="K222" s="241"/>
      <c r="L222" s="246"/>
      <c r="M222" s="247"/>
      <c r="N222" s="248"/>
      <c r="O222" s="248"/>
      <c r="P222" s="248"/>
      <c r="Q222" s="248"/>
      <c r="R222" s="248"/>
      <c r="S222" s="248"/>
      <c r="T222" s="249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0" t="s">
        <v>178</v>
      </c>
      <c r="AU222" s="250" t="s">
        <v>83</v>
      </c>
      <c r="AV222" s="13" t="s">
        <v>83</v>
      </c>
      <c r="AW222" s="13" t="s">
        <v>30</v>
      </c>
      <c r="AX222" s="13" t="s">
        <v>73</v>
      </c>
      <c r="AY222" s="250" t="s">
        <v>129</v>
      </c>
    </row>
    <row r="223" s="15" customFormat="1">
      <c r="A223" s="15"/>
      <c r="B223" s="262"/>
      <c r="C223" s="263"/>
      <c r="D223" s="242" t="s">
        <v>178</v>
      </c>
      <c r="E223" s="264" t="s">
        <v>1</v>
      </c>
      <c r="F223" s="265" t="s">
        <v>282</v>
      </c>
      <c r="G223" s="263"/>
      <c r="H223" s="266">
        <v>193.81</v>
      </c>
      <c r="I223" s="267"/>
      <c r="J223" s="263"/>
      <c r="K223" s="263"/>
      <c r="L223" s="268"/>
      <c r="M223" s="269"/>
      <c r="N223" s="270"/>
      <c r="O223" s="270"/>
      <c r="P223" s="270"/>
      <c r="Q223" s="270"/>
      <c r="R223" s="270"/>
      <c r="S223" s="270"/>
      <c r="T223" s="271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72" t="s">
        <v>178</v>
      </c>
      <c r="AU223" s="272" t="s">
        <v>83</v>
      </c>
      <c r="AV223" s="15" t="s">
        <v>136</v>
      </c>
      <c r="AW223" s="15" t="s">
        <v>30</v>
      </c>
      <c r="AX223" s="15" t="s">
        <v>81</v>
      </c>
      <c r="AY223" s="272" t="s">
        <v>129</v>
      </c>
    </row>
    <row r="224" s="2" customFormat="1" ht="14.4" customHeight="1">
      <c r="A224" s="38"/>
      <c r="B224" s="39"/>
      <c r="C224" s="215" t="s">
        <v>308</v>
      </c>
      <c r="D224" s="215" t="s">
        <v>132</v>
      </c>
      <c r="E224" s="216" t="s">
        <v>309</v>
      </c>
      <c r="F224" s="217" t="s">
        <v>310</v>
      </c>
      <c r="G224" s="218" t="s">
        <v>145</v>
      </c>
      <c r="H224" s="219">
        <v>197.50999999999999</v>
      </c>
      <c r="I224" s="220"/>
      <c r="J224" s="221">
        <f>ROUND(I224*H224,2)</f>
        <v>0</v>
      </c>
      <c r="K224" s="222"/>
      <c r="L224" s="44"/>
      <c r="M224" s="223" t="s">
        <v>1</v>
      </c>
      <c r="N224" s="224" t="s">
        <v>38</v>
      </c>
      <c r="O224" s="91"/>
      <c r="P224" s="225">
        <f>O224*H224</f>
        <v>0</v>
      </c>
      <c r="Q224" s="225">
        <v>0</v>
      </c>
      <c r="R224" s="225">
        <f>Q224*H224</f>
        <v>0</v>
      </c>
      <c r="S224" s="225">
        <v>0</v>
      </c>
      <c r="T224" s="226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7" t="s">
        <v>170</v>
      </c>
      <c r="AT224" s="227" t="s">
        <v>132</v>
      </c>
      <c r="AU224" s="227" t="s">
        <v>83</v>
      </c>
      <c r="AY224" s="17" t="s">
        <v>129</v>
      </c>
      <c r="BE224" s="228">
        <f>IF(N224="základní",J224,0)</f>
        <v>0</v>
      </c>
      <c r="BF224" s="228">
        <f>IF(N224="snížená",J224,0)</f>
        <v>0</v>
      </c>
      <c r="BG224" s="228">
        <f>IF(N224="zákl. přenesená",J224,0)</f>
        <v>0</v>
      </c>
      <c r="BH224" s="228">
        <f>IF(N224="sníž. přenesená",J224,0)</f>
        <v>0</v>
      </c>
      <c r="BI224" s="228">
        <f>IF(N224="nulová",J224,0)</f>
        <v>0</v>
      </c>
      <c r="BJ224" s="17" t="s">
        <v>81</v>
      </c>
      <c r="BK224" s="228">
        <f>ROUND(I224*H224,2)</f>
        <v>0</v>
      </c>
      <c r="BL224" s="17" t="s">
        <v>170</v>
      </c>
      <c r="BM224" s="227" t="s">
        <v>311</v>
      </c>
    </row>
    <row r="225" s="14" customFormat="1">
      <c r="A225" s="14"/>
      <c r="B225" s="251"/>
      <c r="C225" s="252"/>
      <c r="D225" s="242" t="s">
        <v>178</v>
      </c>
      <c r="E225" s="253" t="s">
        <v>1</v>
      </c>
      <c r="F225" s="254" t="s">
        <v>270</v>
      </c>
      <c r="G225" s="252"/>
      <c r="H225" s="253" t="s">
        <v>1</v>
      </c>
      <c r="I225" s="255"/>
      <c r="J225" s="252"/>
      <c r="K225" s="252"/>
      <c r="L225" s="256"/>
      <c r="M225" s="257"/>
      <c r="N225" s="258"/>
      <c r="O225" s="258"/>
      <c r="P225" s="258"/>
      <c r="Q225" s="258"/>
      <c r="R225" s="258"/>
      <c r="S225" s="258"/>
      <c r="T225" s="259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0" t="s">
        <v>178</v>
      </c>
      <c r="AU225" s="260" t="s">
        <v>83</v>
      </c>
      <c r="AV225" s="14" t="s">
        <v>81</v>
      </c>
      <c r="AW225" s="14" t="s">
        <v>30</v>
      </c>
      <c r="AX225" s="14" t="s">
        <v>73</v>
      </c>
      <c r="AY225" s="260" t="s">
        <v>129</v>
      </c>
    </row>
    <row r="226" s="13" customFormat="1">
      <c r="A226" s="13"/>
      <c r="B226" s="240"/>
      <c r="C226" s="241"/>
      <c r="D226" s="242" t="s">
        <v>178</v>
      </c>
      <c r="E226" s="261" t="s">
        <v>1</v>
      </c>
      <c r="F226" s="243" t="s">
        <v>312</v>
      </c>
      <c r="G226" s="241"/>
      <c r="H226" s="244">
        <v>136.97</v>
      </c>
      <c r="I226" s="245"/>
      <c r="J226" s="241"/>
      <c r="K226" s="241"/>
      <c r="L226" s="246"/>
      <c r="M226" s="247"/>
      <c r="N226" s="248"/>
      <c r="O226" s="248"/>
      <c r="P226" s="248"/>
      <c r="Q226" s="248"/>
      <c r="R226" s="248"/>
      <c r="S226" s="248"/>
      <c r="T226" s="249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0" t="s">
        <v>178</v>
      </c>
      <c r="AU226" s="250" t="s">
        <v>83</v>
      </c>
      <c r="AV226" s="13" t="s">
        <v>83</v>
      </c>
      <c r="AW226" s="13" t="s">
        <v>30</v>
      </c>
      <c r="AX226" s="13" t="s">
        <v>73</v>
      </c>
      <c r="AY226" s="250" t="s">
        <v>129</v>
      </c>
    </row>
    <row r="227" s="14" customFormat="1">
      <c r="A227" s="14"/>
      <c r="B227" s="251"/>
      <c r="C227" s="252"/>
      <c r="D227" s="242" t="s">
        <v>178</v>
      </c>
      <c r="E227" s="253" t="s">
        <v>1</v>
      </c>
      <c r="F227" s="254" t="s">
        <v>273</v>
      </c>
      <c r="G227" s="252"/>
      <c r="H227" s="253" t="s">
        <v>1</v>
      </c>
      <c r="I227" s="255"/>
      <c r="J227" s="252"/>
      <c r="K227" s="252"/>
      <c r="L227" s="256"/>
      <c r="M227" s="257"/>
      <c r="N227" s="258"/>
      <c r="O227" s="258"/>
      <c r="P227" s="258"/>
      <c r="Q227" s="258"/>
      <c r="R227" s="258"/>
      <c r="S227" s="258"/>
      <c r="T227" s="259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0" t="s">
        <v>178</v>
      </c>
      <c r="AU227" s="260" t="s">
        <v>83</v>
      </c>
      <c r="AV227" s="14" t="s">
        <v>81</v>
      </c>
      <c r="AW227" s="14" t="s">
        <v>30</v>
      </c>
      <c r="AX227" s="14" t="s">
        <v>73</v>
      </c>
      <c r="AY227" s="260" t="s">
        <v>129</v>
      </c>
    </row>
    <row r="228" s="13" customFormat="1">
      <c r="A228" s="13"/>
      <c r="B228" s="240"/>
      <c r="C228" s="241"/>
      <c r="D228" s="242" t="s">
        <v>178</v>
      </c>
      <c r="E228" s="261" t="s">
        <v>1</v>
      </c>
      <c r="F228" s="243" t="s">
        <v>313</v>
      </c>
      <c r="G228" s="241"/>
      <c r="H228" s="244">
        <v>28.620000000000001</v>
      </c>
      <c r="I228" s="245"/>
      <c r="J228" s="241"/>
      <c r="K228" s="241"/>
      <c r="L228" s="246"/>
      <c r="M228" s="247"/>
      <c r="N228" s="248"/>
      <c r="O228" s="248"/>
      <c r="P228" s="248"/>
      <c r="Q228" s="248"/>
      <c r="R228" s="248"/>
      <c r="S228" s="248"/>
      <c r="T228" s="249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0" t="s">
        <v>178</v>
      </c>
      <c r="AU228" s="250" t="s">
        <v>83</v>
      </c>
      <c r="AV228" s="13" t="s">
        <v>83</v>
      </c>
      <c r="AW228" s="13" t="s">
        <v>30</v>
      </c>
      <c r="AX228" s="13" t="s">
        <v>73</v>
      </c>
      <c r="AY228" s="250" t="s">
        <v>129</v>
      </c>
    </row>
    <row r="229" s="14" customFormat="1">
      <c r="A229" s="14"/>
      <c r="B229" s="251"/>
      <c r="C229" s="252"/>
      <c r="D229" s="242" t="s">
        <v>178</v>
      </c>
      <c r="E229" s="253" t="s">
        <v>1</v>
      </c>
      <c r="F229" s="254" t="s">
        <v>276</v>
      </c>
      <c r="G229" s="252"/>
      <c r="H229" s="253" t="s">
        <v>1</v>
      </c>
      <c r="I229" s="255"/>
      <c r="J229" s="252"/>
      <c r="K229" s="252"/>
      <c r="L229" s="256"/>
      <c r="M229" s="257"/>
      <c r="N229" s="258"/>
      <c r="O229" s="258"/>
      <c r="P229" s="258"/>
      <c r="Q229" s="258"/>
      <c r="R229" s="258"/>
      <c r="S229" s="258"/>
      <c r="T229" s="259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0" t="s">
        <v>178</v>
      </c>
      <c r="AU229" s="260" t="s">
        <v>83</v>
      </c>
      <c r="AV229" s="14" t="s">
        <v>81</v>
      </c>
      <c r="AW229" s="14" t="s">
        <v>30</v>
      </c>
      <c r="AX229" s="14" t="s">
        <v>73</v>
      </c>
      <c r="AY229" s="260" t="s">
        <v>129</v>
      </c>
    </row>
    <row r="230" s="13" customFormat="1">
      <c r="A230" s="13"/>
      <c r="B230" s="240"/>
      <c r="C230" s="241"/>
      <c r="D230" s="242" t="s">
        <v>178</v>
      </c>
      <c r="E230" s="261" t="s">
        <v>1</v>
      </c>
      <c r="F230" s="243" t="s">
        <v>307</v>
      </c>
      <c r="G230" s="241"/>
      <c r="H230" s="244">
        <v>31.920000000000002</v>
      </c>
      <c r="I230" s="245"/>
      <c r="J230" s="241"/>
      <c r="K230" s="241"/>
      <c r="L230" s="246"/>
      <c r="M230" s="247"/>
      <c r="N230" s="248"/>
      <c r="O230" s="248"/>
      <c r="P230" s="248"/>
      <c r="Q230" s="248"/>
      <c r="R230" s="248"/>
      <c r="S230" s="248"/>
      <c r="T230" s="249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0" t="s">
        <v>178</v>
      </c>
      <c r="AU230" s="250" t="s">
        <v>83</v>
      </c>
      <c r="AV230" s="13" t="s">
        <v>83</v>
      </c>
      <c r="AW230" s="13" t="s">
        <v>30</v>
      </c>
      <c r="AX230" s="13" t="s">
        <v>73</v>
      </c>
      <c r="AY230" s="250" t="s">
        <v>129</v>
      </c>
    </row>
    <row r="231" s="15" customFormat="1">
      <c r="A231" s="15"/>
      <c r="B231" s="262"/>
      <c r="C231" s="263"/>
      <c r="D231" s="242" t="s">
        <v>178</v>
      </c>
      <c r="E231" s="264" t="s">
        <v>1</v>
      </c>
      <c r="F231" s="265" t="s">
        <v>282</v>
      </c>
      <c r="G231" s="263"/>
      <c r="H231" s="266">
        <v>197.50999999999999</v>
      </c>
      <c r="I231" s="267"/>
      <c r="J231" s="263"/>
      <c r="K231" s="263"/>
      <c r="L231" s="268"/>
      <c r="M231" s="269"/>
      <c r="N231" s="270"/>
      <c r="O231" s="270"/>
      <c r="P231" s="270"/>
      <c r="Q231" s="270"/>
      <c r="R231" s="270"/>
      <c r="S231" s="270"/>
      <c r="T231" s="271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T231" s="272" t="s">
        <v>178</v>
      </c>
      <c r="AU231" s="272" t="s">
        <v>83</v>
      </c>
      <c r="AV231" s="15" t="s">
        <v>136</v>
      </c>
      <c r="AW231" s="15" t="s">
        <v>30</v>
      </c>
      <c r="AX231" s="15" t="s">
        <v>81</v>
      </c>
      <c r="AY231" s="272" t="s">
        <v>129</v>
      </c>
    </row>
    <row r="232" s="2" customFormat="1" ht="14.4" customHeight="1">
      <c r="A232" s="38"/>
      <c r="B232" s="39"/>
      <c r="C232" s="215" t="s">
        <v>314</v>
      </c>
      <c r="D232" s="215" t="s">
        <v>132</v>
      </c>
      <c r="E232" s="216" t="s">
        <v>315</v>
      </c>
      <c r="F232" s="217" t="s">
        <v>316</v>
      </c>
      <c r="G232" s="218" t="s">
        <v>145</v>
      </c>
      <c r="H232" s="219">
        <v>194.66</v>
      </c>
      <c r="I232" s="220"/>
      <c r="J232" s="221">
        <f>ROUND(I232*H232,2)</f>
        <v>0</v>
      </c>
      <c r="K232" s="222"/>
      <c r="L232" s="44"/>
      <c r="M232" s="223" t="s">
        <v>1</v>
      </c>
      <c r="N232" s="224" t="s">
        <v>38</v>
      </c>
      <c r="O232" s="91"/>
      <c r="P232" s="225">
        <f>O232*H232</f>
        <v>0</v>
      </c>
      <c r="Q232" s="225">
        <v>0</v>
      </c>
      <c r="R232" s="225">
        <f>Q232*H232</f>
        <v>0</v>
      </c>
      <c r="S232" s="225">
        <v>0</v>
      </c>
      <c r="T232" s="226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27" t="s">
        <v>170</v>
      </c>
      <c r="AT232" s="227" t="s">
        <v>132</v>
      </c>
      <c r="AU232" s="227" t="s">
        <v>83</v>
      </c>
      <c r="AY232" s="17" t="s">
        <v>129</v>
      </c>
      <c r="BE232" s="228">
        <f>IF(N232="základní",J232,0)</f>
        <v>0</v>
      </c>
      <c r="BF232" s="228">
        <f>IF(N232="snížená",J232,0)</f>
        <v>0</v>
      </c>
      <c r="BG232" s="228">
        <f>IF(N232="zákl. přenesená",J232,0)</f>
        <v>0</v>
      </c>
      <c r="BH232" s="228">
        <f>IF(N232="sníž. přenesená",J232,0)</f>
        <v>0</v>
      </c>
      <c r="BI232" s="228">
        <f>IF(N232="nulová",J232,0)</f>
        <v>0</v>
      </c>
      <c r="BJ232" s="17" t="s">
        <v>81</v>
      </c>
      <c r="BK232" s="228">
        <f>ROUND(I232*H232,2)</f>
        <v>0</v>
      </c>
      <c r="BL232" s="17" t="s">
        <v>170</v>
      </c>
      <c r="BM232" s="227" t="s">
        <v>317</v>
      </c>
    </row>
    <row r="233" s="14" customFormat="1">
      <c r="A233" s="14"/>
      <c r="B233" s="251"/>
      <c r="C233" s="252"/>
      <c r="D233" s="242" t="s">
        <v>178</v>
      </c>
      <c r="E233" s="253" t="s">
        <v>1</v>
      </c>
      <c r="F233" s="254" t="s">
        <v>270</v>
      </c>
      <c r="G233" s="252"/>
      <c r="H233" s="253" t="s">
        <v>1</v>
      </c>
      <c r="I233" s="255"/>
      <c r="J233" s="252"/>
      <c r="K233" s="252"/>
      <c r="L233" s="256"/>
      <c r="M233" s="257"/>
      <c r="N233" s="258"/>
      <c r="O233" s="258"/>
      <c r="P233" s="258"/>
      <c r="Q233" s="258"/>
      <c r="R233" s="258"/>
      <c r="S233" s="258"/>
      <c r="T233" s="259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0" t="s">
        <v>178</v>
      </c>
      <c r="AU233" s="260" t="s">
        <v>83</v>
      </c>
      <c r="AV233" s="14" t="s">
        <v>81</v>
      </c>
      <c r="AW233" s="14" t="s">
        <v>30</v>
      </c>
      <c r="AX233" s="14" t="s">
        <v>73</v>
      </c>
      <c r="AY233" s="260" t="s">
        <v>129</v>
      </c>
    </row>
    <row r="234" s="13" customFormat="1">
      <c r="A234" s="13"/>
      <c r="B234" s="240"/>
      <c r="C234" s="241"/>
      <c r="D234" s="242" t="s">
        <v>178</v>
      </c>
      <c r="E234" s="261" t="s">
        <v>1</v>
      </c>
      <c r="F234" s="243" t="s">
        <v>312</v>
      </c>
      <c r="G234" s="241"/>
      <c r="H234" s="244">
        <v>136.97</v>
      </c>
      <c r="I234" s="245"/>
      <c r="J234" s="241"/>
      <c r="K234" s="241"/>
      <c r="L234" s="246"/>
      <c r="M234" s="247"/>
      <c r="N234" s="248"/>
      <c r="O234" s="248"/>
      <c r="P234" s="248"/>
      <c r="Q234" s="248"/>
      <c r="R234" s="248"/>
      <c r="S234" s="248"/>
      <c r="T234" s="249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50" t="s">
        <v>178</v>
      </c>
      <c r="AU234" s="250" t="s">
        <v>83</v>
      </c>
      <c r="AV234" s="13" t="s">
        <v>83</v>
      </c>
      <c r="AW234" s="13" t="s">
        <v>30</v>
      </c>
      <c r="AX234" s="13" t="s">
        <v>73</v>
      </c>
      <c r="AY234" s="250" t="s">
        <v>129</v>
      </c>
    </row>
    <row r="235" s="14" customFormat="1">
      <c r="A235" s="14"/>
      <c r="B235" s="251"/>
      <c r="C235" s="252"/>
      <c r="D235" s="242" t="s">
        <v>178</v>
      </c>
      <c r="E235" s="253" t="s">
        <v>1</v>
      </c>
      <c r="F235" s="254" t="s">
        <v>273</v>
      </c>
      <c r="G235" s="252"/>
      <c r="H235" s="253" t="s">
        <v>1</v>
      </c>
      <c r="I235" s="255"/>
      <c r="J235" s="252"/>
      <c r="K235" s="252"/>
      <c r="L235" s="256"/>
      <c r="M235" s="257"/>
      <c r="N235" s="258"/>
      <c r="O235" s="258"/>
      <c r="P235" s="258"/>
      <c r="Q235" s="258"/>
      <c r="R235" s="258"/>
      <c r="S235" s="258"/>
      <c r="T235" s="259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0" t="s">
        <v>178</v>
      </c>
      <c r="AU235" s="260" t="s">
        <v>83</v>
      </c>
      <c r="AV235" s="14" t="s">
        <v>81</v>
      </c>
      <c r="AW235" s="14" t="s">
        <v>30</v>
      </c>
      <c r="AX235" s="14" t="s">
        <v>73</v>
      </c>
      <c r="AY235" s="260" t="s">
        <v>129</v>
      </c>
    </row>
    <row r="236" s="13" customFormat="1">
      <c r="A236" s="13"/>
      <c r="B236" s="240"/>
      <c r="C236" s="241"/>
      <c r="D236" s="242" t="s">
        <v>178</v>
      </c>
      <c r="E236" s="261" t="s">
        <v>1</v>
      </c>
      <c r="F236" s="243" t="s">
        <v>313</v>
      </c>
      <c r="G236" s="241"/>
      <c r="H236" s="244">
        <v>28.620000000000001</v>
      </c>
      <c r="I236" s="245"/>
      <c r="J236" s="241"/>
      <c r="K236" s="241"/>
      <c r="L236" s="246"/>
      <c r="M236" s="247"/>
      <c r="N236" s="248"/>
      <c r="O236" s="248"/>
      <c r="P236" s="248"/>
      <c r="Q236" s="248"/>
      <c r="R236" s="248"/>
      <c r="S236" s="248"/>
      <c r="T236" s="249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0" t="s">
        <v>178</v>
      </c>
      <c r="AU236" s="250" t="s">
        <v>83</v>
      </c>
      <c r="AV236" s="13" t="s">
        <v>83</v>
      </c>
      <c r="AW236" s="13" t="s">
        <v>30</v>
      </c>
      <c r="AX236" s="13" t="s">
        <v>73</v>
      </c>
      <c r="AY236" s="250" t="s">
        <v>129</v>
      </c>
    </row>
    <row r="237" s="14" customFormat="1">
      <c r="A237" s="14"/>
      <c r="B237" s="251"/>
      <c r="C237" s="252"/>
      <c r="D237" s="242" t="s">
        <v>178</v>
      </c>
      <c r="E237" s="253" t="s">
        <v>1</v>
      </c>
      <c r="F237" s="254" t="s">
        <v>276</v>
      </c>
      <c r="G237" s="252"/>
      <c r="H237" s="253" t="s">
        <v>1</v>
      </c>
      <c r="I237" s="255"/>
      <c r="J237" s="252"/>
      <c r="K237" s="252"/>
      <c r="L237" s="256"/>
      <c r="M237" s="257"/>
      <c r="N237" s="258"/>
      <c r="O237" s="258"/>
      <c r="P237" s="258"/>
      <c r="Q237" s="258"/>
      <c r="R237" s="258"/>
      <c r="S237" s="258"/>
      <c r="T237" s="259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0" t="s">
        <v>178</v>
      </c>
      <c r="AU237" s="260" t="s">
        <v>83</v>
      </c>
      <c r="AV237" s="14" t="s">
        <v>81</v>
      </c>
      <c r="AW237" s="14" t="s">
        <v>30</v>
      </c>
      <c r="AX237" s="14" t="s">
        <v>73</v>
      </c>
      <c r="AY237" s="260" t="s">
        <v>129</v>
      </c>
    </row>
    <row r="238" s="13" customFormat="1">
      <c r="A238" s="13"/>
      <c r="B238" s="240"/>
      <c r="C238" s="241"/>
      <c r="D238" s="242" t="s">
        <v>178</v>
      </c>
      <c r="E238" s="261" t="s">
        <v>1</v>
      </c>
      <c r="F238" s="243" t="s">
        <v>318</v>
      </c>
      <c r="G238" s="241"/>
      <c r="H238" s="244">
        <v>29.07</v>
      </c>
      <c r="I238" s="245"/>
      <c r="J238" s="241"/>
      <c r="K238" s="241"/>
      <c r="L238" s="246"/>
      <c r="M238" s="247"/>
      <c r="N238" s="248"/>
      <c r="O238" s="248"/>
      <c r="P238" s="248"/>
      <c r="Q238" s="248"/>
      <c r="R238" s="248"/>
      <c r="S238" s="248"/>
      <c r="T238" s="249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0" t="s">
        <v>178</v>
      </c>
      <c r="AU238" s="250" t="s">
        <v>83</v>
      </c>
      <c r="AV238" s="13" t="s">
        <v>83</v>
      </c>
      <c r="AW238" s="13" t="s">
        <v>30</v>
      </c>
      <c r="AX238" s="13" t="s">
        <v>73</v>
      </c>
      <c r="AY238" s="250" t="s">
        <v>129</v>
      </c>
    </row>
    <row r="239" s="15" customFormat="1">
      <c r="A239" s="15"/>
      <c r="B239" s="262"/>
      <c r="C239" s="263"/>
      <c r="D239" s="242" t="s">
        <v>178</v>
      </c>
      <c r="E239" s="264" t="s">
        <v>1</v>
      </c>
      <c r="F239" s="265" t="s">
        <v>282</v>
      </c>
      <c r="G239" s="263"/>
      <c r="H239" s="266">
        <v>194.66</v>
      </c>
      <c r="I239" s="267"/>
      <c r="J239" s="263"/>
      <c r="K239" s="263"/>
      <c r="L239" s="268"/>
      <c r="M239" s="269"/>
      <c r="N239" s="270"/>
      <c r="O239" s="270"/>
      <c r="P239" s="270"/>
      <c r="Q239" s="270"/>
      <c r="R239" s="270"/>
      <c r="S239" s="270"/>
      <c r="T239" s="271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72" t="s">
        <v>178</v>
      </c>
      <c r="AU239" s="272" t="s">
        <v>83</v>
      </c>
      <c r="AV239" s="15" t="s">
        <v>136</v>
      </c>
      <c r="AW239" s="15" t="s">
        <v>30</v>
      </c>
      <c r="AX239" s="15" t="s">
        <v>81</v>
      </c>
      <c r="AY239" s="272" t="s">
        <v>129</v>
      </c>
    </row>
    <row r="240" s="2" customFormat="1" ht="14.4" customHeight="1">
      <c r="A240" s="38"/>
      <c r="B240" s="39"/>
      <c r="C240" s="215" t="s">
        <v>319</v>
      </c>
      <c r="D240" s="215" t="s">
        <v>132</v>
      </c>
      <c r="E240" s="216" t="s">
        <v>320</v>
      </c>
      <c r="F240" s="217" t="s">
        <v>321</v>
      </c>
      <c r="G240" s="218" t="s">
        <v>322</v>
      </c>
      <c r="H240" s="219">
        <v>342.43000000000001</v>
      </c>
      <c r="I240" s="220"/>
      <c r="J240" s="221">
        <f>ROUND(I240*H240,2)</f>
        <v>0</v>
      </c>
      <c r="K240" s="222"/>
      <c r="L240" s="44"/>
      <c r="M240" s="223" t="s">
        <v>1</v>
      </c>
      <c r="N240" s="224" t="s">
        <v>38</v>
      </c>
      <c r="O240" s="91"/>
      <c r="P240" s="225">
        <f>O240*H240</f>
        <v>0</v>
      </c>
      <c r="Q240" s="225">
        <v>0</v>
      </c>
      <c r="R240" s="225">
        <f>Q240*H240</f>
        <v>0</v>
      </c>
      <c r="S240" s="225">
        <v>0</v>
      </c>
      <c r="T240" s="226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7" t="s">
        <v>170</v>
      </c>
      <c r="AT240" s="227" t="s">
        <v>132</v>
      </c>
      <c r="AU240" s="227" t="s">
        <v>83</v>
      </c>
      <c r="AY240" s="17" t="s">
        <v>129</v>
      </c>
      <c r="BE240" s="228">
        <f>IF(N240="základní",J240,0)</f>
        <v>0</v>
      </c>
      <c r="BF240" s="228">
        <f>IF(N240="snížená",J240,0)</f>
        <v>0</v>
      </c>
      <c r="BG240" s="228">
        <f>IF(N240="zákl. přenesená",J240,0)</f>
        <v>0</v>
      </c>
      <c r="BH240" s="228">
        <f>IF(N240="sníž. přenesená",J240,0)</f>
        <v>0</v>
      </c>
      <c r="BI240" s="228">
        <f>IF(N240="nulová",J240,0)</f>
        <v>0</v>
      </c>
      <c r="BJ240" s="17" t="s">
        <v>81</v>
      </c>
      <c r="BK240" s="228">
        <f>ROUND(I240*H240,2)</f>
        <v>0</v>
      </c>
      <c r="BL240" s="17" t="s">
        <v>170</v>
      </c>
      <c r="BM240" s="227" t="s">
        <v>323</v>
      </c>
    </row>
    <row r="241" s="14" customFormat="1">
      <c r="A241" s="14"/>
      <c r="B241" s="251"/>
      <c r="C241" s="252"/>
      <c r="D241" s="242" t="s">
        <v>178</v>
      </c>
      <c r="E241" s="253" t="s">
        <v>1</v>
      </c>
      <c r="F241" s="254" t="s">
        <v>270</v>
      </c>
      <c r="G241" s="252"/>
      <c r="H241" s="253" t="s">
        <v>1</v>
      </c>
      <c r="I241" s="255"/>
      <c r="J241" s="252"/>
      <c r="K241" s="252"/>
      <c r="L241" s="256"/>
      <c r="M241" s="257"/>
      <c r="N241" s="258"/>
      <c r="O241" s="258"/>
      <c r="P241" s="258"/>
      <c r="Q241" s="258"/>
      <c r="R241" s="258"/>
      <c r="S241" s="258"/>
      <c r="T241" s="259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0" t="s">
        <v>178</v>
      </c>
      <c r="AU241" s="260" t="s">
        <v>83</v>
      </c>
      <c r="AV241" s="14" t="s">
        <v>81</v>
      </c>
      <c r="AW241" s="14" t="s">
        <v>30</v>
      </c>
      <c r="AX241" s="14" t="s">
        <v>73</v>
      </c>
      <c r="AY241" s="260" t="s">
        <v>129</v>
      </c>
    </row>
    <row r="242" s="13" customFormat="1">
      <c r="A242" s="13"/>
      <c r="B242" s="240"/>
      <c r="C242" s="241"/>
      <c r="D242" s="242" t="s">
        <v>178</v>
      </c>
      <c r="E242" s="261" t="s">
        <v>1</v>
      </c>
      <c r="F242" s="243" t="s">
        <v>324</v>
      </c>
      <c r="G242" s="241"/>
      <c r="H242" s="244">
        <v>120.44</v>
      </c>
      <c r="I242" s="245"/>
      <c r="J242" s="241"/>
      <c r="K242" s="241"/>
      <c r="L242" s="246"/>
      <c r="M242" s="247"/>
      <c r="N242" s="248"/>
      <c r="O242" s="248"/>
      <c r="P242" s="248"/>
      <c r="Q242" s="248"/>
      <c r="R242" s="248"/>
      <c r="S242" s="248"/>
      <c r="T242" s="249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0" t="s">
        <v>178</v>
      </c>
      <c r="AU242" s="250" t="s">
        <v>83</v>
      </c>
      <c r="AV242" s="13" t="s">
        <v>83</v>
      </c>
      <c r="AW242" s="13" t="s">
        <v>30</v>
      </c>
      <c r="AX242" s="13" t="s">
        <v>73</v>
      </c>
      <c r="AY242" s="250" t="s">
        <v>129</v>
      </c>
    </row>
    <row r="243" s="14" customFormat="1">
      <c r="A243" s="14"/>
      <c r="B243" s="251"/>
      <c r="C243" s="252"/>
      <c r="D243" s="242" t="s">
        <v>178</v>
      </c>
      <c r="E243" s="253" t="s">
        <v>1</v>
      </c>
      <c r="F243" s="254" t="s">
        <v>273</v>
      </c>
      <c r="G243" s="252"/>
      <c r="H243" s="253" t="s">
        <v>1</v>
      </c>
      <c r="I243" s="255"/>
      <c r="J243" s="252"/>
      <c r="K243" s="252"/>
      <c r="L243" s="256"/>
      <c r="M243" s="257"/>
      <c r="N243" s="258"/>
      <c r="O243" s="258"/>
      <c r="P243" s="258"/>
      <c r="Q243" s="258"/>
      <c r="R243" s="258"/>
      <c r="S243" s="258"/>
      <c r="T243" s="259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0" t="s">
        <v>178</v>
      </c>
      <c r="AU243" s="260" t="s">
        <v>83</v>
      </c>
      <c r="AV243" s="14" t="s">
        <v>81</v>
      </c>
      <c r="AW243" s="14" t="s">
        <v>30</v>
      </c>
      <c r="AX243" s="14" t="s">
        <v>73</v>
      </c>
      <c r="AY243" s="260" t="s">
        <v>129</v>
      </c>
    </row>
    <row r="244" s="13" customFormat="1">
      <c r="A244" s="13"/>
      <c r="B244" s="240"/>
      <c r="C244" s="241"/>
      <c r="D244" s="242" t="s">
        <v>178</v>
      </c>
      <c r="E244" s="261" t="s">
        <v>1</v>
      </c>
      <c r="F244" s="243" t="s">
        <v>325</v>
      </c>
      <c r="G244" s="241"/>
      <c r="H244" s="244">
        <v>67.930000000000007</v>
      </c>
      <c r="I244" s="245"/>
      <c r="J244" s="241"/>
      <c r="K244" s="241"/>
      <c r="L244" s="246"/>
      <c r="M244" s="247"/>
      <c r="N244" s="248"/>
      <c r="O244" s="248"/>
      <c r="P244" s="248"/>
      <c r="Q244" s="248"/>
      <c r="R244" s="248"/>
      <c r="S244" s="248"/>
      <c r="T244" s="249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0" t="s">
        <v>178</v>
      </c>
      <c r="AU244" s="250" t="s">
        <v>83</v>
      </c>
      <c r="AV244" s="13" t="s">
        <v>83</v>
      </c>
      <c r="AW244" s="13" t="s">
        <v>30</v>
      </c>
      <c r="AX244" s="13" t="s">
        <v>73</v>
      </c>
      <c r="AY244" s="250" t="s">
        <v>129</v>
      </c>
    </row>
    <row r="245" s="14" customFormat="1">
      <c r="A245" s="14"/>
      <c r="B245" s="251"/>
      <c r="C245" s="252"/>
      <c r="D245" s="242" t="s">
        <v>178</v>
      </c>
      <c r="E245" s="253" t="s">
        <v>1</v>
      </c>
      <c r="F245" s="254" t="s">
        <v>276</v>
      </c>
      <c r="G245" s="252"/>
      <c r="H245" s="253" t="s">
        <v>1</v>
      </c>
      <c r="I245" s="255"/>
      <c r="J245" s="252"/>
      <c r="K245" s="252"/>
      <c r="L245" s="256"/>
      <c r="M245" s="257"/>
      <c r="N245" s="258"/>
      <c r="O245" s="258"/>
      <c r="P245" s="258"/>
      <c r="Q245" s="258"/>
      <c r="R245" s="258"/>
      <c r="S245" s="258"/>
      <c r="T245" s="259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0" t="s">
        <v>178</v>
      </c>
      <c r="AU245" s="260" t="s">
        <v>83</v>
      </c>
      <c r="AV245" s="14" t="s">
        <v>81</v>
      </c>
      <c r="AW245" s="14" t="s">
        <v>30</v>
      </c>
      <c r="AX245" s="14" t="s">
        <v>73</v>
      </c>
      <c r="AY245" s="260" t="s">
        <v>129</v>
      </c>
    </row>
    <row r="246" s="13" customFormat="1">
      <c r="A246" s="13"/>
      <c r="B246" s="240"/>
      <c r="C246" s="241"/>
      <c r="D246" s="242" t="s">
        <v>178</v>
      </c>
      <c r="E246" s="261" t="s">
        <v>1</v>
      </c>
      <c r="F246" s="243" t="s">
        <v>326</v>
      </c>
      <c r="G246" s="241"/>
      <c r="H246" s="244">
        <v>71.909999999999997</v>
      </c>
      <c r="I246" s="245"/>
      <c r="J246" s="241"/>
      <c r="K246" s="241"/>
      <c r="L246" s="246"/>
      <c r="M246" s="247"/>
      <c r="N246" s="248"/>
      <c r="O246" s="248"/>
      <c r="P246" s="248"/>
      <c r="Q246" s="248"/>
      <c r="R246" s="248"/>
      <c r="S246" s="248"/>
      <c r="T246" s="249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0" t="s">
        <v>178</v>
      </c>
      <c r="AU246" s="250" t="s">
        <v>83</v>
      </c>
      <c r="AV246" s="13" t="s">
        <v>83</v>
      </c>
      <c r="AW246" s="13" t="s">
        <v>30</v>
      </c>
      <c r="AX246" s="13" t="s">
        <v>73</v>
      </c>
      <c r="AY246" s="250" t="s">
        <v>129</v>
      </c>
    </row>
    <row r="247" s="14" customFormat="1">
      <c r="A247" s="14"/>
      <c r="B247" s="251"/>
      <c r="C247" s="252"/>
      <c r="D247" s="242" t="s">
        <v>178</v>
      </c>
      <c r="E247" s="253" t="s">
        <v>1</v>
      </c>
      <c r="F247" s="254" t="s">
        <v>279</v>
      </c>
      <c r="G247" s="252"/>
      <c r="H247" s="253" t="s">
        <v>1</v>
      </c>
      <c r="I247" s="255"/>
      <c r="J247" s="252"/>
      <c r="K247" s="252"/>
      <c r="L247" s="256"/>
      <c r="M247" s="257"/>
      <c r="N247" s="258"/>
      <c r="O247" s="258"/>
      <c r="P247" s="258"/>
      <c r="Q247" s="258"/>
      <c r="R247" s="258"/>
      <c r="S247" s="258"/>
      <c r="T247" s="259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0" t="s">
        <v>178</v>
      </c>
      <c r="AU247" s="260" t="s">
        <v>83</v>
      </c>
      <c r="AV247" s="14" t="s">
        <v>81</v>
      </c>
      <c r="AW247" s="14" t="s">
        <v>30</v>
      </c>
      <c r="AX247" s="14" t="s">
        <v>73</v>
      </c>
      <c r="AY247" s="260" t="s">
        <v>129</v>
      </c>
    </row>
    <row r="248" s="13" customFormat="1">
      <c r="A248" s="13"/>
      <c r="B248" s="240"/>
      <c r="C248" s="241"/>
      <c r="D248" s="242" t="s">
        <v>178</v>
      </c>
      <c r="E248" s="261" t="s">
        <v>1</v>
      </c>
      <c r="F248" s="243" t="s">
        <v>327</v>
      </c>
      <c r="G248" s="241"/>
      <c r="H248" s="244">
        <v>82.150000000000006</v>
      </c>
      <c r="I248" s="245"/>
      <c r="J248" s="241"/>
      <c r="K248" s="241"/>
      <c r="L248" s="246"/>
      <c r="M248" s="247"/>
      <c r="N248" s="248"/>
      <c r="O248" s="248"/>
      <c r="P248" s="248"/>
      <c r="Q248" s="248"/>
      <c r="R248" s="248"/>
      <c r="S248" s="248"/>
      <c r="T248" s="249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50" t="s">
        <v>178</v>
      </c>
      <c r="AU248" s="250" t="s">
        <v>83</v>
      </c>
      <c r="AV248" s="13" t="s">
        <v>83</v>
      </c>
      <c r="AW248" s="13" t="s">
        <v>30</v>
      </c>
      <c r="AX248" s="13" t="s">
        <v>73</v>
      </c>
      <c r="AY248" s="250" t="s">
        <v>129</v>
      </c>
    </row>
    <row r="249" s="15" customFormat="1">
      <c r="A249" s="15"/>
      <c r="B249" s="262"/>
      <c r="C249" s="263"/>
      <c r="D249" s="242" t="s">
        <v>178</v>
      </c>
      <c r="E249" s="264" t="s">
        <v>1</v>
      </c>
      <c r="F249" s="265" t="s">
        <v>282</v>
      </c>
      <c r="G249" s="263"/>
      <c r="H249" s="266">
        <v>342.43000000000001</v>
      </c>
      <c r="I249" s="267"/>
      <c r="J249" s="263"/>
      <c r="K249" s="263"/>
      <c r="L249" s="268"/>
      <c r="M249" s="269"/>
      <c r="N249" s="270"/>
      <c r="O249" s="270"/>
      <c r="P249" s="270"/>
      <c r="Q249" s="270"/>
      <c r="R249" s="270"/>
      <c r="S249" s="270"/>
      <c r="T249" s="271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72" t="s">
        <v>178</v>
      </c>
      <c r="AU249" s="272" t="s">
        <v>83</v>
      </c>
      <c r="AV249" s="15" t="s">
        <v>136</v>
      </c>
      <c r="AW249" s="15" t="s">
        <v>30</v>
      </c>
      <c r="AX249" s="15" t="s">
        <v>81</v>
      </c>
      <c r="AY249" s="272" t="s">
        <v>129</v>
      </c>
    </row>
    <row r="250" s="2" customFormat="1" ht="14.4" customHeight="1">
      <c r="A250" s="38"/>
      <c r="B250" s="39"/>
      <c r="C250" s="215" t="s">
        <v>196</v>
      </c>
      <c r="D250" s="215" t="s">
        <v>132</v>
      </c>
      <c r="E250" s="216" t="s">
        <v>328</v>
      </c>
      <c r="F250" s="217" t="s">
        <v>329</v>
      </c>
      <c r="G250" s="218" t="s">
        <v>322</v>
      </c>
      <c r="H250" s="219">
        <v>175.56999999999999</v>
      </c>
      <c r="I250" s="220"/>
      <c r="J250" s="221">
        <f>ROUND(I250*H250,2)</f>
        <v>0</v>
      </c>
      <c r="K250" s="222"/>
      <c r="L250" s="44"/>
      <c r="M250" s="223" t="s">
        <v>1</v>
      </c>
      <c r="N250" s="224" t="s">
        <v>38</v>
      </c>
      <c r="O250" s="91"/>
      <c r="P250" s="225">
        <f>O250*H250</f>
        <v>0</v>
      </c>
      <c r="Q250" s="225">
        <v>0</v>
      </c>
      <c r="R250" s="225">
        <f>Q250*H250</f>
        <v>0</v>
      </c>
      <c r="S250" s="225">
        <v>0</v>
      </c>
      <c r="T250" s="226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27" t="s">
        <v>170</v>
      </c>
      <c r="AT250" s="227" t="s">
        <v>132</v>
      </c>
      <c r="AU250" s="227" t="s">
        <v>83</v>
      </c>
      <c r="AY250" s="17" t="s">
        <v>129</v>
      </c>
      <c r="BE250" s="228">
        <f>IF(N250="základní",J250,0)</f>
        <v>0</v>
      </c>
      <c r="BF250" s="228">
        <f>IF(N250="snížená",J250,0)</f>
        <v>0</v>
      </c>
      <c r="BG250" s="228">
        <f>IF(N250="zákl. přenesená",J250,0)</f>
        <v>0</v>
      </c>
      <c r="BH250" s="228">
        <f>IF(N250="sníž. přenesená",J250,0)</f>
        <v>0</v>
      </c>
      <c r="BI250" s="228">
        <f>IF(N250="nulová",J250,0)</f>
        <v>0</v>
      </c>
      <c r="BJ250" s="17" t="s">
        <v>81</v>
      </c>
      <c r="BK250" s="228">
        <f>ROUND(I250*H250,2)</f>
        <v>0</v>
      </c>
      <c r="BL250" s="17" t="s">
        <v>170</v>
      </c>
      <c r="BM250" s="227" t="s">
        <v>330</v>
      </c>
    </row>
    <row r="251" s="14" customFormat="1">
      <c r="A251" s="14"/>
      <c r="B251" s="251"/>
      <c r="C251" s="252"/>
      <c r="D251" s="242" t="s">
        <v>178</v>
      </c>
      <c r="E251" s="253" t="s">
        <v>1</v>
      </c>
      <c r="F251" s="254" t="s">
        <v>270</v>
      </c>
      <c r="G251" s="252"/>
      <c r="H251" s="253" t="s">
        <v>1</v>
      </c>
      <c r="I251" s="255"/>
      <c r="J251" s="252"/>
      <c r="K251" s="252"/>
      <c r="L251" s="256"/>
      <c r="M251" s="257"/>
      <c r="N251" s="258"/>
      <c r="O251" s="258"/>
      <c r="P251" s="258"/>
      <c r="Q251" s="258"/>
      <c r="R251" s="258"/>
      <c r="S251" s="258"/>
      <c r="T251" s="259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0" t="s">
        <v>178</v>
      </c>
      <c r="AU251" s="260" t="s">
        <v>83</v>
      </c>
      <c r="AV251" s="14" t="s">
        <v>81</v>
      </c>
      <c r="AW251" s="14" t="s">
        <v>30</v>
      </c>
      <c r="AX251" s="14" t="s">
        <v>73</v>
      </c>
      <c r="AY251" s="260" t="s">
        <v>129</v>
      </c>
    </row>
    <row r="252" s="13" customFormat="1">
      <c r="A252" s="13"/>
      <c r="B252" s="240"/>
      <c r="C252" s="241"/>
      <c r="D252" s="242" t="s">
        <v>178</v>
      </c>
      <c r="E252" s="261" t="s">
        <v>1</v>
      </c>
      <c r="F252" s="243" t="s">
        <v>324</v>
      </c>
      <c r="G252" s="241"/>
      <c r="H252" s="244">
        <v>120.44</v>
      </c>
      <c r="I252" s="245"/>
      <c r="J252" s="241"/>
      <c r="K252" s="241"/>
      <c r="L252" s="246"/>
      <c r="M252" s="247"/>
      <c r="N252" s="248"/>
      <c r="O252" s="248"/>
      <c r="P252" s="248"/>
      <c r="Q252" s="248"/>
      <c r="R252" s="248"/>
      <c r="S252" s="248"/>
      <c r="T252" s="249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0" t="s">
        <v>178</v>
      </c>
      <c r="AU252" s="250" t="s">
        <v>83</v>
      </c>
      <c r="AV252" s="13" t="s">
        <v>83</v>
      </c>
      <c r="AW252" s="13" t="s">
        <v>30</v>
      </c>
      <c r="AX252" s="13" t="s">
        <v>73</v>
      </c>
      <c r="AY252" s="250" t="s">
        <v>129</v>
      </c>
    </row>
    <row r="253" s="14" customFormat="1">
      <c r="A253" s="14"/>
      <c r="B253" s="251"/>
      <c r="C253" s="252"/>
      <c r="D253" s="242" t="s">
        <v>178</v>
      </c>
      <c r="E253" s="253" t="s">
        <v>1</v>
      </c>
      <c r="F253" s="254" t="s">
        <v>273</v>
      </c>
      <c r="G253" s="252"/>
      <c r="H253" s="253" t="s">
        <v>1</v>
      </c>
      <c r="I253" s="255"/>
      <c r="J253" s="252"/>
      <c r="K253" s="252"/>
      <c r="L253" s="256"/>
      <c r="M253" s="257"/>
      <c r="N253" s="258"/>
      <c r="O253" s="258"/>
      <c r="P253" s="258"/>
      <c r="Q253" s="258"/>
      <c r="R253" s="258"/>
      <c r="S253" s="258"/>
      <c r="T253" s="259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0" t="s">
        <v>178</v>
      </c>
      <c r="AU253" s="260" t="s">
        <v>83</v>
      </c>
      <c r="AV253" s="14" t="s">
        <v>81</v>
      </c>
      <c r="AW253" s="14" t="s">
        <v>30</v>
      </c>
      <c r="AX253" s="14" t="s">
        <v>73</v>
      </c>
      <c r="AY253" s="260" t="s">
        <v>129</v>
      </c>
    </row>
    <row r="254" s="13" customFormat="1">
      <c r="A254" s="13"/>
      <c r="B254" s="240"/>
      <c r="C254" s="241"/>
      <c r="D254" s="242" t="s">
        <v>178</v>
      </c>
      <c r="E254" s="261" t="s">
        <v>1</v>
      </c>
      <c r="F254" s="243" t="s">
        <v>331</v>
      </c>
      <c r="G254" s="241"/>
      <c r="H254" s="244">
        <v>26.059999999999999</v>
      </c>
      <c r="I254" s="245"/>
      <c r="J254" s="241"/>
      <c r="K254" s="241"/>
      <c r="L254" s="246"/>
      <c r="M254" s="247"/>
      <c r="N254" s="248"/>
      <c r="O254" s="248"/>
      <c r="P254" s="248"/>
      <c r="Q254" s="248"/>
      <c r="R254" s="248"/>
      <c r="S254" s="248"/>
      <c r="T254" s="249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0" t="s">
        <v>178</v>
      </c>
      <c r="AU254" s="250" t="s">
        <v>83</v>
      </c>
      <c r="AV254" s="13" t="s">
        <v>83</v>
      </c>
      <c r="AW254" s="13" t="s">
        <v>30</v>
      </c>
      <c r="AX254" s="13" t="s">
        <v>73</v>
      </c>
      <c r="AY254" s="250" t="s">
        <v>129</v>
      </c>
    </row>
    <row r="255" s="14" customFormat="1">
      <c r="A255" s="14"/>
      <c r="B255" s="251"/>
      <c r="C255" s="252"/>
      <c r="D255" s="242" t="s">
        <v>178</v>
      </c>
      <c r="E255" s="253" t="s">
        <v>1</v>
      </c>
      <c r="F255" s="254" t="s">
        <v>276</v>
      </c>
      <c r="G255" s="252"/>
      <c r="H255" s="253" t="s">
        <v>1</v>
      </c>
      <c r="I255" s="255"/>
      <c r="J255" s="252"/>
      <c r="K255" s="252"/>
      <c r="L255" s="256"/>
      <c r="M255" s="257"/>
      <c r="N255" s="258"/>
      <c r="O255" s="258"/>
      <c r="P255" s="258"/>
      <c r="Q255" s="258"/>
      <c r="R255" s="258"/>
      <c r="S255" s="258"/>
      <c r="T255" s="259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0" t="s">
        <v>178</v>
      </c>
      <c r="AU255" s="260" t="s">
        <v>83</v>
      </c>
      <c r="AV255" s="14" t="s">
        <v>81</v>
      </c>
      <c r="AW255" s="14" t="s">
        <v>30</v>
      </c>
      <c r="AX255" s="14" t="s">
        <v>73</v>
      </c>
      <c r="AY255" s="260" t="s">
        <v>129</v>
      </c>
    </row>
    <row r="256" s="13" customFormat="1">
      <c r="A256" s="13"/>
      <c r="B256" s="240"/>
      <c r="C256" s="241"/>
      <c r="D256" s="242" t="s">
        <v>178</v>
      </c>
      <c r="E256" s="261" t="s">
        <v>1</v>
      </c>
      <c r="F256" s="243" t="s">
        <v>318</v>
      </c>
      <c r="G256" s="241"/>
      <c r="H256" s="244">
        <v>29.07</v>
      </c>
      <c r="I256" s="245"/>
      <c r="J256" s="241"/>
      <c r="K256" s="241"/>
      <c r="L256" s="246"/>
      <c r="M256" s="247"/>
      <c r="N256" s="248"/>
      <c r="O256" s="248"/>
      <c r="P256" s="248"/>
      <c r="Q256" s="248"/>
      <c r="R256" s="248"/>
      <c r="S256" s="248"/>
      <c r="T256" s="249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0" t="s">
        <v>178</v>
      </c>
      <c r="AU256" s="250" t="s">
        <v>83</v>
      </c>
      <c r="AV256" s="13" t="s">
        <v>83</v>
      </c>
      <c r="AW256" s="13" t="s">
        <v>30</v>
      </c>
      <c r="AX256" s="13" t="s">
        <v>73</v>
      </c>
      <c r="AY256" s="250" t="s">
        <v>129</v>
      </c>
    </row>
    <row r="257" s="15" customFormat="1">
      <c r="A257" s="15"/>
      <c r="B257" s="262"/>
      <c r="C257" s="263"/>
      <c r="D257" s="242" t="s">
        <v>178</v>
      </c>
      <c r="E257" s="264" t="s">
        <v>1</v>
      </c>
      <c r="F257" s="265" t="s">
        <v>282</v>
      </c>
      <c r="G257" s="263"/>
      <c r="H257" s="266">
        <v>175.56999999999999</v>
      </c>
      <c r="I257" s="267"/>
      <c r="J257" s="263"/>
      <c r="K257" s="263"/>
      <c r="L257" s="268"/>
      <c r="M257" s="269"/>
      <c r="N257" s="270"/>
      <c r="O257" s="270"/>
      <c r="P257" s="270"/>
      <c r="Q257" s="270"/>
      <c r="R257" s="270"/>
      <c r="S257" s="270"/>
      <c r="T257" s="271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72" t="s">
        <v>178</v>
      </c>
      <c r="AU257" s="272" t="s">
        <v>83</v>
      </c>
      <c r="AV257" s="15" t="s">
        <v>136</v>
      </c>
      <c r="AW257" s="15" t="s">
        <v>30</v>
      </c>
      <c r="AX257" s="15" t="s">
        <v>81</v>
      </c>
      <c r="AY257" s="272" t="s">
        <v>129</v>
      </c>
    </row>
    <row r="258" s="2" customFormat="1" ht="14.4" customHeight="1">
      <c r="A258" s="38"/>
      <c r="B258" s="39"/>
      <c r="C258" s="215" t="s">
        <v>332</v>
      </c>
      <c r="D258" s="215" t="s">
        <v>132</v>
      </c>
      <c r="E258" s="216" t="s">
        <v>333</v>
      </c>
      <c r="F258" s="217" t="s">
        <v>334</v>
      </c>
      <c r="G258" s="218" t="s">
        <v>322</v>
      </c>
      <c r="H258" s="219">
        <v>175.56999999999999</v>
      </c>
      <c r="I258" s="220"/>
      <c r="J258" s="221">
        <f>ROUND(I258*H258,2)</f>
        <v>0</v>
      </c>
      <c r="K258" s="222"/>
      <c r="L258" s="44"/>
      <c r="M258" s="223" t="s">
        <v>1</v>
      </c>
      <c r="N258" s="224" t="s">
        <v>38</v>
      </c>
      <c r="O258" s="91"/>
      <c r="P258" s="225">
        <f>O258*H258</f>
        <v>0</v>
      </c>
      <c r="Q258" s="225">
        <v>0</v>
      </c>
      <c r="R258" s="225">
        <f>Q258*H258</f>
        <v>0</v>
      </c>
      <c r="S258" s="225">
        <v>0</v>
      </c>
      <c r="T258" s="226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227" t="s">
        <v>170</v>
      </c>
      <c r="AT258" s="227" t="s">
        <v>132</v>
      </c>
      <c r="AU258" s="227" t="s">
        <v>83</v>
      </c>
      <c r="AY258" s="17" t="s">
        <v>129</v>
      </c>
      <c r="BE258" s="228">
        <f>IF(N258="základní",J258,0)</f>
        <v>0</v>
      </c>
      <c r="BF258" s="228">
        <f>IF(N258="snížená",J258,0)</f>
        <v>0</v>
      </c>
      <c r="BG258" s="228">
        <f>IF(N258="zákl. přenesená",J258,0)</f>
        <v>0</v>
      </c>
      <c r="BH258" s="228">
        <f>IF(N258="sníž. přenesená",J258,0)</f>
        <v>0</v>
      </c>
      <c r="BI258" s="228">
        <f>IF(N258="nulová",J258,0)</f>
        <v>0</v>
      </c>
      <c r="BJ258" s="17" t="s">
        <v>81</v>
      </c>
      <c r="BK258" s="228">
        <f>ROUND(I258*H258,2)</f>
        <v>0</v>
      </c>
      <c r="BL258" s="17" t="s">
        <v>170</v>
      </c>
      <c r="BM258" s="227" t="s">
        <v>335</v>
      </c>
    </row>
    <row r="259" s="14" customFormat="1">
      <c r="A259" s="14"/>
      <c r="B259" s="251"/>
      <c r="C259" s="252"/>
      <c r="D259" s="242" t="s">
        <v>178</v>
      </c>
      <c r="E259" s="253" t="s">
        <v>1</v>
      </c>
      <c r="F259" s="254" t="s">
        <v>270</v>
      </c>
      <c r="G259" s="252"/>
      <c r="H259" s="253" t="s">
        <v>1</v>
      </c>
      <c r="I259" s="255"/>
      <c r="J259" s="252"/>
      <c r="K259" s="252"/>
      <c r="L259" s="256"/>
      <c r="M259" s="257"/>
      <c r="N259" s="258"/>
      <c r="O259" s="258"/>
      <c r="P259" s="258"/>
      <c r="Q259" s="258"/>
      <c r="R259" s="258"/>
      <c r="S259" s="258"/>
      <c r="T259" s="259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60" t="s">
        <v>178</v>
      </c>
      <c r="AU259" s="260" t="s">
        <v>83</v>
      </c>
      <c r="AV259" s="14" t="s">
        <v>81</v>
      </c>
      <c r="AW259" s="14" t="s">
        <v>30</v>
      </c>
      <c r="AX259" s="14" t="s">
        <v>73</v>
      </c>
      <c r="AY259" s="260" t="s">
        <v>129</v>
      </c>
    </row>
    <row r="260" s="13" customFormat="1">
      <c r="A260" s="13"/>
      <c r="B260" s="240"/>
      <c r="C260" s="241"/>
      <c r="D260" s="242" t="s">
        <v>178</v>
      </c>
      <c r="E260" s="261" t="s">
        <v>1</v>
      </c>
      <c r="F260" s="243" t="s">
        <v>324</v>
      </c>
      <c r="G260" s="241"/>
      <c r="H260" s="244">
        <v>120.44</v>
      </c>
      <c r="I260" s="245"/>
      <c r="J260" s="241"/>
      <c r="K260" s="241"/>
      <c r="L260" s="246"/>
      <c r="M260" s="247"/>
      <c r="N260" s="248"/>
      <c r="O260" s="248"/>
      <c r="P260" s="248"/>
      <c r="Q260" s="248"/>
      <c r="R260" s="248"/>
      <c r="S260" s="248"/>
      <c r="T260" s="249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50" t="s">
        <v>178</v>
      </c>
      <c r="AU260" s="250" t="s">
        <v>83</v>
      </c>
      <c r="AV260" s="13" t="s">
        <v>83</v>
      </c>
      <c r="AW260" s="13" t="s">
        <v>30</v>
      </c>
      <c r="AX260" s="13" t="s">
        <v>73</v>
      </c>
      <c r="AY260" s="250" t="s">
        <v>129</v>
      </c>
    </row>
    <row r="261" s="14" customFormat="1">
      <c r="A261" s="14"/>
      <c r="B261" s="251"/>
      <c r="C261" s="252"/>
      <c r="D261" s="242" t="s">
        <v>178</v>
      </c>
      <c r="E261" s="253" t="s">
        <v>1</v>
      </c>
      <c r="F261" s="254" t="s">
        <v>273</v>
      </c>
      <c r="G261" s="252"/>
      <c r="H261" s="253" t="s">
        <v>1</v>
      </c>
      <c r="I261" s="255"/>
      <c r="J261" s="252"/>
      <c r="K261" s="252"/>
      <c r="L261" s="256"/>
      <c r="M261" s="257"/>
      <c r="N261" s="258"/>
      <c r="O261" s="258"/>
      <c r="P261" s="258"/>
      <c r="Q261" s="258"/>
      <c r="R261" s="258"/>
      <c r="S261" s="258"/>
      <c r="T261" s="259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0" t="s">
        <v>178</v>
      </c>
      <c r="AU261" s="260" t="s">
        <v>83</v>
      </c>
      <c r="AV261" s="14" t="s">
        <v>81</v>
      </c>
      <c r="AW261" s="14" t="s">
        <v>30</v>
      </c>
      <c r="AX261" s="14" t="s">
        <v>73</v>
      </c>
      <c r="AY261" s="260" t="s">
        <v>129</v>
      </c>
    </row>
    <row r="262" s="13" customFormat="1">
      <c r="A262" s="13"/>
      <c r="B262" s="240"/>
      <c r="C262" s="241"/>
      <c r="D262" s="242" t="s">
        <v>178</v>
      </c>
      <c r="E262" s="261" t="s">
        <v>1</v>
      </c>
      <c r="F262" s="243" t="s">
        <v>331</v>
      </c>
      <c r="G262" s="241"/>
      <c r="H262" s="244">
        <v>26.059999999999999</v>
      </c>
      <c r="I262" s="245"/>
      <c r="J262" s="241"/>
      <c r="K262" s="241"/>
      <c r="L262" s="246"/>
      <c r="M262" s="247"/>
      <c r="N262" s="248"/>
      <c r="O262" s="248"/>
      <c r="P262" s="248"/>
      <c r="Q262" s="248"/>
      <c r="R262" s="248"/>
      <c r="S262" s="248"/>
      <c r="T262" s="249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0" t="s">
        <v>178</v>
      </c>
      <c r="AU262" s="250" t="s">
        <v>83</v>
      </c>
      <c r="AV262" s="13" t="s">
        <v>83</v>
      </c>
      <c r="AW262" s="13" t="s">
        <v>30</v>
      </c>
      <c r="AX262" s="13" t="s">
        <v>73</v>
      </c>
      <c r="AY262" s="250" t="s">
        <v>129</v>
      </c>
    </row>
    <row r="263" s="14" customFormat="1">
      <c r="A263" s="14"/>
      <c r="B263" s="251"/>
      <c r="C263" s="252"/>
      <c r="D263" s="242" t="s">
        <v>178</v>
      </c>
      <c r="E263" s="253" t="s">
        <v>1</v>
      </c>
      <c r="F263" s="254" t="s">
        <v>276</v>
      </c>
      <c r="G263" s="252"/>
      <c r="H263" s="253" t="s">
        <v>1</v>
      </c>
      <c r="I263" s="255"/>
      <c r="J263" s="252"/>
      <c r="K263" s="252"/>
      <c r="L263" s="256"/>
      <c r="M263" s="257"/>
      <c r="N263" s="258"/>
      <c r="O263" s="258"/>
      <c r="P263" s="258"/>
      <c r="Q263" s="258"/>
      <c r="R263" s="258"/>
      <c r="S263" s="258"/>
      <c r="T263" s="259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0" t="s">
        <v>178</v>
      </c>
      <c r="AU263" s="260" t="s">
        <v>83</v>
      </c>
      <c r="AV263" s="14" t="s">
        <v>81</v>
      </c>
      <c r="AW263" s="14" t="s">
        <v>30</v>
      </c>
      <c r="AX263" s="14" t="s">
        <v>73</v>
      </c>
      <c r="AY263" s="260" t="s">
        <v>129</v>
      </c>
    </row>
    <row r="264" s="13" customFormat="1">
      <c r="A264" s="13"/>
      <c r="B264" s="240"/>
      <c r="C264" s="241"/>
      <c r="D264" s="242" t="s">
        <v>178</v>
      </c>
      <c r="E264" s="261" t="s">
        <v>1</v>
      </c>
      <c r="F264" s="243" t="s">
        <v>318</v>
      </c>
      <c r="G264" s="241"/>
      <c r="H264" s="244">
        <v>29.07</v>
      </c>
      <c r="I264" s="245"/>
      <c r="J264" s="241"/>
      <c r="K264" s="241"/>
      <c r="L264" s="246"/>
      <c r="M264" s="247"/>
      <c r="N264" s="248"/>
      <c r="O264" s="248"/>
      <c r="P264" s="248"/>
      <c r="Q264" s="248"/>
      <c r="R264" s="248"/>
      <c r="S264" s="248"/>
      <c r="T264" s="249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50" t="s">
        <v>178</v>
      </c>
      <c r="AU264" s="250" t="s">
        <v>83</v>
      </c>
      <c r="AV264" s="13" t="s">
        <v>83</v>
      </c>
      <c r="AW264" s="13" t="s">
        <v>30</v>
      </c>
      <c r="AX264" s="13" t="s">
        <v>73</v>
      </c>
      <c r="AY264" s="250" t="s">
        <v>129</v>
      </c>
    </row>
    <row r="265" s="15" customFormat="1">
      <c r="A265" s="15"/>
      <c r="B265" s="262"/>
      <c r="C265" s="263"/>
      <c r="D265" s="242" t="s">
        <v>178</v>
      </c>
      <c r="E265" s="264" t="s">
        <v>1</v>
      </c>
      <c r="F265" s="265" t="s">
        <v>282</v>
      </c>
      <c r="G265" s="263"/>
      <c r="H265" s="266">
        <v>175.56999999999999</v>
      </c>
      <c r="I265" s="267"/>
      <c r="J265" s="263"/>
      <c r="K265" s="263"/>
      <c r="L265" s="268"/>
      <c r="M265" s="269"/>
      <c r="N265" s="270"/>
      <c r="O265" s="270"/>
      <c r="P265" s="270"/>
      <c r="Q265" s="270"/>
      <c r="R265" s="270"/>
      <c r="S265" s="270"/>
      <c r="T265" s="271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T265" s="272" t="s">
        <v>178</v>
      </c>
      <c r="AU265" s="272" t="s">
        <v>83</v>
      </c>
      <c r="AV265" s="15" t="s">
        <v>136</v>
      </c>
      <c r="AW265" s="15" t="s">
        <v>30</v>
      </c>
      <c r="AX265" s="15" t="s">
        <v>81</v>
      </c>
      <c r="AY265" s="272" t="s">
        <v>129</v>
      </c>
    </row>
    <row r="266" s="2" customFormat="1" ht="14.4" customHeight="1">
      <c r="A266" s="38"/>
      <c r="B266" s="39"/>
      <c r="C266" s="215" t="s">
        <v>336</v>
      </c>
      <c r="D266" s="215" t="s">
        <v>132</v>
      </c>
      <c r="E266" s="216" t="s">
        <v>337</v>
      </c>
      <c r="F266" s="217" t="s">
        <v>338</v>
      </c>
      <c r="G266" s="218" t="s">
        <v>322</v>
      </c>
      <c r="H266" s="219">
        <v>163.65000000000001</v>
      </c>
      <c r="I266" s="220"/>
      <c r="J266" s="221">
        <f>ROUND(I266*H266,2)</f>
        <v>0</v>
      </c>
      <c r="K266" s="222"/>
      <c r="L266" s="44"/>
      <c r="M266" s="223" t="s">
        <v>1</v>
      </c>
      <c r="N266" s="224" t="s">
        <v>38</v>
      </c>
      <c r="O266" s="91"/>
      <c r="P266" s="225">
        <f>O266*H266</f>
        <v>0</v>
      </c>
      <c r="Q266" s="225">
        <v>0</v>
      </c>
      <c r="R266" s="225">
        <f>Q266*H266</f>
        <v>0</v>
      </c>
      <c r="S266" s="225">
        <v>0</v>
      </c>
      <c r="T266" s="226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227" t="s">
        <v>170</v>
      </c>
      <c r="AT266" s="227" t="s">
        <v>132</v>
      </c>
      <c r="AU266" s="227" t="s">
        <v>83</v>
      </c>
      <c r="AY266" s="17" t="s">
        <v>129</v>
      </c>
      <c r="BE266" s="228">
        <f>IF(N266="základní",J266,0)</f>
        <v>0</v>
      </c>
      <c r="BF266" s="228">
        <f>IF(N266="snížená",J266,0)</f>
        <v>0</v>
      </c>
      <c r="BG266" s="228">
        <f>IF(N266="zákl. přenesená",J266,0)</f>
        <v>0</v>
      </c>
      <c r="BH266" s="228">
        <f>IF(N266="sníž. přenesená",J266,0)</f>
        <v>0</v>
      </c>
      <c r="BI266" s="228">
        <f>IF(N266="nulová",J266,0)</f>
        <v>0</v>
      </c>
      <c r="BJ266" s="17" t="s">
        <v>81</v>
      </c>
      <c r="BK266" s="228">
        <f>ROUND(I266*H266,2)</f>
        <v>0</v>
      </c>
      <c r="BL266" s="17" t="s">
        <v>170</v>
      </c>
      <c r="BM266" s="227" t="s">
        <v>339</v>
      </c>
    </row>
    <row r="267" s="14" customFormat="1">
      <c r="A267" s="14"/>
      <c r="B267" s="251"/>
      <c r="C267" s="252"/>
      <c r="D267" s="242" t="s">
        <v>178</v>
      </c>
      <c r="E267" s="253" t="s">
        <v>1</v>
      </c>
      <c r="F267" s="254" t="s">
        <v>273</v>
      </c>
      <c r="G267" s="252"/>
      <c r="H267" s="253" t="s">
        <v>1</v>
      </c>
      <c r="I267" s="255"/>
      <c r="J267" s="252"/>
      <c r="K267" s="252"/>
      <c r="L267" s="256"/>
      <c r="M267" s="257"/>
      <c r="N267" s="258"/>
      <c r="O267" s="258"/>
      <c r="P267" s="258"/>
      <c r="Q267" s="258"/>
      <c r="R267" s="258"/>
      <c r="S267" s="258"/>
      <c r="T267" s="259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0" t="s">
        <v>178</v>
      </c>
      <c r="AU267" s="260" t="s">
        <v>83</v>
      </c>
      <c r="AV267" s="14" t="s">
        <v>81</v>
      </c>
      <c r="AW267" s="14" t="s">
        <v>30</v>
      </c>
      <c r="AX267" s="14" t="s">
        <v>73</v>
      </c>
      <c r="AY267" s="260" t="s">
        <v>129</v>
      </c>
    </row>
    <row r="268" s="13" customFormat="1">
      <c r="A268" s="13"/>
      <c r="B268" s="240"/>
      <c r="C268" s="241"/>
      <c r="D268" s="242" t="s">
        <v>178</v>
      </c>
      <c r="E268" s="261" t="s">
        <v>1</v>
      </c>
      <c r="F268" s="243" t="s">
        <v>340</v>
      </c>
      <c r="G268" s="241"/>
      <c r="H268" s="244">
        <v>40.75</v>
      </c>
      <c r="I268" s="245"/>
      <c r="J268" s="241"/>
      <c r="K268" s="241"/>
      <c r="L268" s="246"/>
      <c r="M268" s="247"/>
      <c r="N268" s="248"/>
      <c r="O268" s="248"/>
      <c r="P268" s="248"/>
      <c r="Q268" s="248"/>
      <c r="R268" s="248"/>
      <c r="S268" s="248"/>
      <c r="T268" s="249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0" t="s">
        <v>178</v>
      </c>
      <c r="AU268" s="250" t="s">
        <v>83</v>
      </c>
      <c r="AV268" s="13" t="s">
        <v>83</v>
      </c>
      <c r="AW268" s="13" t="s">
        <v>30</v>
      </c>
      <c r="AX268" s="13" t="s">
        <v>73</v>
      </c>
      <c r="AY268" s="250" t="s">
        <v>129</v>
      </c>
    </row>
    <row r="269" s="14" customFormat="1">
      <c r="A269" s="14"/>
      <c r="B269" s="251"/>
      <c r="C269" s="252"/>
      <c r="D269" s="242" t="s">
        <v>178</v>
      </c>
      <c r="E269" s="253" t="s">
        <v>1</v>
      </c>
      <c r="F269" s="254" t="s">
        <v>276</v>
      </c>
      <c r="G269" s="252"/>
      <c r="H269" s="253" t="s">
        <v>1</v>
      </c>
      <c r="I269" s="255"/>
      <c r="J269" s="252"/>
      <c r="K269" s="252"/>
      <c r="L269" s="256"/>
      <c r="M269" s="257"/>
      <c r="N269" s="258"/>
      <c r="O269" s="258"/>
      <c r="P269" s="258"/>
      <c r="Q269" s="258"/>
      <c r="R269" s="258"/>
      <c r="S269" s="258"/>
      <c r="T269" s="259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0" t="s">
        <v>178</v>
      </c>
      <c r="AU269" s="260" t="s">
        <v>83</v>
      </c>
      <c r="AV269" s="14" t="s">
        <v>81</v>
      </c>
      <c r="AW269" s="14" t="s">
        <v>30</v>
      </c>
      <c r="AX269" s="14" t="s">
        <v>73</v>
      </c>
      <c r="AY269" s="260" t="s">
        <v>129</v>
      </c>
    </row>
    <row r="270" s="13" customFormat="1">
      <c r="A270" s="13"/>
      <c r="B270" s="240"/>
      <c r="C270" s="241"/>
      <c r="D270" s="242" t="s">
        <v>178</v>
      </c>
      <c r="E270" s="261" t="s">
        <v>1</v>
      </c>
      <c r="F270" s="243" t="s">
        <v>340</v>
      </c>
      <c r="G270" s="241"/>
      <c r="H270" s="244">
        <v>40.75</v>
      </c>
      <c r="I270" s="245"/>
      <c r="J270" s="241"/>
      <c r="K270" s="241"/>
      <c r="L270" s="246"/>
      <c r="M270" s="247"/>
      <c r="N270" s="248"/>
      <c r="O270" s="248"/>
      <c r="P270" s="248"/>
      <c r="Q270" s="248"/>
      <c r="R270" s="248"/>
      <c r="S270" s="248"/>
      <c r="T270" s="249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0" t="s">
        <v>178</v>
      </c>
      <c r="AU270" s="250" t="s">
        <v>83</v>
      </c>
      <c r="AV270" s="13" t="s">
        <v>83</v>
      </c>
      <c r="AW270" s="13" t="s">
        <v>30</v>
      </c>
      <c r="AX270" s="13" t="s">
        <v>73</v>
      </c>
      <c r="AY270" s="250" t="s">
        <v>129</v>
      </c>
    </row>
    <row r="271" s="14" customFormat="1">
      <c r="A271" s="14"/>
      <c r="B271" s="251"/>
      <c r="C271" s="252"/>
      <c r="D271" s="242" t="s">
        <v>178</v>
      </c>
      <c r="E271" s="253" t="s">
        <v>1</v>
      </c>
      <c r="F271" s="254" t="s">
        <v>279</v>
      </c>
      <c r="G271" s="252"/>
      <c r="H271" s="253" t="s">
        <v>1</v>
      </c>
      <c r="I271" s="255"/>
      <c r="J271" s="252"/>
      <c r="K271" s="252"/>
      <c r="L271" s="256"/>
      <c r="M271" s="257"/>
      <c r="N271" s="258"/>
      <c r="O271" s="258"/>
      <c r="P271" s="258"/>
      <c r="Q271" s="258"/>
      <c r="R271" s="258"/>
      <c r="S271" s="258"/>
      <c r="T271" s="259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0" t="s">
        <v>178</v>
      </c>
      <c r="AU271" s="260" t="s">
        <v>83</v>
      </c>
      <c r="AV271" s="14" t="s">
        <v>81</v>
      </c>
      <c r="AW271" s="14" t="s">
        <v>30</v>
      </c>
      <c r="AX271" s="14" t="s">
        <v>73</v>
      </c>
      <c r="AY271" s="260" t="s">
        <v>129</v>
      </c>
    </row>
    <row r="272" s="13" customFormat="1">
      <c r="A272" s="13"/>
      <c r="B272" s="240"/>
      <c r="C272" s="241"/>
      <c r="D272" s="242" t="s">
        <v>178</v>
      </c>
      <c r="E272" s="261" t="s">
        <v>1</v>
      </c>
      <c r="F272" s="243" t="s">
        <v>327</v>
      </c>
      <c r="G272" s="241"/>
      <c r="H272" s="244">
        <v>82.150000000000006</v>
      </c>
      <c r="I272" s="245"/>
      <c r="J272" s="241"/>
      <c r="K272" s="241"/>
      <c r="L272" s="246"/>
      <c r="M272" s="247"/>
      <c r="N272" s="248"/>
      <c r="O272" s="248"/>
      <c r="P272" s="248"/>
      <c r="Q272" s="248"/>
      <c r="R272" s="248"/>
      <c r="S272" s="248"/>
      <c r="T272" s="249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0" t="s">
        <v>178</v>
      </c>
      <c r="AU272" s="250" t="s">
        <v>83</v>
      </c>
      <c r="AV272" s="13" t="s">
        <v>83</v>
      </c>
      <c r="AW272" s="13" t="s">
        <v>30</v>
      </c>
      <c r="AX272" s="13" t="s">
        <v>73</v>
      </c>
      <c r="AY272" s="250" t="s">
        <v>129</v>
      </c>
    </row>
    <row r="273" s="15" customFormat="1">
      <c r="A273" s="15"/>
      <c r="B273" s="262"/>
      <c r="C273" s="263"/>
      <c r="D273" s="242" t="s">
        <v>178</v>
      </c>
      <c r="E273" s="264" t="s">
        <v>1</v>
      </c>
      <c r="F273" s="265" t="s">
        <v>282</v>
      </c>
      <c r="G273" s="263"/>
      <c r="H273" s="266">
        <v>163.65000000000001</v>
      </c>
      <c r="I273" s="267"/>
      <c r="J273" s="263"/>
      <c r="K273" s="263"/>
      <c r="L273" s="268"/>
      <c r="M273" s="269"/>
      <c r="N273" s="270"/>
      <c r="O273" s="270"/>
      <c r="P273" s="270"/>
      <c r="Q273" s="270"/>
      <c r="R273" s="270"/>
      <c r="S273" s="270"/>
      <c r="T273" s="271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T273" s="272" t="s">
        <v>178</v>
      </c>
      <c r="AU273" s="272" t="s">
        <v>83</v>
      </c>
      <c r="AV273" s="15" t="s">
        <v>136</v>
      </c>
      <c r="AW273" s="15" t="s">
        <v>30</v>
      </c>
      <c r="AX273" s="15" t="s">
        <v>81</v>
      </c>
      <c r="AY273" s="272" t="s">
        <v>129</v>
      </c>
    </row>
    <row r="274" s="2" customFormat="1" ht="14.4" customHeight="1">
      <c r="A274" s="38"/>
      <c r="B274" s="39"/>
      <c r="C274" s="215" t="s">
        <v>341</v>
      </c>
      <c r="D274" s="215" t="s">
        <v>132</v>
      </c>
      <c r="E274" s="216" t="s">
        <v>342</v>
      </c>
      <c r="F274" s="217" t="s">
        <v>343</v>
      </c>
      <c r="G274" s="218" t="s">
        <v>322</v>
      </c>
      <c r="H274" s="219">
        <v>247.40000000000001</v>
      </c>
      <c r="I274" s="220"/>
      <c r="J274" s="221">
        <f>ROUND(I274*H274,2)</f>
        <v>0</v>
      </c>
      <c r="K274" s="222"/>
      <c r="L274" s="44"/>
      <c r="M274" s="223" t="s">
        <v>1</v>
      </c>
      <c r="N274" s="224" t="s">
        <v>38</v>
      </c>
      <c r="O274" s="91"/>
      <c r="P274" s="225">
        <f>O274*H274</f>
        <v>0</v>
      </c>
      <c r="Q274" s="225">
        <v>0</v>
      </c>
      <c r="R274" s="225">
        <f>Q274*H274</f>
        <v>0</v>
      </c>
      <c r="S274" s="225">
        <v>0</v>
      </c>
      <c r="T274" s="226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27" t="s">
        <v>170</v>
      </c>
      <c r="AT274" s="227" t="s">
        <v>132</v>
      </c>
      <c r="AU274" s="227" t="s">
        <v>83</v>
      </c>
      <c r="AY274" s="17" t="s">
        <v>129</v>
      </c>
      <c r="BE274" s="228">
        <f>IF(N274="základní",J274,0)</f>
        <v>0</v>
      </c>
      <c r="BF274" s="228">
        <f>IF(N274="snížená",J274,0)</f>
        <v>0</v>
      </c>
      <c r="BG274" s="228">
        <f>IF(N274="zákl. přenesená",J274,0)</f>
        <v>0</v>
      </c>
      <c r="BH274" s="228">
        <f>IF(N274="sníž. přenesená",J274,0)</f>
        <v>0</v>
      </c>
      <c r="BI274" s="228">
        <f>IF(N274="nulová",J274,0)</f>
        <v>0</v>
      </c>
      <c r="BJ274" s="17" t="s">
        <v>81</v>
      </c>
      <c r="BK274" s="228">
        <f>ROUND(I274*H274,2)</f>
        <v>0</v>
      </c>
      <c r="BL274" s="17" t="s">
        <v>170</v>
      </c>
      <c r="BM274" s="227" t="s">
        <v>344</v>
      </c>
    </row>
    <row r="275" s="14" customFormat="1">
      <c r="A275" s="14"/>
      <c r="B275" s="251"/>
      <c r="C275" s="252"/>
      <c r="D275" s="242" t="s">
        <v>178</v>
      </c>
      <c r="E275" s="253" t="s">
        <v>1</v>
      </c>
      <c r="F275" s="254" t="s">
        <v>270</v>
      </c>
      <c r="G275" s="252"/>
      <c r="H275" s="253" t="s">
        <v>1</v>
      </c>
      <c r="I275" s="255"/>
      <c r="J275" s="252"/>
      <c r="K275" s="252"/>
      <c r="L275" s="256"/>
      <c r="M275" s="257"/>
      <c r="N275" s="258"/>
      <c r="O275" s="258"/>
      <c r="P275" s="258"/>
      <c r="Q275" s="258"/>
      <c r="R275" s="258"/>
      <c r="S275" s="258"/>
      <c r="T275" s="259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0" t="s">
        <v>178</v>
      </c>
      <c r="AU275" s="260" t="s">
        <v>83</v>
      </c>
      <c r="AV275" s="14" t="s">
        <v>81</v>
      </c>
      <c r="AW275" s="14" t="s">
        <v>30</v>
      </c>
      <c r="AX275" s="14" t="s">
        <v>73</v>
      </c>
      <c r="AY275" s="260" t="s">
        <v>129</v>
      </c>
    </row>
    <row r="276" s="13" customFormat="1">
      <c r="A276" s="13"/>
      <c r="B276" s="240"/>
      <c r="C276" s="241"/>
      <c r="D276" s="242" t="s">
        <v>178</v>
      </c>
      <c r="E276" s="261" t="s">
        <v>1</v>
      </c>
      <c r="F276" s="243" t="s">
        <v>345</v>
      </c>
      <c r="G276" s="241"/>
      <c r="H276" s="244">
        <v>81.5</v>
      </c>
      <c r="I276" s="245"/>
      <c r="J276" s="241"/>
      <c r="K276" s="241"/>
      <c r="L276" s="246"/>
      <c r="M276" s="247"/>
      <c r="N276" s="248"/>
      <c r="O276" s="248"/>
      <c r="P276" s="248"/>
      <c r="Q276" s="248"/>
      <c r="R276" s="248"/>
      <c r="S276" s="248"/>
      <c r="T276" s="249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0" t="s">
        <v>178</v>
      </c>
      <c r="AU276" s="250" t="s">
        <v>83</v>
      </c>
      <c r="AV276" s="13" t="s">
        <v>83</v>
      </c>
      <c r="AW276" s="13" t="s">
        <v>30</v>
      </c>
      <c r="AX276" s="13" t="s">
        <v>73</v>
      </c>
      <c r="AY276" s="250" t="s">
        <v>129</v>
      </c>
    </row>
    <row r="277" s="14" customFormat="1">
      <c r="A277" s="14"/>
      <c r="B277" s="251"/>
      <c r="C277" s="252"/>
      <c r="D277" s="242" t="s">
        <v>178</v>
      </c>
      <c r="E277" s="253" t="s">
        <v>1</v>
      </c>
      <c r="F277" s="254" t="s">
        <v>273</v>
      </c>
      <c r="G277" s="252"/>
      <c r="H277" s="253" t="s">
        <v>1</v>
      </c>
      <c r="I277" s="255"/>
      <c r="J277" s="252"/>
      <c r="K277" s="252"/>
      <c r="L277" s="256"/>
      <c r="M277" s="257"/>
      <c r="N277" s="258"/>
      <c r="O277" s="258"/>
      <c r="P277" s="258"/>
      <c r="Q277" s="258"/>
      <c r="R277" s="258"/>
      <c r="S277" s="258"/>
      <c r="T277" s="259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0" t="s">
        <v>178</v>
      </c>
      <c r="AU277" s="260" t="s">
        <v>83</v>
      </c>
      <c r="AV277" s="14" t="s">
        <v>81</v>
      </c>
      <c r="AW277" s="14" t="s">
        <v>30</v>
      </c>
      <c r="AX277" s="14" t="s">
        <v>73</v>
      </c>
      <c r="AY277" s="260" t="s">
        <v>129</v>
      </c>
    </row>
    <row r="278" s="13" customFormat="1">
      <c r="A278" s="13"/>
      <c r="B278" s="240"/>
      <c r="C278" s="241"/>
      <c r="D278" s="242" t="s">
        <v>178</v>
      </c>
      <c r="E278" s="261" t="s">
        <v>1</v>
      </c>
      <c r="F278" s="243" t="s">
        <v>346</v>
      </c>
      <c r="G278" s="241"/>
      <c r="H278" s="244">
        <v>52.840000000000003</v>
      </c>
      <c r="I278" s="245"/>
      <c r="J278" s="241"/>
      <c r="K278" s="241"/>
      <c r="L278" s="246"/>
      <c r="M278" s="247"/>
      <c r="N278" s="248"/>
      <c r="O278" s="248"/>
      <c r="P278" s="248"/>
      <c r="Q278" s="248"/>
      <c r="R278" s="248"/>
      <c r="S278" s="248"/>
      <c r="T278" s="249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0" t="s">
        <v>178</v>
      </c>
      <c r="AU278" s="250" t="s">
        <v>83</v>
      </c>
      <c r="AV278" s="13" t="s">
        <v>83</v>
      </c>
      <c r="AW278" s="13" t="s">
        <v>30</v>
      </c>
      <c r="AX278" s="13" t="s">
        <v>73</v>
      </c>
      <c r="AY278" s="250" t="s">
        <v>129</v>
      </c>
    </row>
    <row r="279" s="14" customFormat="1">
      <c r="A279" s="14"/>
      <c r="B279" s="251"/>
      <c r="C279" s="252"/>
      <c r="D279" s="242" t="s">
        <v>178</v>
      </c>
      <c r="E279" s="253" t="s">
        <v>1</v>
      </c>
      <c r="F279" s="254" t="s">
        <v>276</v>
      </c>
      <c r="G279" s="252"/>
      <c r="H279" s="253" t="s">
        <v>1</v>
      </c>
      <c r="I279" s="255"/>
      <c r="J279" s="252"/>
      <c r="K279" s="252"/>
      <c r="L279" s="256"/>
      <c r="M279" s="257"/>
      <c r="N279" s="258"/>
      <c r="O279" s="258"/>
      <c r="P279" s="258"/>
      <c r="Q279" s="258"/>
      <c r="R279" s="258"/>
      <c r="S279" s="258"/>
      <c r="T279" s="259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0" t="s">
        <v>178</v>
      </c>
      <c r="AU279" s="260" t="s">
        <v>83</v>
      </c>
      <c r="AV279" s="14" t="s">
        <v>81</v>
      </c>
      <c r="AW279" s="14" t="s">
        <v>30</v>
      </c>
      <c r="AX279" s="14" t="s">
        <v>73</v>
      </c>
      <c r="AY279" s="260" t="s">
        <v>129</v>
      </c>
    </row>
    <row r="280" s="13" customFormat="1">
      <c r="A280" s="13"/>
      <c r="B280" s="240"/>
      <c r="C280" s="241"/>
      <c r="D280" s="242" t="s">
        <v>178</v>
      </c>
      <c r="E280" s="261" t="s">
        <v>1</v>
      </c>
      <c r="F280" s="243" t="s">
        <v>346</v>
      </c>
      <c r="G280" s="241"/>
      <c r="H280" s="244">
        <v>52.840000000000003</v>
      </c>
      <c r="I280" s="245"/>
      <c r="J280" s="241"/>
      <c r="K280" s="241"/>
      <c r="L280" s="246"/>
      <c r="M280" s="247"/>
      <c r="N280" s="248"/>
      <c r="O280" s="248"/>
      <c r="P280" s="248"/>
      <c r="Q280" s="248"/>
      <c r="R280" s="248"/>
      <c r="S280" s="248"/>
      <c r="T280" s="249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0" t="s">
        <v>178</v>
      </c>
      <c r="AU280" s="250" t="s">
        <v>83</v>
      </c>
      <c r="AV280" s="13" t="s">
        <v>83</v>
      </c>
      <c r="AW280" s="13" t="s">
        <v>30</v>
      </c>
      <c r="AX280" s="13" t="s">
        <v>73</v>
      </c>
      <c r="AY280" s="250" t="s">
        <v>129</v>
      </c>
    </row>
    <row r="281" s="14" customFormat="1">
      <c r="A281" s="14"/>
      <c r="B281" s="251"/>
      <c r="C281" s="252"/>
      <c r="D281" s="242" t="s">
        <v>178</v>
      </c>
      <c r="E281" s="253" t="s">
        <v>1</v>
      </c>
      <c r="F281" s="254" t="s">
        <v>279</v>
      </c>
      <c r="G281" s="252"/>
      <c r="H281" s="253" t="s">
        <v>1</v>
      </c>
      <c r="I281" s="255"/>
      <c r="J281" s="252"/>
      <c r="K281" s="252"/>
      <c r="L281" s="256"/>
      <c r="M281" s="257"/>
      <c r="N281" s="258"/>
      <c r="O281" s="258"/>
      <c r="P281" s="258"/>
      <c r="Q281" s="258"/>
      <c r="R281" s="258"/>
      <c r="S281" s="258"/>
      <c r="T281" s="259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0" t="s">
        <v>178</v>
      </c>
      <c r="AU281" s="260" t="s">
        <v>83</v>
      </c>
      <c r="AV281" s="14" t="s">
        <v>81</v>
      </c>
      <c r="AW281" s="14" t="s">
        <v>30</v>
      </c>
      <c r="AX281" s="14" t="s">
        <v>73</v>
      </c>
      <c r="AY281" s="260" t="s">
        <v>129</v>
      </c>
    </row>
    <row r="282" s="13" customFormat="1">
      <c r="A282" s="13"/>
      <c r="B282" s="240"/>
      <c r="C282" s="241"/>
      <c r="D282" s="242" t="s">
        <v>178</v>
      </c>
      <c r="E282" s="261" t="s">
        <v>1</v>
      </c>
      <c r="F282" s="243" t="s">
        <v>347</v>
      </c>
      <c r="G282" s="241"/>
      <c r="H282" s="244">
        <v>60.219999999999999</v>
      </c>
      <c r="I282" s="245"/>
      <c r="J282" s="241"/>
      <c r="K282" s="241"/>
      <c r="L282" s="246"/>
      <c r="M282" s="247"/>
      <c r="N282" s="248"/>
      <c r="O282" s="248"/>
      <c r="P282" s="248"/>
      <c r="Q282" s="248"/>
      <c r="R282" s="248"/>
      <c r="S282" s="248"/>
      <c r="T282" s="249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0" t="s">
        <v>178</v>
      </c>
      <c r="AU282" s="250" t="s">
        <v>83</v>
      </c>
      <c r="AV282" s="13" t="s">
        <v>83</v>
      </c>
      <c r="AW282" s="13" t="s">
        <v>30</v>
      </c>
      <c r="AX282" s="13" t="s">
        <v>73</v>
      </c>
      <c r="AY282" s="250" t="s">
        <v>129</v>
      </c>
    </row>
    <row r="283" s="15" customFormat="1">
      <c r="A283" s="15"/>
      <c r="B283" s="262"/>
      <c r="C283" s="263"/>
      <c r="D283" s="242" t="s">
        <v>178</v>
      </c>
      <c r="E283" s="264" t="s">
        <v>1</v>
      </c>
      <c r="F283" s="265" t="s">
        <v>282</v>
      </c>
      <c r="G283" s="263"/>
      <c r="H283" s="266">
        <v>247.40000000000001</v>
      </c>
      <c r="I283" s="267"/>
      <c r="J283" s="263"/>
      <c r="K283" s="263"/>
      <c r="L283" s="268"/>
      <c r="M283" s="269"/>
      <c r="N283" s="270"/>
      <c r="O283" s="270"/>
      <c r="P283" s="270"/>
      <c r="Q283" s="270"/>
      <c r="R283" s="270"/>
      <c r="S283" s="270"/>
      <c r="T283" s="271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T283" s="272" t="s">
        <v>178</v>
      </c>
      <c r="AU283" s="272" t="s">
        <v>83</v>
      </c>
      <c r="AV283" s="15" t="s">
        <v>136</v>
      </c>
      <c r="AW283" s="15" t="s">
        <v>30</v>
      </c>
      <c r="AX283" s="15" t="s">
        <v>81</v>
      </c>
      <c r="AY283" s="272" t="s">
        <v>129</v>
      </c>
    </row>
    <row r="284" s="2" customFormat="1" ht="14.4" customHeight="1">
      <c r="A284" s="38"/>
      <c r="B284" s="39"/>
      <c r="C284" s="215" t="s">
        <v>348</v>
      </c>
      <c r="D284" s="215" t="s">
        <v>132</v>
      </c>
      <c r="E284" s="216" t="s">
        <v>349</v>
      </c>
      <c r="F284" s="217" t="s">
        <v>350</v>
      </c>
      <c r="G284" s="218" t="s">
        <v>351</v>
      </c>
      <c r="H284" s="219">
        <v>4331.8400000000001</v>
      </c>
      <c r="I284" s="220"/>
      <c r="J284" s="221">
        <f>ROUND(I284*H284,2)</f>
        <v>0</v>
      </c>
      <c r="K284" s="222"/>
      <c r="L284" s="44"/>
      <c r="M284" s="223" t="s">
        <v>1</v>
      </c>
      <c r="N284" s="224" t="s">
        <v>38</v>
      </c>
      <c r="O284" s="91"/>
      <c r="P284" s="225">
        <f>O284*H284</f>
        <v>0</v>
      </c>
      <c r="Q284" s="225">
        <v>0</v>
      </c>
      <c r="R284" s="225">
        <f>Q284*H284</f>
        <v>0</v>
      </c>
      <c r="S284" s="225">
        <v>0</v>
      </c>
      <c r="T284" s="226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27" t="s">
        <v>170</v>
      </c>
      <c r="AT284" s="227" t="s">
        <v>132</v>
      </c>
      <c r="AU284" s="227" t="s">
        <v>83</v>
      </c>
      <c r="AY284" s="17" t="s">
        <v>129</v>
      </c>
      <c r="BE284" s="228">
        <f>IF(N284="základní",J284,0)</f>
        <v>0</v>
      </c>
      <c r="BF284" s="228">
        <f>IF(N284="snížená",J284,0)</f>
        <v>0</v>
      </c>
      <c r="BG284" s="228">
        <f>IF(N284="zákl. přenesená",J284,0)</f>
        <v>0</v>
      </c>
      <c r="BH284" s="228">
        <f>IF(N284="sníž. přenesená",J284,0)</f>
        <v>0</v>
      </c>
      <c r="BI284" s="228">
        <f>IF(N284="nulová",J284,0)</f>
        <v>0</v>
      </c>
      <c r="BJ284" s="17" t="s">
        <v>81</v>
      </c>
      <c r="BK284" s="228">
        <f>ROUND(I284*H284,2)</f>
        <v>0</v>
      </c>
      <c r="BL284" s="17" t="s">
        <v>170</v>
      </c>
      <c r="BM284" s="227" t="s">
        <v>352</v>
      </c>
    </row>
    <row r="285" s="14" customFormat="1">
      <c r="A285" s="14"/>
      <c r="B285" s="251"/>
      <c r="C285" s="252"/>
      <c r="D285" s="242" t="s">
        <v>178</v>
      </c>
      <c r="E285" s="253" t="s">
        <v>1</v>
      </c>
      <c r="F285" s="254" t="s">
        <v>270</v>
      </c>
      <c r="G285" s="252"/>
      <c r="H285" s="253" t="s">
        <v>1</v>
      </c>
      <c r="I285" s="255"/>
      <c r="J285" s="252"/>
      <c r="K285" s="252"/>
      <c r="L285" s="256"/>
      <c r="M285" s="257"/>
      <c r="N285" s="258"/>
      <c r="O285" s="258"/>
      <c r="P285" s="258"/>
      <c r="Q285" s="258"/>
      <c r="R285" s="258"/>
      <c r="S285" s="258"/>
      <c r="T285" s="259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0" t="s">
        <v>178</v>
      </c>
      <c r="AU285" s="260" t="s">
        <v>83</v>
      </c>
      <c r="AV285" s="14" t="s">
        <v>81</v>
      </c>
      <c r="AW285" s="14" t="s">
        <v>30</v>
      </c>
      <c r="AX285" s="14" t="s">
        <v>73</v>
      </c>
      <c r="AY285" s="260" t="s">
        <v>129</v>
      </c>
    </row>
    <row r="286" s="13" customFormat="1">
      <c r="A286" s="13"/>
      <c r="B286" s="240"/>
      <c r="C286" s="241"/>
      <c r="D286" s="242" t="s">
        <v>178</v>
      </c>
      <c r="E286" s="261" t="s">
        <v>1</v>
      </c>
      <c r="F286" s="243" t="s">
        <v>353</v>
      </c>
      <c r="G286" s="241"/>
      <c r="H286" s="244">
        <v>1736.56</v>
      </c>
      <c r="I286" s="245"/>
      <c r="J286" s="241"/>
      <c r="K286" s="241"/>
      <c r="L286" s="246"/>
      <c r="M286" s="247"/>
      <c r="N286" s="248"/>
      <c r="O286" s="248"/>
      <c r="P286" s="248"/>
      <c r="Q286" s="248"/>
      <c r="R286" s="248"/>
      <c r="S286" s="248"/>
      <c r="T286" s="249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0" t="s">
        <v>178</v>
      </c>
      <c r="AU286" s="250" t="s">
        <v>83</v>
      </c>
      <c r="AV286" s="13" t="s">
        <v>83</v>
      </c>
      <c r="AW286" s="13" t="s">
        <v>30</v>
      </c>
      <c r="AX286" s="13" t="s">
        <v>73</v>
      </c>
      <c r="AY286" s="250" t="s">
        <v>129</v>
      </c>
    </row>
    <row r="287" s="14" customFormat="1">
      <c r="A287" s="14"/>
      <c r="B287" s="251"/>
      <c r="C287" s="252"/>
      <c r="D287" s="242" t="s">
        <v>178</v>
      </c>
      <c r="E287" s="253" t="s">
        <v>1</v>
      </c>
      <c r="F287" s="254" t="s">
        <v>273</v>
      </c>
      <c r="G287" s="252"/>
      <c r="H287" s="253" t="s">
        <v>1</v>
      </c>
      <c r="I287" s="255"/>
      <c r="J287" s="252"/>
      <c r="K287" s="252"/>
      <c r="L287" s="256"/>
      <c r="M287" s="257"/>
      <c r="N287" s="258"/>
      <c r="O287" s="258"/>
      <c r="P287" s="258"/>
      <c r="Q287" s="258"/>
      <c r="R287" s="258"/>
      <c r="S287" s="258"/>
      <c r="T287" s="259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0" t="s">
        <v>178</v>
      </c>
      <c r="AU287" s="260" t="s">
        <v>83</v>
      </c>
      <c r="AV287" s="14" t="s">
        <v>81</v>
      </c>
      <c r="AW287" s="14" t="s">
        <v>30</v>
      </c>
      <c r="AX287" s="14" t="s">
        <v>73</v>
      </c>
      <c r="AY287" s="260" t="s">
        <v>129</v>
      </c>
    </row>
    <row r="288" s="13" customFormat="1">
      <c r="A288" s="13"/>
      <c r="B288" s="240"/>
      <c r="C288" s="241"/>
      <c r="D288" s="242" t="s">
        <v>178</v>
      </c>
      <c r="E288" s="261" t="s">
        <v>1</v>
      </c>
      <c r="F288" s="243" t="s">
        <v>354</v>
      </c>
      <c r="G288" s="241"/>
      <c r="H288" s="244">
        <v>837.79999999999995</v>
      </c>
      <c r="I288" s="245"/>
      <c r="J288" s="241"/>
      <c r="K288" s="241"/>
      <c r="L288" s="246"/>
      <c r="M288" s="247"/>
      <c r="N288" s="248"/>
      <c r="O288" s="248"/>
      <c r="P288" s="248"/>
      <c r="Q288" s="248"/>
      <c r="R288" s="248"/>
      <c r="S288" s="248"/>
      <c r="T288" s="249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50" t="s">
        <v>178</v>
      </c>
      <c r="AU288" s="250" t="s">
        <v>83</v>
      </c>
      <c r="AV288" s="13" t="s">
        <v>83</v>
      </c>
      <c r="AW288" s="13" t="s">
        <v>30</v>
      </c>
      <c r="AX288" s="13" t="s">
        <v>73</v>
      </c>
      <c r="AY288" s="250" t="s">
        <v>129</v>
      </c>
    </row>
    <row r="289" s="14" customFormat="1">
      <c r="A289" s="14"/>
      <c r="B289" s="251"/>
      <c r="C289" s="252"/>
      <c r="D289" s="242" t="s">
        <v>178</v>
      </c>
      <c r="E289" s="253" t="s">
        <v>1</v>
      </c>
      <c r="F289" s="254" t="s">
        <v>276</v>
      </c>
      <c r="G289" s="252"/>
      <c r="H289" s="253" t="s">
        <v>1</v>
      </c>
      <c r="I289" s="255"/>
      <c r="J289" s="252"/>
      <c r="K289" s="252"/>
      <c r="L289" s="256"/>
      <c r="M289" s="257"/>
      <c r="N289" s="258"/>
      <c r="O289" s="258"/>
      <c r="P289" s="258"/>
      <c r="Q289" s="258"/>
      <c r="R289" s="258"/>
      <c r="S289" s="258"/>
      <c r="T289" s="259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0" t="s">
        <v>178</v>
      </c>
      <c r="AU289" s="260" t="s">
        <v>83</v>
      </c>
      <c r="AV289" s="14" t="s">
        <v>81</v>
      </c>
      <c r="AW289" s="14" t="s">
        <v>30</v>
      </c>
      <c r="AX289" s="14" t="s">
        <v>73</v>
      </c>
      <c r="AY289" s="260" t="s">
        <v>129</v>
      </c>
    </row>
    <row r="290" s="13" customFormat="1">
      <c r="A290" s="13"/>
      <c r="B290" s="240"/>
      <c r="C290" s="241"/>
      <c r="D290" s="242" t="s">
        <v>178</v>
      </c>
      <c r="E290" s="261" t="s">
        <v>1</v>
      </c>
      <c r="F290" s="243" t="s">
        <v>355</v>
      </c>
      <c r="G290" s="241"/>
      <c r="H290" s="244">
        <v>877</v>
      </c>
      <c r="I290" s="245"/>
      <c r="J290" s="241"/>
      <c r="K290" s="241"/>
      <c r="L290" s="246"/>
      <c r="M290" s="247"/>
      <c r="N290" s="248"/>
      <c r="O290" s="248"/>
      <c r="P290" s="248"/>
      <c r="Q290" s="248"/>
      <c r="R290" s="248"/>
      <c r="S290" s="248"/>
      <c r="T290" s="249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0" t="s">
        <v>178</v>
      </c>
      <c r="AU290" s="250" t="s">
        <v>83</v>
      </c>
      <c r="AV290" s="13" t="s">
        <v>83</v>
      </c>
      <c r="AW290" s="13" t="s">
        <v>30</v>
      </c>
      <c r="AX290" s="13" t="s">
        <v>73</v>
      </c>
      <c r="AY290" s="250" t="s">
        <v>129</v>
      </c>
    </row>
    <row r="291" s="14" customFormat="1">
      <c r="A291" s="14"/>
      <c r="B291" s="251"/>
      <c r="C291" s="252"/>
      <c r="D291" s="242" t="s">
        <v>178</v>
      </c>
      <c r="E291" s="253" t="s">
        <v>1</v>
      </c>
      <c r="F291" s="254" t="s">
        <v>279</v>
      </c>
      <c r="G291" s="252"/>
      <c r="H291" s="253" t="s">
        <v>1</v>
      </c>
      <c r="I291" s="255"/>
      <c r="J291" s="252"/>
      <c r="K291" s="252"/>
      <c r="L291" s="256"/>
      <c r="M291" s="257"/>
      <c r="N291" s="258"/>
      <c r="O291" s="258"/>
      <c r="P291" s="258"/>
      <c r="Q291" s="258"/>
      <c r="R291" s="258"/>
      <c r="S291" s="258"/>
      <c r="T291" s="259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0" t="s">
        <v>178</v>
      </c>
      <c r="AU291" s="260" t="s">
        <v>83</v>
      </c>
      <c r="AV291" s="14" t="s">
        <v>81</v>
      </c>
      <c r="AW291" s="14" t="s">
        <v>30</v>
      </c>
      <c r="AX291" s="14" t="s">
        <v>73</v>
      </c>
      <c r="AY291" s="260" t="s">
        <v>129</v>
      </c>
    </row>
    <row r="292" s="13" customFormat="1">
      <c r="A292" s="13"/>
      <c r="B292" s="240"/>
      <c r="C292" s="241"/>
      <c r="D292" s="242" t="s">
        <v>178</v>
      </c>
      <c r="E292" s="261" t="s">
        <v>1</v>
      </c>
      <c r="F292" s="243" t="s">
        <v>356</v>
      </c>
      <c r="G292" s="241"/>
      <c r="H292" s="244">
        <v>880.48000000000002</v>
      </c>
      <c r="I292" s="245"/>
      <c r="J292" s="241"/>
      <c r="K292" s="241"/>
      <c r="L292" s="246"/>
      <c r="M292" s="247"/>
      <c r="N292" s="248"/>
      <c r="O292" s="248"/>
      <c r="P292" s="248"/>
      <c r="Q292" s="248"/>
      <c r="R292" s="248"/>
      <c r="S292" s="248"/>
      <c r="T292" s="249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0" t="s">
        <v>178</v>
      </c>
      <c r="AU292" s="250" t="s">
        <v>83</v>
      </c>
      <c r="AV292" s="13" t="s">
        <v>83</v>
      </c>
      <c r="AW292" s="13" t="s">
        <v>30</v>
      </c>
      <c r="AX292" s="13" t="s">
        <v>73</v>
      </c>
      <c r="AY292" s="250" t="s">
        <v>129</v>
      </c>
    </row>
    <row r="293" s="15" customFormat="1">
      <c r="A293" s="15"/>
      <c r="B293" s="262"/>
      <c r="C293" s="263"/>
      <c r="D293" s="242" t="s">
        <v>178</v>
      </c>
      <c r="E293" s="264" t="s">
        <v>1</v>
      </c>
      <c r="F293" s="265" t="s">
        <v>282</v>
      </c>
      <c r="G293" s="263"/>
      <c r="H293" s="266">
        <v>4331.8400000000001</v>
      </c>
      <c r="I293" s="267"/>
      <c r="J293" s="263"/>
      <c r="K293" s="263"/>
      <c r="L293" s="268"/>
      <c r="M293" s="269"/>
      <c r="N293" s="270"/>
      <c r="O293" s="270"/>
      <c r="P293" s="270"/>
      <c r="Q293" s="270"/>
      <c r="R293" s="270"/>
      <c r="S293" s="270"/>
      <c r="T293" s="271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T293" s="272" t="s">
        <v>178</v>
      </c>
      <c r="AU293" s="272" t="s">
        <v>83</v>
      </c>
      <c r="AV293" s="15" t="s">
        <v>136</v>
      </c>
      <c r="AW293" s="15" t="s">
        <v>30</v>
      </c>
      <c r="AX293" s="15" t="s">
        <v>81</v>
      </c>
      <c r="AY293" s="272" t="s">
        <v>129</v>
      </c>
    </row>
    <row r="294" s="2" customFormat="1" ht="14.4" customHeight="1">
      <c r="A294" s="38"/>
      <c r="B294" s="39"/>
      <c r="C294" s="215" t="s">
        <v>357</v>
      </c>
      <c r="D294" s="215" t="s">
        <v>132</v>
      </c>
      <c r="E294" s="216" t="s">
        <v>358</v>
      </c>
      <c r="F294" s="217" t="s">
        <v>359</v>
      </c>
      <c r="G294" s="218" t="s">
        <v>351</v>
      </c>
      <c r="H294" s="219">
        <v>4</v>
      </c>
      <c r="I294" s="220"/>
      <c r="J294" s="221">
        <f>ROUND(I294*H294,2)</f>
        <v>0</v>
      </c>
      <c r="K294" s="222"/>
      <c r="L294" s="44"/>
      <c r="M294" s="223" t="s">
        <v>1</v>
      </c>
      <c r="N294" s="224" t="s">
        <v>38</v>
      </c>
      <c r="O294" s="91"/>
      <c r="P294" s="225">
        <f>O294*H294</f>
        <v>0</v>
      </c>
      <c r="Q294" s="225">
        <v>0</v>
      </c>
      <c r="R294" s="225">
        <f>Q294*H294</f>
        <v>0</v>
      </c>
      <c r="S294" s="225">
        <v>0</v>
      </c>
      <c r="T294" s="226">
        <f>S294*H294</f>
        <v>0</v>
      </c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227" t="s">
        <v>170</v>
      </c>
      <c r="AT294" s="227" t="s">
        <v>132</v>
      </c>
      <c r="AU294" s="227" t="s">
        <v>83</v>
      </c>
      <c r="AY294" s="17" t="s">
        <v>129</v>
      </c>
      <c r="BE294" s="228">
        <f>IF(N294="základní",J294,0)</f>
        <v>0</v>
      </c>
      <c r="BF294" s="228">
        <f>IF(N294="snížená",J294,0)</f>
        <v>0</v>
      </c>
      <c r="BG294" s="228">
        <f>IF(N294="zákl. přenesená",J294,0)</f>
        <v>0</v>
      </c>
      <c r="BH294" s="228">
        <f>IF(N294="sníž. přenesená",J294,0)</f>
        <v>0</v>
      </c>
      <c r="BI294" s="228">
        <f>IF(N294="nulová",J294,0)</f>
        <v>0</v>
      </c>
      <c r="BJ294" s="17" t="s">
        <v>81</v>
      </c>
      <c r="BK294" s="228">
        <f>ROUND(I294*H294,2)</f>
        <v>0</v>
      </c>
      <c r="BL294" s="17" t="s">
        <v>170</v>
      </c>
      <c r="BM294" s="227" t="s">
        <v>360</v>
      </c>
    </row>
    <row r="295" s="14" customFormat="1">
      <c r="A295" s="14"/>
      <c r="B295" s="251"/>
      <c r="C295" s="252"/>
      <c r="D295" s="242" t="s">
        <v>178</v>
      </c>
      <c r="E295" s="253" t="s">
        <v>1</v>
      </c>
      <c r="F295" s="254" t="s">
        <v>273</v>
      </c>
      <c r="G295" s="252"/>
      <c r="H295" s="253" t="s">
        <v>1</v>
      </c>
      <c r="I295" s="255"/>
      <c r="J295" s="252"/>
      <c r="K295" s="252"/>
      <c r="L295" s="256"/>
      <c r="M295" s="257"/>
      <c r="N295" s="258"/>
      <c r="O295" s="258"/>
      <c r="P295" s="258"/>
      <c r="Q295" s="258"/>
      <c r="R295" s="258"/>
      <c r="S295" s="258"/>
      <c r="T295" s="259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0" t="s">
        <v>178</v>
      </c>
      <c r="AU295" s="260" t="s">
        <v>83</v>
      </c>
      <c r="AV295" s="14" t="s">
        <v>81</v>
      </c>
      <c r="AW295" s="14" t="s">
        <v>30</v>
      </c>
      <c r="AX295" s="14" t="s">
        <v>73</v>
      </c>
      <c r="AY295" s="260" t="s">
        <v>129</v>
      </c>
    </row>
    <row r="296" s="13" customFormat="1">
      <c r="A296" s="13"/>
      <c r="B296" s="240"/>
      <c r="C296" s="241"/>
      <c r="D296" s="242" t="s">
        <v>178</v>
      </c>
      <c r="E296" s="261" t="s">
        <v>1</v>
      </c>
      <c r="F296" s="243" t="s">
        <v>83</v>
      </c>
      <c r="G296" s="241"/>
      <c r="H296" s="244">
        <v>2</v>
      </c>
      <c r="I296" s="245"/>
      <c r="J296" s="241"/>
      <c r="K296" s="241"/>
      <c r="L296" s="246"/>
      <c r="M296" s="247"/>
      <c r="N296" s="248"/>
      <c r="O296" s="248"/>
      <c r="P296" s="248"/>
      <c r="Q296" s="248"/>
      <c r="R296" s="248"/>
      <c r="S296" s="248"/>
      <c r="T296" s="249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50" t="s">
        <v>178</v>
      </c>
      <c r="AU296" s="250" t="s">
        <v>83</v>
      </c>
      <c r="AV296" s="13" t="s">
        <v>83</v>
      </c>
      <c r="AW296" s="13" t="s">
        <v>30</v>
      </c>
      <c r="AX296" s="13" t="s">
        <v>73</v>
      </c>
      <c r="AY296" s="250" t="s">
        <v>129</v>
      </c>
    </row>
    <row r="297" s="14" customFormat="1">
      <c r="A297" s="14"/>
      <c r="B297" s="251"/>
      <c r="C297" s="252"/>
      <c r="D297" s="242" t="s">
        <v>178</v>
      </c>
      <c r="E297" s="253" t="s">
        <v>1</v>
      </c>
      <c r="F297" s="254" t="s">
        <v>276</v>
      </c>
      <c r="G297" s="252"/>
      <c r="H297" s="253" t="s">
        <v>1</v>
      </c>
      <c r="I297" s="255"/>
      <c r="J297" s="252"/>
      <c r="K297" s="252"/>
      <c r="L297" s="256"/>
      <c r="M297" s="257"/>
      <c r="N297" s="258"/>
      <c r="O297" s="258"/>
      <c r="P297" s="258"/>
      <c r="Q297" s="258"/>
      <c r="R297" s="258"/>
      <c r="S297" s="258"/>
      <c r="T297" s="259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60" t="s">
        <v>178</v>
      </c>
      <c r="AU297" s="260" t="s">
        <v>83</v>
      </c>
      <c r="AV297" s="14" t="s">
        <v>81</v>
      </c>
      <c r="AW297" s="14" t="s">
        <v>30</v>
      </c>
      <c r="AX297" s="14" t="s">
        <v>73</v>
      </c>
      <c r="AY297" s="260" t="s">
        <v>129</v>
      </c>
    </row>
    <row r="298" s="13" customFormat="1">
      <c r="A298" s="13"/>
      <c r="B298" s="240"/>
      <c r="C298" s="241"/>
      <c r="D298" s="242" t="s">
        <v>178</v>
      </c>
      <c r="E298" s="261" t="s">
        <v>1</v>
      </c>
      <c r="F298" s="243" t="s">
        <v>83</v>
      </c>
      <c r="G298" s="241"/>
      <c r="H298" s="244">
        <v>2</v>
      </c>
      <c r="I298" s="245"/>
      <c r="J298" s="241"/>
      <c r="K298" s="241"/>
      <c r="L298" s="246"/>
      <c r="M298" s="247"/>
      <c r="N298" s="248"/>
      <c r="O298" s="248"/>
      <c r="P298" s="248"/>
      <c r="Q298" s="248"/>
      <c r="R298" s="248"/>
      <c r="S298" s="248"/>
      <c r="T298" s="249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0" t="s">
        <v>178</v>
      </c>
      <c r="AU298" s="250" t="s">
        <v>83</v>
      </c>
      <c r="AV298" s="13" t="s">
        <v>83</v>
      </c>
      <c r="AW298" s="13" t="s">
        <v>30</v>
      </c>
      <c r="AX298" s="13" t="s">
        <v>73</v>
      </c>
      <c r="AY298" s="250" t="s">
        <v>129</v>
      </c>
    </row>
    <row r="299" s="15" customFormat="1">
      <c r="A299" s="15"/>
      <c r="B299" s="262"/>
      <c r="C299" s="263"/>
      <c r="D299" s="242" t="s">
        <v>178</v>
      </c>
      <c r="E299" s="264" t="s">
        <v>1</v>
      </c>
      <c r="F299" s="265" t="s">
        <v>282</v>
      </c>
      <c r="G299" s="263"/>
      <c r="H299" s="266">
        <v>4</v>
      </c>
      <c r="I299" s="267"/>
      <c r="J299" s="263"/>
      <c r="K299" s="263"/>
      <c r="L299" s="268"/>
      <c r="M299" s="269"/>
      <c r="N299" s="270"/>
      <c r="O299" s="270"/>
      <c r="P299" s="270"/>
      <c r="Q299" s="270"/>
      <c r="R299" s="270"/>
      <c r="S299" s="270"/>
      <c r="T299" s="271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T299" s="272" t="s">
        <v>178</v>
      </c>
      <c r="AU299" s="272" t="s">
        <v>83</v>
      </c>
      <c r="AV299" s="15" t="s">
        <v>136</v>
      </c>
      <c r="AW299" s="15" t="s">
        <v>30</v>
      </c>
      <c r="AX299" s="15" t="s">
        <v>81</v>
      </c>
      <c r="AY299" s="272" t="s">
        <v>129</v>
      </c>
    </row>
    <row r="300" s="2" customFormat="1" ht="14.4" customHeight="1">
      <c r="A300" s="38"/>
      <c r="B300" s="39"/>
      <c r="C300" s="215" t="s">
        <v>361</v>
      </c>
      <c r="D300" s="215" t="s">
        <v>132</v>
      </c>
      <c r="E300" s="216" t="s">
        <v>362</v>
      </c>
      <c r="F300" s="217" t="s">
        <v>363</v>
      </c>
      <c r="G300" s="218" t="s">
        <v>322</v>
      </c>
      <c r="H300" s="219">
        <v>3887.0700000000002</v>
      </c>
      <c r="I300" s="220"/>
      <c r="J300" s="221">
        <f>ROUND(I300*H300,2)</f>
        <v>0</v>
      </c>
      <c r="K300" s="222"/>
      <c r="L300" s="44"/>
      <c r="M300" s="223" t="s">
        <v>1</v>
      </c>
      <c r="N300" s="224" t="s">
        <v>38</v>
      </c>
      <c r="O300" s="91"/>
      <c r="P300" s="225">
        <f>O300*H300</f>
        <v>0</v>
      </c>
      <c r="Q300" s="225">
        <v>0</v>
      </c>
      <c r="R300" s="225">
        <f>Q300*H300</f>
        <v>0</v>
      </c>
      <c r="S300" s="225">
        <v>0</v>
      </c>
      <c r="T300" s="226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227" t="s">
        <v>170</v>
      </c>
      <c r="AT300" s="227" t="s">
        <v>132</v>
      </c>
      <c r="AU300" s="227" t="s">
        <v>83</v>
      </c>
      <c r="AY300" s="17" t="s">
        <v>129</v>
      </c>
      <c r="BE300" s="228">
        <f>IF(N300="základní",J300,0)</f>
        <v>0</v>
      </c>
      <c r="BF300" s="228">
        <f>IF(N300="snížená",J300,0)</f>
        <v>0</v>
      </c>
      <c r="BG300" s="228">
        <f>IF(N300="zákl. přenesená",J300,0)</f>
        <v>0</v>
      </c>
      <c r="BH300" s="228">
        <f>IF(N300="sníž. přenesená",J300,0)</f>
        <v>0</v>
      </c>
      <c r="BI300" s="228">
        <f>IF(N300="nulová",J300,0)</f>
        <v>0</v>
      </c>
      <c r="BJ300" s="17" t="s">
        <v>81</v>
      </c>
      <c r="BK300" s="228">
        <f>ROUND(I300*H300,2)</f>
        <v>0</v>
      </c>
      <c r="BL300" s="17" t="s">
        <v>170</v>
      </c>
      <c r="BM300" s="227" t="s">
        <v>364</v>
      </c>
    </row>
    <row r="301" s="14" customFormat="1">
      <c r="A301" s="14"/>
      <c r="B301" s="251"/>
      <c r="C301" s="252"/>
      <c r="D301" s="242" t="s">
        <v>178</v>
      </c>
      <c r="E301" s="253" t="s">
        <v>1</v>
      </c>
      <c r="F301" s="254" t="s">
        <v>270</v>
      </c>
      <c r="G301" s="252"/>
      <c r="H301" s="253" t="s">
        <v>1</v>
      </c>
      <c r="I301" s="255"/>
      <c r="J301" s="252"/>
      <c r="K301" s="252"/>
      <c r="L301" s="256"/>
      <c r="M301" s="257"/>
      <c r="N301" s="258"/>
      <c r="O301" s="258"/>
      <c r="P301" s="258"/>
      <c r="Q301" s="258"/>
      <c r="R301" s="258"/>
      <c r="S301" s="258"/>
      <c r="T301" s="259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0" t="s">
        <v>178</v>
      </c>
      <c r="AU301" s="260" t="s">
        <v>83</v>
      </c>
      <c r="AV301" s="14" t="s">
        <v>81</v>
      </c>
      <c r="AW301" s="14" t="s">
        <v>30</v>
      </c>
      <c r="AX301" s="14" t="s">
        <v>73</v>
      </c>
      <c r="AY301" s="260" t="s">
        <v>129</v>
      </c>
    </row>
    <row r="302" s="13" customFormat="1">
      <c r="A302" s="13"/>
      <c r="B302" s="240"/>
      <c r="C302" s="241"/>
      <c r="D302" s="242" t="s">
        <v>178</v>
      </c>
      <c r="E302" s="261" t="s">
        <v>1</v>
      </c>
      <c r="F302" s="243" t="s">
        <v>365</v>
      </c>
      <c r="G302" s="241"/>
      <c r="H302" s="244">
        <v>2395.04</v>
      </c>
      <c r="I302" s="245"/>
      <c r="J302" s="241"/>
      <c r="K302" s="241"/>
      <c r="L302" s="246"/>
      <c r="M302" s="247"/>
      <c r="N302" s="248"/>
      <c r="O302" s="248"/>
      <c r="P302" s="248"/>
      <c r="Q302" s="248"/>
      <c r="R302" s="248"/>
      <c r="S302" s="248"/>
      <c r="T302" s="249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0" t="s">
        <v>178</v>
      </c>
      <c r="AU302" s="250" t="s">
        <v>83</v>
      </c>
      <c r="AV302" s="13" t="s">
        <v>83</v>
      </c>
      <c r="AW302" s="13" t="s">
        <v>30</v>
      </c>
      <c r="AX302" s="13" t="s">
        <v>73</v>
      </c>
      <c r="AY302" s="250" t="s">
        <v>129</v>
      </c>
    </row>
    <row r="303" s="14" customFormat="1">
      <c r="A303" s="14"/>
      <c r="B303" s="251"/>
      <c r="C303" s="252"/>
      <c r="D303" s="242" t="s">
        <v>178</v>
      </c>
      <c r="E303" s="253" t="s">
        <v>1</v>
      </c>
      <c r="F303" s="254" t="s">
        <v>273</v>
      </c>
      <c r="G303" s="252"/>
      <c r="H303" s="253" t="s">
        <v>1</v>
      </c>
      <c r="I303" s="255"/>
      <c r="J303" s="252"/>
      <c r="K303" s="252"/>
      <c r="L303" s="256"/>
      <c r="M303" s="257"/>
      <c r="N303" s="258"/>
      <c r="O303" s="258"/>
      <c r="P303" s="258"/>
      <c r="Q303" s="258"/>
      <c r="R303" s="258"/>
      <c r="S303" s="258"/>
      <c r="T303" s="259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0" t="s">
        <v>178</v>
      </c>
      <c r="AU303" s="260" t="s">
        <v>83</v>
      </c>
      <c r="AV303" s="14" t="s">
        <v>81</v>
      </c>
      <c r="AW303" s="14" t="s">
        <v>30</v>
      </c>
      <c r="AX303" s="14" t="s">
        <v>73</v>
      </c>
      <c r="AY303" s="260" t="s">
        <v>129</v>
      </c>
    </row>
    <row r="304" s="13" customFormat="1">
      <c r="A304" s="13"/>
      <c r="B304" s="240"/>
      <c r="C304" s="241"/>
      <c r="D304" s="242" t="s">
        <v>178</v>
      </c>
      <c r="E304" s="261" t="s">
        <v>1</v>
      </c>
      <c r="F304" s="243" t="s">
        <v>366</v>
      </c>
      <c r="G304" s="241"/>
      <c r="H304" s="244">
        <v>373.01999999999998</v>
      </c>
      <c r="I304" s="245"/>
      <c r="J304" s="241"/>
      <c r="K304" s="241"/>
      <c r="L304" s="246"/>
      <c r="M304" s="247"/>
      <c r="N304" s="248"/>
      <c r="O304" s="248"/>
      <c r="P304" s="248"/>
      <c r="Q304" s="248"/>
      <c r="R304" s="248"/>
      <c r="S304" s="248"/>
      <c r="T304" s="249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0" t="s">
        <v>178</v>
      </c>
      <c r="AU304" s="250" t="s">
        <v>83</v>
      </c>
      <c r="AV304" s="13" t="s">
        <v>83</v>
      </c>
      <c r="AW304" s="13" t="s">
        <v>30</v>
      </c>
      <c r="AX304" s="13" t="s">
        <v>73</v>
      </c>
      <c r="AY304" s="250" t="s">
        <v>129</v>
      </c>
    </row>
    <row r="305" s="14" customFormat="1">
      <c r="A305" s="14"/>
      <c r="B305" s="251"/>
      <c r="C305" s="252"/>
      <c r="D305" s="242" t="s">
        <v>178</v>
      </c>
      <c r="E305" s="253" t="s">
        <v>1</v>
      </c>
      <c r="F305" s="254" t="s">
        <v>276</v>
      </c>
      <c r="G305" s="252"/>
      <c r="H305" s="253" t="s">
        <v>1</v>
      </c>
      <c r="I305" s="255"/>
      <c r="J305" s="252"/>
      <c r="K305" s="252"/>
      <c r="L305" s="256"/>
      <c r="M305" s="257"/>
      <c r="N305" s="258"/>
      <c r="O305" s="258"/>
      <c r="P305" s="258"/>
      <c r="Q305" s="258"/>
      <c r="R305" s="258"/>
      <c r="S305" s="258"/>
      <c r="T305" s="259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0" t="s">
        <v>178</v>
      </c>
      <c r="AU305" s="260" t="s">
        <v>83</v>
      </c>
      <c r="AV305" s="14" t="s">
        <v>81</v>
      </c>
      <c r="AW305" s="14" t="s">
        <v>30</v>
      </c>
      <c r="AX305" s="14" t="s">
        <v>73</v>
      </c>
      <c r="AY305" s="260" t="s">
        <v>129</v>
      </c>
    </row>
    <row r="306" s="13" customFormat="1">
      <c r="A306" s="13"/>
      <c r="B306" s="240"/>
      <c r="C306" s="241"/>
      <c r="D306" s="242" t="s">
        <v>178</v>
      </c>
      <c r="E306" s="261" t="s">
        <v>1</v>
      </c>
      <c r="F306" s="243" t="s">
        <v>367</v>
      </c>
      <c r="G306" s="241"/>
      <c r="H306" s="244">
        <v>484.32999999999998</v>
      </c>
      <c r="I306" s="245"/>
      <c r="J306" s="241"/>
      <c r="K306" s="241"/>
      <c r="L306" s="246"/>
      <c r="M306" s="247"/>
      <c r="N306" s="248"/>
      <c r="O306" s="248"/>
      <c r="P306" s="248"/>
      <c r="Q306" s="248"/>
      <c r="R306" s="248"/>
      <c r="S306" s="248"/>
      <c r="T306" s="249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0" t="s">
        <v>178</v>
      </c>
      <c r="AU306" s="250" t="s">
        <v>83</v>
      </c>
      <c r="AV306" s="13" t="s">
        <v>83</v>
      </c>
      <c r="AW306" s="13" t="s">
        <v>30</v>
      </c>
      <c r="AX306" s="13" t="s">
        <v>73</v>
      </c>
      <c r="AY306" s="250" t="s">
        <v>129</v>
      </c>
    </row>
    <row r="307" s="14" customFormat="1">
      <c r="A307" s="14"/>
      <c r="B307" s="251"/>
      <c r="C307" s="252"/>
      <c r="D307" s="242" t="s">
        <v>178</v>
      </c>
      <c r="E307" s="253" t="s">
        <v>1</v>
      </c>
      <c r="F307" s="254" t="s">
        <v>279</v>
      </c>
      <c r="G307" s="252"/>
      <c r="H307" s="253" t="s">
        <v>1</v>
      </c>
      <c r="I307" s="255"/>
      <c r="J307" s="252"/>
      <c r="K307" s="252"/>
      <c r="L307" s="256"/>
      <c r="M307" s="257"/>
      <c r="N307" s="258"/>
      <c r="O307" s="258"/>
      <c r="P307" s="258"/>
      <c r="Q307" s="258"/>
      <c r="R307" s="258"/>
      <c r="S307" s="258"/>
      <c r="T307" s="259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0" t="s">
        <v>178</v>
      </c>
      <c r="AU307" s="260" t="s">
        <v>83</v>
      </c>
      <c r="AV307" s="14" t="s">
        <v>81</v>
      </c>
      <c r="AW307" s="14" t="s">
        <v>30</v>
      </c>
      <c r="AX307" s="14" t="s">
        <v>73</v>
      </c>
      <c r="AY307" s="260" t="s">
        <v>129</v>
      </c>
    </row>
    <row r="308" s="13" customFormat="1">
      <c r="A308" s="13"/>
      <c r="B308" s="240"/>
      <c r="C308" s="241"/>
      <c r="D308" s="242" t="s">
        <v>178</v>
      </c>
      <c r="E308" s="261" t="s">
        <v>1</v>
      </c>
      <c r="F308" s="243" t="s">
        <v>300</v>
      </c>
      <c r="G308" s="241"/>
      <c r="H308" s="244">
        <v>634.67999999999995</v>
      </c>
      <c r="I308" s="245"/>
      <c r="J308" s="241"/>
      <c r="K308" s="241"/>
      <c r="L308" s="246"/>
      <c r="M308" s="247"/>
      <c r="N308" s="248"/>
      <c r="O308" s="248"/>
      <c r="P308" s="248"/>
      <c r="Q308" s="248"/>
      <c r="R308" s="248"/>
      <c r="S308" s="248"/>
      <c r="T308" s="249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50" t="s">
        <v>178</v>
      </c>
      <c r="AU308" s="250" t="s">
        <v>83</v>
      </c>
      <c r="AV308" s="13" t="s">
        <v>83</v>
      </c>
      <c r="AW308" s="13" t="s">
        <v>30</v>
      </c>
      <c r="AX308" s="13" t="s">
        <v>73</v>
      </c>
      <c r="AY308" s="250" t="s">
        <v>129</v>
      </c>
    </row>
    <row r="309" s="15" customFormat="1">
      <c r="A309" s="15"/>
      <c r="B309" s="262"/>
      <c r="C309" s="263"/>
      <c r="D309" s="242" t="s">
        <v>178</v>
      </c>
      <c r="E309" s="264" t="s">
        <v>1</v>
      </c>
      <c r="F309" s="265" t="s">
        <v>282</v>
      </c>
      <c r="G309" s="263"/>
      <c r="H309" s="266">
        <v>3887.0700000000002</v>
      </c>
      <c r="I309" s="267"/>
      <c r="J309" s="263"/>
      <c r="K309" s="263"/>
      <c r="L309" s="268"/>
      <c r="M309" s="269"/>
      <c r="N309" s="270"/>
      <c r="O309" s="270"/>
      <c r="P309" s="270"/>
      <c r="Q309" s="270"/>
      <c r="R309" s="270"/>
      <c r="S309" s="270"/>
      <c r="T309" s="271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T309" s="272" t="s">
        <v>178</v>
      </c>
      <c r="AU309" s="272" t="s">
        <v>83</v>
      </c>
      <c r="AV309" s="15" t="s">
        <v>136</v>
      </c>
      <c r="AW309" s="15" t="s">
        <v>30</v>
      </c>
      <c r="AX309" s="15" t="s">
        <v>81</v>
      </c>
      <c r="AY309" s="272" t="s">
        <v>129</v>
      </c>
    </row>
    <row r="310" s="2" customFormat="1" ht="19.8" customHeight="1">
      <c r="A310" s="38"/>
      <c r="B310" s="39"/>
      <c r="C310" s="215" t="s">
        <v>368</v>
      </c>
      <c r="D310" s="215" t="s">
        <v>132</v>
      </c>
      <c r="E310" s="216" t="s">
        <v>369</v>
      </c>
      <c r="F310" s="217" t="s">
        <v>370</v>
      </c>
      <c r="G310" s="218" t="s">
        <v>322</v>
      </c>
      <c r="H310" s="219">
        <v>1094.6500000000001</v>
      </c>
      <c r="I310" s="220"/>
      <c r="J310" s="221">
        <f>ROUND(I310*H310,2)</f>
        <v>0</v>
      </c>
      <c r="K310" s="222"/>
      <c r="L310" s="44"/>
      <c r="M310" s="223" t="s">
        <v>1</v>
      </c>
      <c r="N310" s="224" t="s">
        <v>38</v>
      </c>
      <c r="O310" s="91"/>
      <c r="P310" s="225">
        <f>O310*H310</f>
        <v>0</v>
      </c>
      <c r="Q310" s="225">
        <v>0</v>
      </c>
      <c r="R310" s="225">
        <f>Q310*H310</f>
        <v>0</v>
      </c>
      <c r="S310" s="225">
        <v>0</v>
      </c>
      <c r="T310" s="226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227" t="s">
        <v>170</v>
      </c>
      <c r="AT310" s="227" t="s">
        <v>132</v>
      </c>
      <c r="AU310" s="227" t="s">
        <v>83</v>
      </c>
      <c r="AY310" s="17" t="s">
        <v>129</v>
      </c>
      <c r="BE310" s="228">
        <f>IF(N310="základní",J310,0)</f>
        <v>0</v>
      </c>
      <c r="BF310" s="228">
        <f>IF(N310="snížená",J310,0)</f>
        <v>0</v>
      </c>
      <c r="BG310" s="228">
        <f>IF(N310="zákl. přenesená",J310,0)</f>
        <v>0</v>
      </c>
      <c r="BH310" s="228">
        <f>IF(N310="sníž. přenesená",J310,0)</f>
        <v>0</v>
      </c>
      <c r="BI310" s="228">
        <f>IF(N310="nulová",J310,0)</f>
        <v>0</v>
      </c>
      <c r="BJ310" s="17" t="s">
        <v>81</v>
      </c>
      <c r="BK310" s="228">
        <f>ROUND(I310*H310,2)</f>
        <v>0</v>
      </c>
      <c r="BL310" s="17" t="s">
        <v>170</v>
      </c>
      <c r="BM310" s="227" t="s">
        <v>371</v>
      </c>
    </row>
    <row r="311" s="14" customFormat="1">
      <c r="A311" s="14"/>
      <c r="B311" s="251"/>
      <c r="C311" s="252"/>
      <c r="D311" s="242" t="s">
        <v>178</v>
      </c>
      <c r="E311" s="253" t="s">
        <v>1</v>
      </c>
      <c r="F311" s="254" t="s">
        <v>270</v>
      </c>
      <c r="G311" s="252"/>
      <c r="H311" s="253" t="s">
        <v>1</v>
      </c>
      <c r="I311" s="255"/>
      <c r="J311" s="252"/>
      <c r="K311" s="252"/>
      <c r="L311" s="256"/>
      <c r="M311" s="257"/>
      <c r="N311" s="258"/>
      <c r="O311" s="258"/>
      <c r="P311" s="258"/>
      <c r="Q311" s="258"/>
      <c r="R311" s="258"/>
      <c r="S311" s="258"/>
      <c r="T311" s="259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60" t="s">
        <v>178</v>
      </c>
      <c r="AU311" s="260" t="s">
        <v>83</v>
      </c>
      <c r="AV311" s="14" t="s">
        <v>81</v>
      </c>
      <c r="AW311" s="14" t="s">
        <v>30</v>
      </c>
      <c r="AX311" s="14" t="s">
        <v>73</v>
      </c>
      <c r="AY311" s="260" t="s">
        <v>129</v>
      </c>
    </row>
    <row r="312" s="13" customFormat="1">
      <c r="A312" s="13"/>
      <c r="B312" s="240"/>
      <c r="C312" s="241"/>
      <c r="D312" s="242" t="s">
        <v>178</v>
      </c>
      <c r="E312" s="261" t="s">
        <v>1</v>
      </c>
      <c r="F312" s="243" t="s">
        <v>372</v>
      </c>
      <c r="G312" s="241"/>
      <c r="H312" s="244">
        <v>552.22000000000003</v>
      </c>
      <c r="I312" s="245"/>
      <c r="J312" s="241"/>
      <c r="K312" s="241"/>
      <c r="L312" s="246"/>
      <c r="M312" s="247"/>
      <c r="N312" s="248"/>
      <c r="O312" s="248"/>
      <c r="P312" s="248"/>
      <c r="Q312" s="248"/>
      <c r="R312" s="248"/>
      <c r="S312" s="248"/>
      <c r="T312" s="249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0" t="s">
        <v>178</v>
      </c>
      <c r="AU312" s="250" t="s">
        <v>83</v>
      </c>
      <c r="AV312" s="13" t="s">
        <v>83</v>
      </c>
      <c r="AW312" s="13" t="s">
        <v>30</v>
      </c>
      <c r="AX312" s="13" t="s">
        <v>73</v>
      </c>
      <c r="AY312" s="250" t="s">
        <v>129</v>
      </c>
    </row>
    <row r="313" s="14" customFormat="1">
      <c r="A313" s="14"/>
      <c r="B313" s="251"/>
      <c r="C313" s="252"/>
      <c r="D313" s="242" t="s">
        <v>178</v>
      </c>
      <c r="E313" s="253" t="s">
        <v>1</v>
      </c>
      <c r="F313" s="254" t="s">
        <v>273</v>
      </c>
      <c r="G313" s="252"/>
      <c r="H313" s="253" t="s">
        <v>1</v>
      </c>
      <c r="I313" s="255"/>
      <c r="J313" s="252"/>
      <c r="K313" s="252"/>
      <c r="L313" s="256"/>
      <c r="M313" s="257"/>
      <c r="N313" s="258"/>
      <c r="O313" s="258"/>
      <c r="P313" s="258"/>
      <c r="Q313" s="258"/>
      <c r="R313" s="258"/>
      <c r="S313" s="258"/>
      <c r="T313" s="259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0" t="s">
        <v>178</v>
      </c>
      <c r="AU313" s="260" t="s">
        <v>83</v>
      </c>
      <c r="AV313" s="14" t="s">
        <v>81</v>
      </c>
      <c r="AW313" s="14" t="s">
        <v>30</v>
      </c>
      <c r="AX313" s="14" t="s">
        <v>73</v>
      </c>
      <c r="AY313" s="260" t="s">
        <v>129</v>
      </c>
    </row>
    <row r="314" s="13" customFormat="1">
      <c r="A314" s="13"/>
      <c r="B314" s="240"/>
      <c r="C314" s="241"/>
      <c r="D314" s="242" t="s">
        <v>178</v>
      </c>
      <c r="E314" s="261" t="s">
        <v>1</v>
      </c>
      <c r="F314" s="243" t="s">
        <v>373</v>
      </c>
      <c r="G314" s="241"/>
      <c r="H314" s="244">
        <v>195.05000000000001</v>
      </c>
      <c r="I314" s="245"/>
      <c r="J314" s="241"/>
      <c r="K314" s="241"/>
      <c r="L314" s="246"/>
      <c r="M314" s="247"/>
      <c r="N314" s="248"/>
      <c r="O314" s="248"/>
      <c r="P314" s="248"/>
      <c r="Q314" s="248"/>
      <c r="R314" s="248"/>
      <c r="S314" s="248"/>
      <c r="T314" s="249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0" t="s">
        <v>178</v>
      </c>
      <c r="AU314" s="250" t="s">
        <v>83</v>
      </c>
      <c r="AV314" s="13" t="s">
        <v>83</v>
      </c>
      <c r="AW314" s="13" t="s">
        <v>30</v>
      </c>
      <c r="AX314" s="13" t="s">
        <v>73</v>
      </c>
      <c r="AY314" s="250" t="s">
        <v>129</v>
      </c>
    </row>
    <row r="315" s="14" customFormat="1">
      <c r="A315" s="14"/>
      <c r="B315" s="251"/>
      <c r="C315" s="252"/>
      <c r="D315" s="242" t="s">
        <v>178</v>
      </c>
      <c r="E315" s="253" t="s">
        <v>1</v>
      </c>
      <c r="F315" s="254" t="s">
        <v>276</v>
      </c>
      <c r="G315" s="252"/>
      <c r="H315" s="253" t="s">
        <v>1</v>
      </c>
      <c r="I315" s="255"/>
      <c r="J315" s="252"/>
      <c r="K315" s="252"/>
      <c r="L315" s="256"/>
      <c r="M315" s="257"/>
      <c r="N315" s="258"/>
      <c r="O315" s="258"/>
      <c r="P315" s="258"/>
      <c r="Q315" s="258"/>
      <c r="R315" s="258"/>
      <c r="S315" s="258"/>
      <c r="T315" s="259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0" t="s">
        <v>178</v>
      </c>
      <c r="AU315" s="260" t="s">
        <v>83</v>
      </c>
      <c r="AV315" s="14" t="s">
        <v>81</v>
      </c>
      <c r="AW315" s="14" t="s">
        <v>30</v>
      </c>
      <c r="AX315" s="14" t="s">
        <v>73</v>
      </c>
      <c r="AY315" s="260" t="s">
        <v>129</v>
      </c>
    </row>
    <row r="316" s="13" customFormat="1">
      <c r="A316" s="13"/>
      <c r="B316" s="240"/>
      <c r="C316" s="241"/>
      <c r="D316" s="242" t="s">
        <v>178</v>
      </c>
      <c r="E316" s="261" t="s">
        <v>1</v>
      </c>
      <c r="F316" s="243" t="s">
        <v>374</v>
      </c>
      <c r="G316" s="241"/>
      <c r="H316" s="244">
        <v>207.80000000000001</v>
      </c>
      <c r="I316" s="245"/>
      <c r="J316" s="241"/>
      <c r="K316" s="241"/>
      <c r="L316" s="246"/>
      <c r="M316" s="247"/>
      <c r="N316" s="248"/>
      <c r="O316" s="248"/>
      <c r="P316" s="248"/>
      <c r="Q316" s="248"/>
      <c r="R316" s="248"/>
      <c r="S316" s="248"/>
      <c r="T316" s="249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50" t="s">
        <v>178</v>
      </c>
      <c r="AU316" s="250" t="s">
        <v>83</v>
      </c>
      <c r="AV316" s="13" t="s">
        <v>83</v>
      </c>
      <c r="AW316" s="13" t="s">
        <v>30</v>
      </c>
      <c r="AX316" s="13" t="s">
        <v>73</v>
      </c>
      <c r="AY316" s="250" t="s">
        <v>129</v>
      </c>
    </row>
    <row r="317" s="14" customFormat="1">
      <c r="A317" s="14"/>
      <c r="B317" s="251"/>
      <c r="C317" s="252"/>
      <c r="D317" s="242" t="s">
        <v>178</v>
      </c>
      <c r="E317" s="253" t="s">
        <v>1</v>
      </c>
      <c r="F317" s="254" t="s">
        <v>279</v>
      </c>
      <c r="G317" s="252"/>
      <c r="H317" s="253" t="s">
        <v>1</v>
      </c>
      <c r="I317" s="255"/>
      <c r="J317" s="252"/>
      <c r="K317" s="252"/>
      <c r="L317" s="256"/>
      <c r="M317" s="257"/>
      <c r="N317" s="258"/>
      <c r="O317" s="258"/>
      <c r="P317" s="258"/>
      <c r="Q317" s="258"/>
      <c r="R317" s="258"/>
      <c r="S317" s="258"/>
      <c r="T317" s="259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0" t="s">
        <v>178</v>
      </c>
      <c r="AU317" s="260" t="s">
        <v>83</v>
      </c>
      <c r="AV317" s="14" t="s">
        <v>81</v>
      </c>
      <c r="AW317" s="14" t="s">
        <v>30</v>
      </c>
      <c r="AX317" s="14" t="s">
        <v>73</v>
      </c>
      <c r="AY317" s="260" t="s">
        <v>129</v>
      </c>
    </row>
    <row r="318" s="13" customFormat="1">
      <c r="A318" s="13"/>
      <c r="B318" s="240"/>
      <c r="C318" s="241"/>
      <c r="D318" s="242" t="s">
        <v>178</v>
      </c>
      <c r="E318" s="261" t="s">
        <v>1</v>
      </c>
      <c r="F318" s="243" t="s">
        <v>375</v>
      </c>
      <c r="G318" s="241"/>
      <c r="H318" s="244">
        <v>139.58000000000001</v>
      </c>
      <c r="I318" s="245"/>
      <c r="J318" s="241"/>
      <c r="K318" s="241"/>
      <c r="L318" s="246"/>
      <c r="M318" s="247"/>
      <c r="N318" s="248"/>
      <c r="O318" s="248"/>
      <c r="P318" s="248"/>
      <c r="Q318" s="248"/>
      <c r="R318" s="248"/>
      <c r="S318" s="248"/>
      <c r="T318" s="249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0" t="s">
        <v>178</v>
      </c>
      <c r="AU318" s="250" t="s">
        <v>83</v>
      </c>
      <c r="AV318" s="13" t="s">
        <v>83</v>
      </c>
      <c r="AW318" s="13" t="s">
        <v>30</v>
      </c>
      <c r="AX318" s="13" t="s">
        <v>73</v>
      </c>
      <c r="AY318" s="250" t="s">
        <v>129</v>
      </c>
    </row>
    <row r="319" s="15" customFormat="1">
      <c r="A319" s="15"/>
      <c r="B319" s="262"/>
      <c r="C319" s="263"/>
      <c r="D319" s="242" t="s">
        <v>178</v>
      </c>
      <c r="E319" s="264" t="s">
        <v>1</v>
      </c>
      <c r="F319" s="265" t="s">
        <v>282</v>
      </c>
      <c r="G319" s="263"/>
      <c r="H319" s="266">
        <v>1094.6500000000001</v>
      </c>
      <c r="I319" s="267"/>
      <c r="J319" s="263"/>
      <c r="K319" s="263"/>
      <c r="L319" s="268"/>
      <c r="M319" s="269"/>
      <c r="N319" s="270"/>
      <c r="O319" s="270"/>
      <c r="P319" s="270"/>
      <c r="Q319" s="270"/>
      <c r="R319" s="270"/>
      <c r="S319" s="270"/>
      <c r="T319" s="271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T319" s="272" t="s">
        <v>178</v>
      </c>
      <c r="AU319" s="272" t="s">
        <v>83</v>
      </c>
      <c r="AV319" s="15" t="s">
        <v>136</v>
      </c>
      <c r="AW319" s="15" t="s">
        <v>30</v>
      </c>
      <c r="AX319" s="15" t="s">
        <v>81</v>
      </c>
      <c r="AY319" s="272" t="s">
        <v>129</v>
      </c>
    </row>
    <row r="320" s="2" customFormat="1" ht="14.4" customHeight="1">
      <c r="A320" s="38"/>
      <c r="B320" s="39"/>
      <c r="C320" s="215" t="s">
        <v>376</v>
      </c>
      <c r="D320" s="215" t="s">
        <v>132</v>
      </c>
      <c r="E320" s="216" t="s">
        <v>377</v>
      </c>
      <c r="F320" s="217" t="s">
        <v>378</v>
      </c>
      <c r="G320" s="218" t="s">
        <v>322</v>
      </c>
      <c r="H320" s="219">
        <v>1082.96</v>
      </c>
      <c r="I320" s="220"/>
      <c r="J320" s="221">
        <f>ROUND(I320*H320,2)</f>
        <v>0</v>
      </c>
      <c r="K320" s="222"/>
      <c r="L320" s="44"/>
      <c r="M320" s="223" t="s">
        <v>1</v>
      </c>
      <c r="N320" s="224" t="s">
        <v>38</v>
      </c>
      <c r="O320" s="91"/>
      <c r="P320" s="225">
        <f>O320*H320</f>
        <v>0</v>
      </c>
      <c r="Q320" s="225">
        <v>0</v>
      </c>
      <c r="R320" s="225">
        <f>Q320*H320</f>
        <v>0</v>
      </c>
      <c r="S320" s="225">
        <v>0</v>
      </c>
      <c r="T320" s="226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227" t="s">
        <v>170</v>
      </c>
      <c r="AT320" s="227" t="s">
        <v>132</v>
      </c>
      <c r="AU320" s="227" t="s">
        <v>83</v>
      </c>
      <c r="AY320" s="17" t="s">
        <v>129</v>
      </c>
      <c r="BE320" s="228">
        <f>IF(N320="základní",J320,0)</f>
        <v>0</v>
      </c>
      <c r="BF320" s="228">
        <f>IF(N320="snížená",J320,0)</f>
        <v>0</v>
      </c>
      <c r="BG320" s="228">
        <f>IF(N320="zákl. přenesená",J320,0)</f>
        <v>0</v>
      </c>
      <c r="BH320" s="228">
        <f>IF(N320="sníž. přenesená",J320,0)</f>
        <v>0</v>
      </c>
      <c r="BI320" s="228">
        <f>IF(N320="nulová",J320,0)</f>
        <v>0</v>
      </c>
      <c r="BJ320" s="17" t="s">
        <v>81</v>
      </c>
      <c r="BK320" s="228">
        <f>ROUND(I320*H320,2)</f>
        <v>0</v>
      </c>
      <c r="BL320" s="17" t="s">
        <v>170</v>
      </c>
      <c r="BM320" s="227" t="s">
        <v>379</v>
      </c>
    </row>
    <row r="321" s="14" customFormat="1">
      <c r="A321" s="14"/>
      <c r="B321" s="251"/>
      <c r="C321" s="252"/>
      <c r="D321" s="242" t="s">
        <v>178</v>
      </c>
      <c r="E321" s="253" t="s">
        <v>1</v>
      </c>
      <c r="F321" s="254" t="s">
        <v>270</v>
      </c>
      <c r="G321" s="252"/>
      <c r="H321" s="253" t="s">
        <v>1</v>
      </c>
      <c r="I321" s="255"/>
      <c r="J321" s="252"/>
      <c r="K321" s="252"/>
      <c r="L321" s="256"/>
      <c r="M321" s="257"/>
      <c r="N321" s="258"/>
      <c r="O321" s="258"/>
      <c r="P321" s="258"/>
      <c r="Q321" s="258"/>
      <c r="R321" s="258"/>
      <c r="S321" s="258"/>
      <c r="T321" s="259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60" t="s">
        <v>178</v>
      </c>
      <c r="AU321" s="260" t="s">
        <v>83</v>
      </c>
      <c r="AV321" s="14" t="s">
        <v>81</v>
      </c>
      <c r="AW321" s="14" t="s">
        <v>30</v>
      </c>
      <c r="AX321" s="14" t="s">
        <v>73</v>
      </c>
      <c r="AY321" s="260" t="s">
        <v>129</v>
      </c>
    </row>
    <row r="322" s="13" customFormat="1">
      <c r="A322" s="13"/>
      <c r="B322" s="240"/>
      <c r="C322" s="241"/>
      <c r="D322" s="242" t="s">
        <v>178</v>
      </c>
      <c r="E322" s="261" t="s">
        <v>1</v>
      </c>
      <c r="F322" s="243" t="s">
        <v>380</v>
      </c>
      <c r="G322" s="241"/>
      <c r="H322" s="244">
        <v>434.13999999999999</v>
      </c>
      <c r="I322" s="245"/>
      <c r="J322" s="241"/>
      <c r="K322" s="241"/>
      <c r="L322" s="246"/>
      <c r="M322" s="247"/>
      <c r="N322" s="248"/>
      <c r="O322" s="248"/>
      <c r="P322" s="248"/>
      <c r="Q322" s="248"/>
      <c r="R322" s="248"/>
      <c r="S322" s="248"/>
      <c r="T322" s="249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50" t="s">
        <v>178</v>
      </c>
      <c r="AU322" s="250" t="s">
        <v>83</v>
      </c>
      <c r="AV322" s="13" t="s">
        <v>83</v>
      </c>
      <c r="AW322" s="13" t="s">
        <v>30</v>
      </c>
      <c r="AX322" s="13" t="s">
        <v>73</v>
      </c>
      <c r="AY322" s="250" t="s">
        <v>129</v>
      </c>
    </row>
    <row r="323" s="14" customFormat="1">
      <c r="A323" s="14"/>
      <c r="B323" s="251"/>
      <c r="C323" s="252"/>
      <c r="D323" s="242" t="s">
        <v>178</v>
      </c>
      <c r="E323" s="253" t="s">
        <v>1</v>
      </c>
      <c r="F323" s="254" t="s">
        <v>273</v>
      </c>
      <c r="G323" s="252"/>
      <c r="H323" s="253" t="s">
        <v>1</v>
      </c>
      <c r="I323" s="255"/>
      <c r="J323" s="252"/>
      <c r="K323" s="252"/>
      <c r="L323" s="256"/>
      <c r="M323" s="257"/>
      <c r="N323" s="258"/>
      <c r="O323" s="258"/>
      <c r="P323" s="258"/>
      <c r="Q323" s="258"/>
      <c r="R323" s="258"/>
      <c r="S323" s="258"/>
      <c r="T323" s="259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0" t="s">
        <v>178</v>
      </c>
      <c r="AU323" s="260" t="s">
        <v>83</v>
      </c>
      <c r="AV323" s="14" t="s">
        <v>81</v>
      </c>
      <c r="AW323" s="14" t="s">
        <v>30</v>
      </c>
      <c r="AX323" s="14" t="s">
        <v>73</v>
      </c>
      <c r="AY323" s="260" t="s">
        <v>129</v>
      </c>
    </row>
    <row r="324" s="13" customFormat="1">
      <c r="A324" s="13"/>
      <c r="B324" s="240"/>
      <c r="C324" s="241"/>
      <c r="D324" s="242" t="s">
        <v>178</v>
      </c>
      <c r="E324" s="261" t="s">
        <v>1</v>
      </c>
      <c r="F324" s="243" t="s">
        <v>381</v>
      </c>
      <c r="G324" s="241"/>
      <c r="H324" s="244">
        <v>209.44999999999999</v>
      </c>
      <c r="I324" s="245"/>
      <c r="J324" s="241"/>
      <c r="K324" s="241"/>
      <c r="L324" s="246"/>
      <c r="M324" s="247"/>
      <c r="N324" s="248"/>
      <c r="O324" s="248"/>
      <c r="P324" s="248"/>
      <c r="Q324" s="248"/>
      <c r="R324" s="248"/>
      <c r="S324" s="248"/>
      <c r="T324" s="249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50" t="s">
        <v>178</v>
      </c>
      <c r="AU324" s="250" t="s">
        <v>83</v>
      </c>
      <c r="AV324" s="13" t="s">
        <v>83</v>
      </c>
      <c r="AW324" s="13" t="s">
        <v>30</v>
      </c>
      <c r="AX324" s="13" t="s">
        <v>73</v>
      </c>
      <c r="AY324" s="250" t="s">
        <v>129</v>
      </c>
    </row>
    <row r="325" s="14" customFormat="1">
      <c r="A325" s="14"/>
      <c r="B325" s="251"/>
      <c r="C325" s="252"/>
      <c r="D325" s="242" t="s">
        <v>178</v>
      </c>
      <c r="E325" s="253" t="s">
        <v>1</v>
      </c>
      <c r="F325" s="254" t="s">
        <v>276</v>
      </c>
      <c r="G325" s="252"/>
      <c r="H325" s="253" t="s">
        <v>1</v>
      </c>
      <c r="I325" s="255"/>
      <c r="J325" s="252"/>
      <c r="K325" s="252"/>
      <c r="L325" s="256"/>
      <c r="M325" s="257"/>
      <c r="N325" s="258"/>
      <c r="O325" s="258"/>
      <c r="P325" s="258"/>
      <c r="Q325" s="258"/>
      <c r="R325" s="258"/>
      <c r="S325" s="258"/>
      <c r="T325" s="259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60" t="s">
        <v>178</v>
      </c>
      <c r="AU325" s="260" t="s">
        <v>83</v>
      </c>
      <c r="AV325" s="14" t="s">
        <v>81</v>
      </c>
      <c r="AW325" s="14" t="s">
        <v>30</v>
      </c>
      <c r="AX325" s="14" t="s">
        <v>73</v>
      </c>
      <c r="AY325" s="260" t="s">
        <v>129</v>
      </c>
    </row>
    <row r="326" s="13" customFormat="1">
      <c r="A326" s="13"/>
      <c r="B326" s="240"/>
      <c r="C326" s="241"/>
      <c r="D326" s="242" t="s">
        <v>178</v>
      </c>
      <c r="E326" s="261" t="s">
        <v>1</v>
      </c>
      <c r="F326" s="243" t="s">
        <v>382</v>
      </c>
      <c r="G326" s="241"/>
      <c r="H326" s="244">
        <v>219.25</v>
      </c>
      <c r="I326" s="245"/>
      <c r="J326" s="241"/>
      <c r="K326" s="241"/>
      <c r="L326" s="246"/>
      <c r="M326" s="247"/>
      <c r="N326" s="248"/>
      <c r="O326" s="248"/>
      <c r="P326" s="248"/>
      <c r="Q326" s="248"/>
      <c r="R326" s="248"/>
      <c r="S326" s="248"/>
      <c r="T326" s="249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50" t="s">
        <v>178</v>
      </c>
      <c r="AU326" s="250" t="s">
        <v>83</v>
      </c>
      <c r="AV326" s="13" t="s">
        <v>83</v>
      </c>
      <c r="AW326" s="13" t="s">
        <v>30</v>
      </c>
      <c r="AX326" s="13" t="s">
        <v>73</v>
      </c>
      <c r="AY326" s="250" t="s">
        <v>129</v>
      </c>
    </row>
    <row r="327" s="14" customFormat="1">
      <c r="A327" s="14"/>
      <c r="B327" s="251"/>
      <c r="C327" s="252"/>
      <c r="D327" s="242" t="s">
        <v>178</v>
      </c>
      <c r="E327" s="253" t="s">
        <v>1</v>
      </c>
      <c r="F327" s="254" t="s">
        <v>279</v>
      </c>
      <c r="G327" s="252"/>
      <c r="H327" s="253" t="s">
        <v>1</v>
      </c>
      <c r="I327" s="255"/>
      <c r="J327" s="252"/>
      <c r="K327" s="252"/>
      <c r="L327" s="256"/>
      <c r="M327" s="257"/>
      <c r="N327" s="258"/>
      <c r="O327" s="258"/>
      <c r="P327" s="258"/>
      <c r="Q327" s="258"/>
      <c r="R327" s="258"/>
      <c r="S327" s="258"/>
      <c r="T327" s="259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0" t="s">
        <v>178</v>
      </c>
      <c r="AU327" s="260" t="s">
        <v>83</v>
      </c>
      <c r="AV327" s="14" t="s">
        <v>81</v>
      </c>
      <c r="AW327" s="14" t="s">
        <v>30</v>
      </c>
      <c r="AX327" s="14" t="s">
        <v>73</v>
      </c>
      <c r="AY327" s="260" t="s">
        <v>129</v>
      </c>
    </row>
    <row r="328" s="13" customFormat="1">
      <c r="A328" s="13"/>
      <c r="B328" s="240"/>
      <c r="C328" s="241"/>
      <c r="D328" s="242" t="s">
        <v>178</v>
      </c>
      <c r="E328" s="261" t="s">
        <v>1</v>
      </c>
      <c r="F328" s="243" t="s">
        <v>383</v>
      </c>
      <c r="G328" s="241"/>
      <c r="H328" s="244">
        <v>220.12000000000001</v>
      </c>
      <c r="I328" s="245"/>
      <c r="J328" s="241"/>
      <c r="K328" s="241"/>
      <c r="L328" s="246"/>
      <c r="M328" s="247"/>
      <c r="N328" s="248"/>
      <c r="O328" s="248"/>
      <c r="P328" s="248"/>
      <c r="Q328" s="248"/>
      <c r="R328" s="248"/>
      <c r="S328" s="248"/>
      <c r="T328" s="249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0" t="s">
        <v>178</v>
      </c>
      <c r="AU328" s="250" t="s">
        <v>83</v>
      </c>
      <c r="AV328" s="13" t="s">
        <v>83</v>
      </c>
      <c r="AW328" s="13" t="s">
        <v>30</v>
      </c>
      <c r="AX328" s="13" t="s">
        <v>73</v>
      </c>
      <c r="AY328" s="250" t="s">
        <v>129</v>
      </c>
    </row>
    <row r="329" s="15" customFormat="1">
      <c r="A329" s="15"/>
      <c r="B329" s="262"/>
      <c r="C329" s="263"/>
      <c r="D329" s="242" t="s">
        <v>178</v>
      </c>
      <c r="E329" s="264" t="s">
        <v>1</v>
      </c>
      <c r="F329" s="265" t="s">
        <v>282</v>
      </c>
      <c r="G329" s="263"/>
      <c r="H329" s="266">
        <v>1082.96</v>
      </c>
      <c r="I329" s="267"/>
      <c r="J329" s="263"/>
      <c r="K329" s="263"/>
      <c r="L329" s="268"/>
      <c r="M329" s="269"/>
      <c r="N329" s="270"/>
      <c r="O329" s="270"/>
      <c r="P329" s="270"/>
      <c r="Q329" s="270"/>
      <c r="R329" s="270"/>
      <c r="S329" s="270"/>
      <c r="T329" s="271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T329" s="272" t="s">
        <v>178</v>
      </c>
      <c r="AU329" s="272" t="s">
        <v>83</v>
      </c>
      <c r="AV329" s="15" t="s">
        <v>136</v>
      </c>
      <c r="AW329" s="15" t="s">
        <v>30</v>
      </c>
      <c r="AX329" s="15" t="s">
        <v>81</v>
      </c>
      <c r="AY329" s="272" t="s">
        <v>129</v>
      </c>
    </row>
    <row r="330" s="2" customFormat="1" ht="14.4" customHeight="1">
      <c r="A330" s="38"/>
      <c r="B330" s="39"/>
      <c r="C330" s="215" t="s">
        <v>384</v>
      </c>
      <c r="D330" s="215" t="s">
        <v>132</v>
      </c>
      <c r="E330" s="216" t="s">
        <v>385</v>
      </c>
      <c r="F330" s="217" t="s">
        <v>386</v>
      </c>
      <c r="G330" s="218" t="s">
        <v>387</v>
      </c>
      <c r="H330" s="219">
        <v>1</v>
      </c>
      <c r="I330" s="220"/>
      <c r="J330" s="221">
        <f>ROUND(I330*H330,2)</f>
        <v>0</v>
      </c>
      <c r="K330" s="222"/>
      <c r="L330" s="44"/>
      <c r="M330" s="223" t="s">
        <v>1</v>
      </c>
      <c r="N330" s="224" t="s">
        <v>38</v>
      </c>
      <c r="O330" s="91"/>
      <c r="P330" s="225">
        <f>O330*H330</f>
        <v>0</v>
      </c>
      <c r="Q330" s="225">
        <v>0</v>
      </c>
      <c r="R330" s="225">
        <f>Q330*H330</f>
        <v>0</v>
      </c>
      <c r="S330" s="225">
        <v>0</v>
      </c>
      <c r="T330" s="226">
        <f>S330*H330</f>
        <v>0</v>
      </c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227" t="s">
        <v>170</v>
      </c>
      <c r="AT330" s="227" t="s">
        <v>132</v>
      </c>
      <c r="AU330" s="227" t="s">
        <v>83</v>
      </c>
      <c r="AY330" s="17" t="s">
        <v>129</v>
      </c>
      <c r="BE330" s="228">
        <f>IF(N330="základní",J330,0)</f>
        <v>0</v>
      </c>
      <c r="BF330" s="228">
        <f>IF(N330="snížená",J330,0)</f>
        <v>0</v>
      </c>
      <c r="BG330" s="228">
        <f>IF(N330="zákl. přenesená",J330,0)</f>
        <v>0</v>
      </c>
      <c r="BH330" s="228">
        <f>IF(N330="sníž. přenesená",J330,0)</f>
        <v>0</v>
      </c>
      <c r="BI330" s="228">
        <f>IF(N330="nulová",J330,0)</f>
        <v>0</v>
      </c>
      <c r="BJ330" s="17" t="s">
        <v>81</v>
      </c>
      <c r="BK330" s="228">
        <f>ROUND(I330*H330,2)</f>
        <v>0</v>
      </c>
      <c r="BL330" s="17" t="s">
        <v>170</v>
      </c>
      <c r="BM330" s="227" t="s">
        <v>388</v>
      </c>
    </row>
    <row r="331" s="2" customFormat="1" ht="14.4" customHeight="1">
      <c r="A331" s="38"/>
      <c r="B331" s="39"/>
      <c r="C331" s="215" t="s">
        <v>389</v>
      </c>
      <c r="D331" s="215" t="s">
        <v>132</v>
      </c>
      <c r="E331" s="216" t="s">
        <v>390</v>
      </c>
      <c r="F331" s="217" t="s">
        <v>391</v>
      </c>
      <c r="G331" s="218" t="s">
        <v>201</v>
      </c>
      <c r="H331" s="219">
        <v>4</v>
      </c>
      <c r="I331" s="220"/>
      <c r="J331" s="221">
        <f>ROUND(I331*H331,2)</f>
        <v>0</v>
      </c>
      <c r="K331" s="222"/>
      <c r="L331" s="44"/>
      <c r="M331" s="223" t="s">
        <v>1</v>
      </c>
      <c r="N331" s="224" t="s">
        <v>38</v>
      </c>
      <c r="O331" s="91"/>
      <c r="P331" s="225">
        <f>O331*H331</f>
        <v>0</v>
      </c>
      <c r="Q331" s="225">
        <v>0</v>
      </c>
      <c r="R331" s="225">
        <f>Q331*H331</f>
        <v>0</v>
      </c>
      <c r="S331" s="225">
        <v>0</v>
      </c>
      <c r="T331" s="226">
        <f>S331*H331</f>
        <v>0</v>
      </c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227" t="s">
        <v>170</v>
      </c>
      <c r="AT331" s="227" t="s">
        <v>132</v>
      </c>
      <c r="AU331" s="227" t="s">
        <v>83</v>
      </c>
      <c r="AY331" s="17" t="s">
        <v>129</v>
      </c>
      <c r="BE331" s="228">
        <f>IF(N331="základní",J331,0)</f>
        <v>0</v>
      </c>
      <c r="BF331" s="228">
        <f>IF(N331="snížená",J331,0)</f>
        <v>0</v>
      </c>
      <c r="BG331" s="228">
        <f>IF(N331="zákl. přenesená",J331,0)</f>
        <v>0</v>
      </c>
      <c r="BH331" s="228">
        <f>IF(N331="sníž. přenesená",J331,0)</f>
        <v>0</v>
      </c>
      <c r="BI331" s="228">
        <f>IF(N331="nulová",J331,0)</f>
        <v>0</v>
      </c>
      <c r="BJ331" s="17" t="s">
        <v>81</v>
      </c>
      <c r="BK331" s="228">
        <f>ROUND(I331*H331,2)</f>
        <v>0</v>
      </c>
      <c r="BL331" s="17" t="s">
        <v>170</v>
      </c>
      <c r="BM331" s="227" t="s">
        <v>392</v>
      </c>
    </row>
    <row r="332" s="2" customFormat="1" ht="22.2" customHeight="1">
      <c r="A332" s="38"/>
      <c r="B332" s="39"/>
      <c r="C332" s="215" t="s">
        <v>393</v>
      </c>
      <c r="D332" s="215" t="s">
        <v>132</v>
      </c>
      <c r="E332" s="216" t="s">
        <v>394</v>
      </c>
      <c r="F332" s="217" t="s">
        <v>395</v>
      </c>
      <c r="G332" s="218" t="s">
        <v>145</v>
      </c>
      <c r="H332" s="219">
        <v>2590</v>
      </c>
      <c r="I332" s="220"/>
      <c r="J332" s="221">
        <f>ROUND(I332*H332,2)</f>
        <v>0</v>
      </c>
      <c r="K332" s="222"/>
      <c r="L332" s="44"/>
      <c r="M332" s="223" t="s">
        <v>1</v>
      </c>
      <c r="N332" s="224" t="s">
        <v>38</v>
      </c>
      <c r="O332" s="91"/>
      <c r="P332" s="225">
        <f>O332*H332</f>
        <v>0</v>
      </c>
      <c r="Q332" s="225">
        <v>0</v>
      </c>
      <c r="R332" s="225">
        <f>Q332*H332</f>
        <v>0</v>
      </c>
      <c r="S332" s="225">
        <v>0.074999999999999997</v>
      </c>
      <c r="T332" s="226">
        <f>S332*H332</f>
        <v>194.25</v>
      </c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R332" s="227" t="s">
        <v>136</v>
      </c>
      <c r="AT332" s="227" t="s">
        <v>132</v>
      </c>
      <c r="AU332" s="227" t="s">
        <v>83</v>
      </c>
      <c r="AY332" s="17" t="s">
        <v>129</v>
      </c>
      <c r="BE332" s="228">
        <f>IF(N332="základní",J332,0)</f>
        <v>0</v>
      </c>
      <c r="BF332" s="228">
        <f>IF(N332="snížená",J332,0)</f>
        <v>0</v>
      </c>
      <c r="BG332" s="228">
        <f>IF(N332="zákl. přenesená",J332,0)</f>
        <v>0</v>
      </c>
      <c r="BH332" s="228">
        <f>IF(N332="sníž. přenesená",J332,0)</f>
        <v>0</v>
      </c>
      <c r="BI332" s="228">
        <f>IF(N332="nulová",J332,0)</f>
        <v>0</v>
      </c>
      <c r="BJ332" s="17" t="s">
        <v>81</v>
      </c>
      <c r="BK332" s="228">
        <f>ROUND(I332*H332,2)</f>
        <v>0</v>
      </c>
      <c r="BL332" s="17" t="s">
        <v>136</v>
      </c>
      <c r="BM332" s="227" t="s">
        <v>396</v>
      </c>
    </row>
    <row r="333" s="2" customFormat="1" ht="30" customHeight="1">
      <c r="A333" s="38"/>
      <c r="B333" s="39"/>
      <c r="C333" s="215" t="s">
        <v>397</v>
      </c>
      <c r="D333" s="215" t="s">
        <v>132</v>
      </c>
      <c r="E333" s="216" t="s">
        <v>398</v>
      </c>
      <c r="F333" s="217" t="s">
        <v>399</v>
      </c>
      <c r="G333" s="218" t="s">
        <v>400</v>
      </c>
      <c r="H333" s="273"/>
      <c r="I333" s="220"/>
      <c r="J333" s="221">
        <f>ROUND(I333*H333,2)</f>
        <v>0</v>
      </c>
      <c r="K333" s="222"/>
      <c r="L333" s="44"/>
      <c r="M333" s="223" t="s">
        <v>1</v>
      </c>
      <c r="N333" s="224" t="s">
        <v>38</v>
      </c>
      <c r="O333" s="91"/>
      <c r="P333" s="225">
        <f>O333*H333</f>
        <v>0</v>
      </c>
      <c r="Q333" s="225">
        <v>0</v>
      </c>
      <c r="R333" s="225">
        <f>Q333*H333</f>
        <v>0</v>
      </c>
      <c r="S333" s="225">
        <v>0</v>
      </c>
      <c r="T333" s="226">
        <f>S333*H333</f>
        <v>0</v>
      </c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227" t="s">
        <v>170</v>
      </c>
      <c r="AT333" s="227" t="s">
        <v>132</v>
      </c>
      <c r="AU333" s="227" t="s">
        <v>83</v>
      </c>
      <c r="AY333" s="17" t="s">
        <v>129</v>
      </c>
      <c r="BE333" s="228">
        <f>IF(N333="základní",J333,0)</f>
        <v>0</v>
      </c>
      <c r="BF333" s="228">
        <f>IF(N333="snížená",J333,0)</f>
        <v>0</v>
      </c>
      <c r="BG333" s="228">
        <f>IF(N333="zákl. přenesená",J333,0)</f>
        <v>0</v>
      </c>
      <c r="BH333" s="228">
        <f>IF(N333="sníž. přenesená",J333,0)</f>
        <v>0</v>
      </c>
      <c r="BI333" s="228">
        <f>IF(N333="nulová",J333,0)</f>
        <v>0</v>
      </c>
      <c r="BJ333" s="17" t="s">
        <v>81</v>
      </c>
      <c r="BK333" s="228">
        <f>ROUND(I333*H333,2)</f>
        <v>0</v>
      </c>
      <c r="BL333" s="17" t="s">
        <v>170</v>
      </c>
      <c r="BM333" s="227" t="s">
        <v>401</v>
      </c>
    </row>
    <row r="334" s="12" customFormat="1" ht="22.8" customHeight="1">
      <c r="A334" s="12"/>
      <c r="B334" s="199"/>
      <c r="C334" s="200"/>
      <c r="D334" s="201" t="s">
        <v>72</v>
      </c>
      <c r="E334" s="213" t="s">
        <v>402</v>
      </c>
      <c r="F334" s="213" t="s">
        <v>403</v>
      </c>
      <c r="G334" s="200"/>
      <c r="H334" s="200"/>
      <c r="I334" s="203"/>
      <c r="J334" s="214">
        <f>BK334</f>
        <v>0</v>
      </c>
      <c r="K334" s="200"/>
      <c r="L334" s="205"/>
      <c r="M334" s="206"/>
      <c r="N334" s="207"/>
      <c r="O334" s="207"/>
      <c r="P334" s="208">
        <f>SUM(P335:P339)</f>
        <v>0</v>
      </c>
      <c r="Q334" s="207"/>
      <c r="R334" s="208">
        <f>SUM(R335:R339)</f>
        <v>1.74</v>
      </c>
      <c r="S334" s="207"/>
      <c r="T334" s="209">
        <f>SUM(T335:T339)</f>
        <v>1.3679999999999999</v>
      </c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R334" s="210" t="s">
        <v>83</v>
      </c>
      <c r="AT334" s="211" t="s">
        <v>72</v>
      </c>
      <c r="AU334" s="211" t="s">
        <v>81</v>
      </c>
      <c r="AY334" s="210" t="s">
        <v>129</v>
      </c>
      <c r="BK334" s="212">
        <f>SUM(BK335:BK339)</f>
        <v>0</v>
      </c>
    </row>
    <row r="335" s="2" customFormat="1" ht="14.4" customHeight="1">
      <c r="A335" s="38"/>
      <c r="B335" s="39"/>
      <c r="C335" s="215" t="s">
        <v>404</v>
      </c>
      <c r="D335" s="215" t="s">
        <v>132</v>
      </c>
      <c r="E335" s="216" t="s">
        <v>405</v>
      </c>
      <c r="F335" s="217" t="s">
        <v>406</v>
      </c>
      <c r="G335" s="218" t="s">
        <v>135</v>
      </c>
      <c r="H335" s="219">
        <v>1</v>
      </c>
      <c r="I335" s="220"/>
      <c r="J335" s="221">
        <f>ROUND(I335*H335,2)</f>
        <v>0</v>
      </c>
      <c r="K335" s="222"/>
      <c r="L335" s="44"/>
      <c r="M335" s="223" t="s">
        <v>1</v>
      </c>
      <c r="N335" s="224" t="s">
        <v>38</v>
      </c>
      <c r="O335" s="91"/>
      <c r="P335" s="225">
        <f>O335*H335</f>
        <v>0</v>
      </c>
      <c r="Q335" s="225">
        <v>0</v>
      </c>
      <c r="R335" s="225">
        <f>Q335*H335</f>
        <v>0</v>
      </c>
      <c r="S335" s="225">
        <v>0</v>
      </c>
      <c r="T335" s="226">
        <f>S335*H335</f>
        <v>0</v>
      </c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R335" s="227" t="s">
        <v>170</v>
      </c>
      <c r="AT335" s="227" t="s">
        <v>132</v>
      </c>
      <c r="AU335" s="227" t="s">
        <v>83</v>
      </c>
      <c r="AY335" s="17" t="s">
        <v>129</v>
      </c>
      <c r="BE335" s="228">
        <f>IF(N335="základní",J335,0)</f>
        <v>0</v>
      </c>
      <c r="BF335" s="228">
        <f>IF(N335="snížená",J335,0)</f>
        <v>0</v>
      </c>
      <c r="BG335" s="228">
        <f>IF(N335="zákl. přenesená",J335,0)</f>
        <v>0</v>
      </c>
      <c r="BH335" s="228">
        <f>IF(N335="sníž. přenesená",J335,0)</f>
        <v>0</v>
      </c>
      <c r="BI335" s="228">
        <f>IF(N335="nulová",J335,0)</f>
        <v>0</v>
      </c>
      <c r="BJ335" s="17" t="s">
        <v>81</v>
      </c>
      <c r="BK335" s="228">
        <f>ROUND(I335*H335,2)</f>
        <v>0</v>
      </c>
      <c r="BL335" s="17" t="s">
        <v>170</v>
      </c>
      <c r="BM335" s="227" t="s">
        <v>407</v>
      </c>
    </row>
    <row r="336" s="2" customFormat="1" ht="14.4" customHeight="1">
      <c r="A336" s="38"/>
      <c r="B336" s="39"/>
      <c r="C336" s="215" t="s">
        <v>408</v>
      </c>
      <c r="D336" s="215" t="s">
        <v>132</v>
      </c>
      <c r="E336" s="216" t="s">
        <v>409</v>
      </c>
      <c r="F336" s="217" t="s">
        <v>410</v>
      </c>
      <c r="G336" s="218" t="s">
        <v>135</v>
      </c>
      <c r="H336" s="219">
        <v>1</v>
      </c>
      <c r="I336" s="220"/>
      <c r="J336" s="221">
        <f>ROUND(I336*H336,2)</f>
        <v>0</v>
      </c>
      <c r="K336" s="222"/>
      <c r="L336" s="44"/>
      <c r="M336" s="223" t="s">
        <v>1</v>
      </c>
      <c r="N336" s="224" t="s">
        <v>38</v>
      </c>
      <c r="O336" s="91"/>
      <c r="P336" s="225">
        <f>O336*H336</f>
        <v>0</v>
      </c>
      <c r="Q336" s="225">
        <v>0</v>
      </c>
      <c r="R336" s="225">
        <f>Q336*H336</f>
        <v>0</v>
      </c>
      <c r="S336" s="225">
        <v>0</v>
      </c>
      <c r="T336" s="226">
        <f>S336*H336</f>
        <v>0</v>
      </c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227" t="s">
        <v>170</v>
      </c>
      <c r="AT336" s="227" t="s">
        <v>132</v>
      </c>
      <c r="AU336" s="227" t="s">
        <v>83</v>
      </c>
      <c r="AY336" s="17" t="s">
        <v>129</v>
      </c>
      <c r="BE336" s="228">
        <f>IF(N336="základní",J336,0)</f>
        <v>0</v>
      </c>
      <c r="BF336" s="228">
        <f>IF(N336="snížená",J336,0)</f>
        <v>0</v>
      </c>
      <c r="BG336" s="228">
        <f>IF(N336="zákl. přenesená",J336,0)</f>
        <v>0</v>
      </c>
      <c r="BH336" s="228">
        <f>IF(N336="sníž. přenesená",J336,0)</f>
        <v>0</v>
      </c>
      <c r="BI336" s="228">
        <f>IF(N336="nulová",J336,0)</f>
        <v>0</v>
      </c>
      <c r="BJ336" s="17" t="s">
        <v>81</v>
      </c>
      <c r="BK336" s="228">
        <f>ROUND(I336*H336,2)</f>
        <v>0</v>
      </c>
      <c r="BL336" s="17" t="s">
        <v>170</v>
      </c>
      <c r="BM336" s="227" t="s">
        <v>411</v>
      </c>
    </row>
    <row r="337" s="2" customFormat="1" ht="22.2" customHeight="1">
      <c r="A337" s="38"/>
      <c r="B337" s="39"/>
      <c r="C337" s="215" t="s">
        <v>412</v>
      </c>
      <c r="D337" s="215" t="s">
        <v>132</v>
      </c>
      <c r="E337" s="216" t="s">
        <v>413</v>
      </c>
      <c r="F337" s="217" t="s">
        <v>414</v>
      </c>
      <c r="G337" s="218" t="s">
        <v>161</v>
      </c>
      <c r="H337" s="219">
        <v>400</v>
      </c>
      <c r="I337" s="220"/>
      <c r="J337" s="221">
        <f>ROUND(I337*H337,2)</f>
        <v>0</v>
      </c>
      <c r="K337" s="222"/>
      <c r="L337" s="44"/>
      <c r="M337" s="223" t="s">
        <v>1</v>
      </c>
      <c r="N337" s="224" t="s">
        <v>38</v>
      </c>
      <c r="O337" s="91"/>
      <c r="P337" s="225">
        <f>O337*H337</f>
        <v>0</v>
      </c>
      <c r="Q337" s="225">
        <v>0.00396</v>
      </c>
      <c r="R337" s="225">
        <f>Q337*H337</f>
        <v>1.5840000000000001</v>
      </c>
      <c r="S337" s="225">
        <v>0</v>
      </c>
      <c r="T337" s="226">
        <f>S337*H337</f>
        <v>0</v>
      </c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R337" s="227" t="s">
        <v>170</v>
      </c>
      <c r="AT337" s="227" t="s">
        <v>132</v>
      </c>
      <c r="AU337" s="227" t="s">
        <v>83</v>
      </c>
      <c r="AY337" s="17" t="s">
        <v>129</v>
      </c>
      <c r="BE337" s="228">
        <f>IF(N337="základní",J337,0)</f>
        <v>0</v>
      </c>
      <c r="BF337" s="228">
        <f>IF(N337="snížená",J337,0)</f>
        <v>0</v>
      </c>
      <c r="BG337" s="228">
        <f>IF(N337="zákl. přenesená",J337,0)</f>
        <v>0</v>
      </c>
      <c r="BH337" s="228">
        <f>IF(N337="sníž. přenesená",J337,0)</f>
        <v>0</v>
      </c>
      <c r="BI337" s="228">
        <f>IF(N337="nulová",J337,0)</f>
        <v>0</v>
      </c>
      <c r="BJ337" s="17" t="s">
        <v>81</v>
      </c>
      <c r="BK337" s="228">
        <f>ROUND(I337*H337,2)</f>
        <v>0</v>
      </c>
      <c r="BL337" s="17" t="s">
        <v>170</v>
      </c>
      <c r="BM337" s="227" t="s">
        <v>415</v>
      </c>
    </row>
    <row r="338" s="2" customFormat="1" ht="22.2" customHeight="1">
      <c r="A338" s="38"/>
      <c r="B338" s="39"/>
      <c r="C338" s="215" t="s">
        <v>416</v>
      </c>
      <c r="D338" s="215" t="s">
        <v>132</v>
      </c>
      <c r="E338" s="216" t="s">
        <v>417</v>
      </c>
      <c r="F338" s="217" t="s">
        <v>418</v>
      </c>
      <c r="G338" s="218" t="s">
        <v>161</v>
      </c>
      <c r="H338" s="219">
        <v>400</v>
      </c>
      <c r="I338" s="220"/>
      <c r="J338" s="221">
        <f>ROUND(I338*H338,2)</f>
        <v>0</v>
      </c>
      <c r="K338" s="222"/>
      <c r="L338" s="44"/>
      <c r="M338" s="223" t="s">
        <v>1</v>
      </c>
      <c r="N338" s="224" t="s">
        <v>38</v>
      </c>
      <c r="O338" s="91"/>
      <c r="P338" s="225">
        <f>O338*H338</f>
        <v>0</v>
      </c>
      <c r="Q338" s="225">
        <v>0.00038999999999999999</v>
      </c>
      <c r="R338" s="225">
        <f>Q338*H338</f>
        <v>0.156</v>
      </c>
      <c r="S338" s="225">
        <v>0.0034199999999999999</v>
      </c>
      <c r="T338" s="226">
        <f>S338*H338</f>
        <v>1.3679999999999999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227" t="s">
        <v>170</v>
      </c>
      <c r="AT338" s="227" t="s">
        <v>132</v>
      </c>
      <c r="AU338" s="227" t="s">
        <v>83</v>
      </c>
      <c r="AY338" s="17" t="s">
        <v>129</v>
      </c>
      <c r="BE338" s="228">
        <f>IF(N338="základní",J338,0)</f>
        <v>0</v>
      </c>
      <c r="BF338" s="228">
        <f>IF(N338="snížená",J338,0)</f>
        <v>0</v>
      </c>
      <c r="BG338" s="228">
        <f>IF(N338="zákl. přenesená",J338,0)</f>
        <v>0</v>
      </c>
      <c r="BH338" s="228">
        <f>IF(N338="sníž. přenesená",J338,0)</f>
        <v>0</v>
      </c>
      <c r="BI338" s="228">
        <f>IF(N338="nulová",J338,0)</f>
        <v>0</v>
      </c>
      <c r="BJ338" s="17" t="s">
        <v>81</v>
      </c>
      <c r="BK338" s="228">
        <f>ROUND(I338*H338,2)</f>
        <v>0</v>
      </c>
      <c r="BL338" s="17" t="s">
        <v>170</v>
      </c>
      <c r="BM338" s="227" t="s">
        <v>419</v>
      </c>
    </row>
    <row r="339" s="2" customFormat="1" ht="30" customHeight="1">
      <c r="A339" s="38"/>
      <c r="B339" s="39"/>
      <c r="C339" s="215" t="s">
        <v>420</v>
      </c>
      <c r="D339" s="215" t="s">
        <v>132</v>
      </c>
      <c r="E339" s="216" t="s">
        <v>421</v>
      </c>
      <c r="F339" s="217" t="s">
        <v>422</v>
      </c>
      <c r="G339" s="218" t="s">
        <v>400</v>
      </c>
      <c r="H339" s="273"/>
      <c r="I339" s="220"/>
      <c r="J339" s="221">
        <f>ROUND(I339*H339,2)</f>
        <v>0</v>
      </c>
      <c r="K339" s="222"/>
      <c r="L339" s="44"/>
      <c r="M339" s="223" t="s">
        <v>1</v>
      </c>
      <c r="N339" s="224" t="s">
        <v>38</v>
      </c>
      <c r="O339" s="91"/>
      <c r="P339" s="225">
        <f>O339*H339</f>
        <v>0</v>
      </c>
      <c r="Q339" s="225">
        <v>0</v>
      </c>
      <c r="R339" s="225">
        <f>Q339*H339</f>
        <v>0</v>
      </c>
      <c r="S339" s="225">
        <v>0</v>
      </c>
      <c r="T339" s="226">
        <f>S339*H339</f>
        <v>0</v>
      </c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R339" s="227" t="s">
        <v>170</v>
      </c>
      <c r="AT339" s="227" t="s">
        <v>132</v>
      </c>
      <c r="AU339" s="227" t="s">
        <v>83</v>
      </c>
      <c r="AY339" s="17" t="s">
        <v>129</v>
      </c>
      <c r="BE339" s="228">
        <f>IF(N339="základní",J339,0)</f>
        <v>0</v>
      </c>
      <c r="BF339" s="228">
        <f>IF(N339="snížená",J339,0)</f>
        <v>0</v>
      </c>
      <c r="BG339" s="228">
        <f>IF(N339="zákl. přenesená",J339,0)</f>
        <v>0</v>
      </c>
      <c r="BH339" s="228">
        <f>IF(N339="sníž. přenesená",J339,0)</f>
        <v>0</v>
      </c>
      <c r="BI339" s="228">
        <f>IF(N339="nulová",J339,0)</f>
        <v>0</v>
      </c>
      <c r="BJ339" s="17" t="s">
        <v>81</v>
      </c>
      <c r="BK339" s="228">
        <f>ROUND(I339*H339,2)</f>
        <v>0</v>
      </c>
      <c r="BL339" s="17" t="s">
        <v>170</v>
      </c>
      <c r="BM339" s="227" t="s">
        <v>423</v>
      </c>
    </row>
    <row r="340" s="12" customFormat="1" ht="22.8" customHeight="1">
      <c r="A340" s="12"/>
      <c r="B340" s="199"/>
      <c r="C340" s="200"/>
      <c r="D340" s="201" t="s">
        <v>72</v>
      </c>
      <c r="E340" s="213" t="s">
        <v>424</v>
      </c>
      <c r="F340" s="213" t="s">
        <v>425</v>
      </c>
      <c r="G340" s="200"/>
      <c r="H340" s="200"/>
      <c r="I340" s="203"/>
      <c r="J340" s="214">
        <f>BK340</f>
        <v>0</v>
      </c>
      <c r="K340" s="200"/>
      <c r="L340" s="205"/>
      <c r="M340" s="206"/>
      <c r="N340" s="207"/>
      <c r="O340" s="207"/>
      <c r="P340" s="208">
        <f>SUM(P341:P358)</f>
        <v>0</v>
      </c>
      <c r="Q340" s="207"/>
      <c r="R340" s="208">
        <f>SUM(R341:R358)</f>
        <v>0</v>
      </c>
      <c r="S340" s="207"/>
      <c r="T340" s="209">
        <f>SUM(T341:T358)</f>
        <v>0</v>
      </c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R340" s="210" t="s">
        <v>83</v>
      </c>
      <c r="AT340" s="211" t="s">
        <v>72</v>
      </c>
      <c r="AU340" s="211" t="s">
        <v>81</v>
      </c>
      <c r="AY340" s="210" t="s">
        <v>129</v>
      </c>
      <c r="BK340" s="212">
        <f>SUM(BK341:BK358)</f>
        <v>0</v>
      </c>
    </row>
    <row r="341" s="2" customFormat="1" ht="14.4" customHeight="1">
      <c r="A341" s="38"/>
      <c r="B341" s="39"/>
      <c r="C341" s="215" t="s">
        <v>81</v>
      </c>
      <c r="D341" s="215" t="s">
        <v>132</v>
      </c>
      <c r="E341" s="216" t="s">
        <v>426</v>
      </c>
      <c r="F341" s="217" t="s">
        <v>427</v>
      </c>
      <c r="G341" s="218" t="s">
        <v>135</v>
      </c>
      <c r="H341" s="219">
        <v>1</v>
      </c>
      <c r="I341" s="220"/>
      <c r="J341" s="221">
        <f>ROUND(I341*H341,2)</f>
        <v>0</v>
      </c>
      <c r="K341" s="222"/>
      <c r="L341" s="44"/>
      <c r="M341" s="223" t="s">
        <v>1</v>
      </c>
      <c r="N341" s="224" t="s">
        <v>38</v>
      </c>
      <c r="O341" s="91"/>
      <c r="P341" s="225">
        <f>O341*H341</f>
        <v>0</v>
      </c>
      <c r="Q341" s="225">
        <v>0</v>
      </c>
      <c r="R341" s="225">
        <f>Q341*H341</f>
        <v>0</v>
      </c>
      <c r="S341" s="225">
        <v>0</v>
      </c>
      <c r="T341" s="226">
        <f>S341*H341</f>
        <v>0</v>
      </c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R341" s="227" t="s">
        <v>170</v>
      </c>
      <c r="AT341" s="227" t="s">
        <v>132</v>
      </c>
      <c r="AU341" s="227" t="s">
        <v>83</v>
      </c>
      <c r="AY341" s="17" t="s">
        <v>129</v>
      </c>
      <c r="BE341" s="228">
        <f>IF(N341="základní",J341,0)</f>
        <v>0</v>
      </c>
      <c r="BF341" s="228">
        <f>IF(N341="snížená",J341,0)</f>
        <v>0</v>
      </c>
      <c r="BG341" s="228">
        <f>IF(N341="zákl. přenesená",J341,0)</f>
        <v>0</v>
      </c>
      <c r="BH341" s="228">
        <f>IF(N341="sníž. přenesená",J341,0)</f>
        <v>0</v>
      </c>
      <c r="BI341" s="228">
        <f>IF(N341="nulová",J341,0)</f>
        <v>0</v>
      </c>
      <c r="BJ341" s="17" t="s">
        <v>81</v>
      </c>
      <c r="BK341" s="228">
        <f>ROUND(I341*H341,2)</f>
        <v>0</v>
      </c>
      <c r="BL341" s="17" t="s">
        <v>170</v>
      </c>
      <c r="BM341" s="227" t="s">
        <v>428</v>
      </c>
    </row>
    <row r="342" s="2" customFormat="1" ht="14.4" customHeight="1">
      <c r="A342" s="38"/>
      <c r="B342" s="39"/>
      <c r="C342" s="215" t="s">
        <v>429</v>
      </c>
      <c r="D342" s="215" t="s">
        <v>132</v>
      </c>
      <c r="E342" s="216" t="s">
        <v>430</v>
      </c>
      <c r="F342" s="217" t="s">
        <v>431</v>
      </c>
      <c r="G342" s="218" t="s">
        <v>135</v>
      </c>
      <c r="H342" s="219">
        <v>1</v>
      </c>
      <c r="I342" s="220"/>
      <c r="J342" s="221">
        <f>ROUND(I342*H342,2)</f>
        <v>0</v>
      </c>
      <c r="K342" s="222"/>
      <c r="L342" s="44"/>
      <c r="M342" s="223" t="s">
        <v>1</v>
      </c>
      <c r="N342" s="224" t="s">
        <v>38</v>
      </c>
      <c r="O342" s="91"/>
      <c r="P342" s="225">
        <f>O342*H342</f>
        <v>0</v>
      </c>
      <c r="Q342" s="225">
        <v>0</v>
      </c>
      <c r="R342" s="225">
        <f>Q342*H342</f>
        <v>0</v>
      </c>
      <c r="S342" s="225">
        <v>0</v>
      </c>
      <c r="T342" s="226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227" t="s">
        <v>170</v>
      </c>
      <c r="AT342" s="227" t="s">
        <v>132</v>
      </c>
      <c r="AU342" s="227" t="s">
        <v>83</v>
      </c>
      <c r="AY342" s="17" t="s">
        <v>129</v>
      </c>
      <c r="BE342" s="228">
        <f>IF(N342="základní",J342,0)</f>
        <v>0</v>
      </c>
      <c r="BF342" s="228">
        <f>IF(N342="snížená",J342,0)</f>
        <v>0</v>
      </c>
      <c r="BG342" s="228">
        <f>IF(N342="zákl. přenesená",J342,0)</f>
        <v>0</v>
      </c>
      <c r="BH342" s="228">
        <f>IF(N342="sníž. přenesená",J342,0)</f>
        <v>0</v>
      </c>
      <c r="BI342" s="228">
        <f>IF(N342="nulová",J342,0)</f>
        <v>0</v>
      </c>
      <c r="BJ342" s="17" t="s">
        <v>81</v>
      </c>
      <c r="BK342" s="228">
        <f>ROUND(I342*H342,2)</f>
        <v>0</v>
      </c>
      <c r="BL342" s="17" t="s">
        <v>170</v>
      </c>
      <c r="BM342" s="227" t="s">
        <v>432</v>
      </c>
    </row>
    <row r="343" s="2" customFormat="1" ht="14.4" customHeight="1">
      <c r="A343" s="38"/>
      <c r="B343" s="39"/>
      <c r="C343" s="215" t="s">
        <v>150</v>
      </c>
      <c r="D343" s="215" t="s">
        <v>132</v>
      </c>
      <c r="E343" s="216" t="s">
        <v>433</v>
      </c>
      <c r="F343" s="217" t="s">
        <v>434</v>
      </c>
      <c r="G343" s="218" t="s">
        <v>135</v>
      </c>
      <c r="H343" s="219">
        <v>1</v>
      </c>
      <c r="I343" s="220"/>
      <c r="J343" s="221">
        <f>ROUND(I343*H343,2)</f>
        <v>0</v>
      </c>
      <c r="K343" s="222"/>
      <c r="L343" s="44"/>
      <c r="M343" s="223" t="s">
        <v>1</v>
      </c>
      <c r="N343" s="224" t="s">
        <v>38</v>
      </c>
      <c r="O343" s="91"/>
      <c r="P343" s="225">
        <f>O343*H343</f>
        <v>0</v>
      </c>
      <c r="Q343" s="225">
        <v>0</v>
      </c>
      <c r="R343" s="225">
        <f>Q343*H343</f>
        <v>0</v>
      </c>
      <c r="S343" s="225">
        <v>0</v>
      </c>
      <c r="T343" s="226">
        <f>S343*H343</f>
        <v>0</v>
      </c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R343" s="227" t="s">
        <v>170</v>
      </c>
      <c r="AT343" s="227" t="s">
        <v>132</v>
      </c>
      <c r="AU343" s="227" t="s">
        <v>83</v>
      </c>
      <c r="AY343" s="17" t="s">
        <v>129</v>
      </c>
      <c r="BE343" s="228">
        <f>IF(N343="základní",J343,0)</f>
        <v>0</v>
      </c>
      <c r="BF343" s="228">
        <f>IF(N343="snížená",J343,0)</f>
        <v>0</v>
      </c>
      <c r="BG343" s="228">
        <f>IF(N343="zákl. přenesená",J343,0)</f>
        <v>0</v>
      </c>
      <c r="BH343" s="228">
        <f>IF(N343="sníž. přenesená",J343,0)</f>
        <v>0</v>
      </c>
      <c r="BI343" s="228">
        <f>IF(N343="nulová",J343,0)</f>
        <v>0</v>
      </c>
      <c r="BJ343" s="17" t="s">
        <v>81</v>
      </c>
      <c r="BK343" s="228">
        <f>ROUND(I343*H343,2)</f>
        <v>0</v>
      </c>
      <c r="BL343" s="17" t="s">
        <v>170</v>
      </c>
      <c r="BM343" s="227" t="s">
        <v>435</v>
      </c>
    </row>
    <row r="344" s="2" customFormat="1" ht="14.4" customHeight="1">
      <c r="A344" s="38"/>
      <c r="B344" s="39"/>
      <c r="C344" s="215" t="s">
        <v>138</v>
      </c>
      <c r="D344" s="215" t="s">
        <v>132</v>
      </c>
      <c r="E344" s="216" t="s">
        <v>436</v>
      </c>
      <c r="F344" s="217" t="s">
        <v>437</v>
      </c>
      <c r="G344" s="218" t="s">
        <v>135</v>
      </c>
      <c r="H344" s="219">
        <v>1</v>
      </c>
      <c r="I344" s="220"/>
      <c r="J344" s="221">
        <f>ROUND(I344*H344,2)</f>
        <v>0</v>
      </c>
      <c r="K344" s="222"/>
      <c r="L344" s="44"/>
      <c r="M344" s="223" t="s">
        <v>1</v>
      </c>
      <c r="N344" s="224" t="s">
        <v>38</v>
      </c>
      <c r="O344" s="91"/>
      <c r="P344" s="225">
        <f>O344*H344</f>
        <v>0</v>
      </c>
      <c r="Q344" s="225">
        <v>0</v>
      </c>
      <c r="R344" s="225">
        <f>Q344*H344</f>
        <v>0</v>
      </c>
      <c r="S344" s="225">
        <v>0</v>
      </c>
      <c r="T344" s="226">
        <f>S344*H344</f>
        <v>0</v>
      </c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227" t="s">
        <v>170</v>
      </c>
      <c r="AT344" s="227" t="s">
        <v>132</v>
      </c>
      <c r="AU344" s="227" t="s">
        <v>83</v>
      </c>
      <c r="AY344" s="17" t="s">
        <v>129</v>
      </c>
      <c r="BE344" s="228">
        <f>IF(N344="základní",J344,0)</f>
        <v>0</v>
      </c>
      <c r="BF344" s="228">
        <f>IF(N344="snížená",J344,0)</f>
        <v>0</v>
      </c>
      <c r="BG344" s="228">
        <f>IF(N344="zákl. přenesená",J344,0)</f>
        <v>0</v>
      </c>
      <c r="BH344" s="228">
        <f>IF(N344="sníž. přenesená",J344,0)</f>
        <v>0</v>
      </c>
      <c r="BI344" s="228">
        <f>IF(N344="nulová",J344,0)</f>
        <v>0</v>
      </c>
      <c r="BJ344" s="17" t="s">
        <v>81</v>
      </c>
      <c r="BK344" s="228">
        <f>ROUND(I344*H344,2)</f>
        <v>0</v>
      </c>
      <c r="BL344" s="17" t="s">
        <v>170</v>
      </c>
      <c r="BM344" s="227" t="s">
        <v>438</v>
      </c>
    </row>
    <row r="345" s="2" customFormat="1" ht="14.4" customHeight="1">
      <c r="A345" s="38"/>
      <c r="B345" s="39"/>
      <c r="C345" s="215" t="s">
        <v>439</v>
      </c>
      <c r="D345" s="215" t="s">
        <v>132</v>
      </c>
      <c r="E345" s="216" t="s">
        <v>440</v>
      </c>
      <c r="F345" s="217" t="s">
        <v>441</v>
      </c>
      <c r="G345" s="218" t="s">
        <v>135</v>
      </c>
      <c r="H345" s="219">
        <v>1</v>
      </c>
      <c r="I345" s="220"/>
      <c r="J345" s="221">
        <f>ROUND(I345*H345,2)</f>
        <v>0</v>
      </c>
      <c r="K345" s="222"/>
      <c r="L345" s="44"/>
      <c r="M345" s="223" t="s">
        <v>1</v>
      </c>
      <c r="N345" s="224" t="s">
        <v>38</v>
      </c>
      <c r="O345" s="91"/>
      <c r="P345" s="225">
        <f>O345*H345</f>
        <v>0</v>
      </c>
      <c r="Q345" s="225">
        <v>0</v>
      </c>
      <c r="R345" s="225">
        <f>Q345*H345</f>
        <v>0</v>
      </c>
      <c r="S345" s="225">
        <v>0</v>
      </c>
      <c r="T345" s="226">
        <f>S345*H345</f>
        <v>0</v>
      </c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R345" s="227" t="s">
        <v>170</v>
      </c>
      <c r="AT345" s="227" t="s">
        <v>132</v>
      </c>
      <c r="AU345" s="227" t="s">
        <v>83</v>
      </c>
      <c r="AY345" s="17" t="s">
        <v>129</v>
      </c>
      <c r="BE345" s="228">
        <f>IF(N345="základní",J345,0)</f>
        <v>0</v>
      </c>
      <c r="BF345" s="228">
        <f>IF(N345="snížená",J345,0)</f>
        <v>0</v>
      </c>
      <c r="BG345" s="228">
        <f>IF(N345="zákl. přenesená",J345,0)</f>
        <v>0</v>
      </c>
      <c r="BH345" s="228">
        <f>IF(N345="sníž. přenesená",J345,0)</f>
        <v>0</v>
      </c>
      <c r="BI345" s="228">
        <f>IF(N345="nulová",J345,0)</f>
        <v>0</v>
      </c>
      <c r="BJ345" s="17" t="s">
        <v>81</v>
      </c>
      <c r="BK345" s="228">
        <f>ROUND(I345*H345,2)</f>
        <v>0</v>
      </c>
      <c r="BL345" s="17" t="s">
        <v>170</v>
      </c>
      <c r="BM345" s="227" t="s">
        <v>442</v>
      </c>
    </row>
    <row r="346" s="2" customFormat="1" ht="14.4" customHeight="1">
      <c r="A346" s="38"/>
      <c r="B346" s="39"/>
      <c r="C346" s="215" t="s">
        <v>443</v>
      </c>
      <c r="D346" s="215" t="s">
        <v>132</v>
      </c>
      <c r="E346" s="216" t="s">
        <v>444</v>
      </c>
      <c r="F346" s="217" t="s">
        <v>445</v>
      </c>
      <c r="G346" s="218" t="s">
        <v>135</v>
      </c>
      <c r="H346" s="219">
        <v>1</v>
      </c>
      <c r="I346" s="220"/>
      <c r="J346" s="221">
        <f>ROUND(I346*H346,2)</f>
        <v>0</v>
      </c>
      <c r="K346" s="222"/>
      <c r="L346" s="44"/>
      <c r="M346" s="223" t="s">
        <v>1</v>
      </c>
      <c r="N346" s="224" t="s">
        <v>38</v>
      </c>
      <c r="O346" s="91"/>
      <c r="P346" s="225">
        <f>O346*H346</f>
        <v>0</v>
      </c>
      <c r="Q346" s="225">
        <v>0</v>
      </c>
      <c r="R346" s="225">
        <f>Q346*H346</f>
        <v>0</v>
      </c>
      <c r="S346" s="225">
        <v>0</v>
      </c>
      <c r="T346" s="226">
        <f>S346*H346</f>
        <v>0</v>
      </c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227" t="s">
        <v>170</v>
      </c>
      <c r="AT346" s="227" t="s">
        <v>132</v>
      </c>
      <c r="AU346" s="227" t="s">
        <v>83</v>
      </c>
      <c r="AY346" s="17" t="s">
        <v>129</v>
      </c>
      <c r="BE346" s="228">
        <f>IF(N346="základní",J346,0)</f>
        <v>0</v>
      </c>
      <c r="BF346" s="228">
        <f>IF(N346="snížená",J346,0)</f>
        <v>0</v>
      </c>
      <c r="BG346" s="228">
        <f>IF(N346="zákl. přenesená",J346,0)</f>
        <v>0</v>
      </c>
      <c r="BH346" s="228">
        <f>IF(N346="sníž. přenesená",J346,0)</f>
        <v>0</v>
      </c>
      <c r="BI346" s="228">
        <f>IF(N346="nulová",J346,0)</f>
        <v>0</v>
      </c>
      <c r="BJ346" s="17" t="s">
        <v>81</v>
      </c>
      <c r="BK346" s="228">
        <f>ROUND(I346*H346,2)</f>
        <v>0</v>
      </c>
      <c r="BL346" s="17" t="s">
        <v>170</v>
      </c>
      <c r="BM346" s="227" t="s">
        <v>446</v>
      </c>
    </row>
    <row r="347" s="2" customFormat="1" ht="14.4" customHeight="1">
      <c r="A347" s="38"/>
      <c r="B347" s="39"/>
      <c r="C347" s="215" t="s">
        <v>136</v>
      </c>
      <c r="D347" s="215" t="s">
        <v>132</v>
      </c>
      <c r="E347" s="216" t="s">
        <v>447</v>
      </c>
      <c r="F347" s="217" t="s">
        <v>448</v>
      </c>
      <c r="G347" s="218" t="s">
        <v>135</v>
      </c>
      <c r="H347" s="219">
        <v>1</v>
      </c>
      <c r="I347" s="220"/>
      <c r="J347" s="221">
        <f>ROUND(I347*H347,2)</f>
        <v>0</v>
      </c>
      <c r="K347" s="222"/>
      <c r="L347" s="44"/>
      <c r="M347" s="223" t="s">
        <v>1</v>
      </c>
      <c r="N347" s="224" t="s">
        <v>38</v>
      </c>
      <c r="O347" s="91"/>
      <c r="P347" s="225">
        <f>O347*H347</f>
        <v>0</v>
      </c>
      <c r="Q347" s="225">
        <v>0</v>
      </c>
      <c r="R347" s="225">
        <f>Q347*H347</f>
        <v>0</v>
      </c>
      <c r="S347" s="225">
        <v>0</v>
      </c>
      <c r="T347" s="226">
        <f>S347*H347</f>
        <v>0</v>
      </c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R347" s="227" t="s">
        <v>170</v>
      </c>
      <c r="AT347" s="227" t="s">
        <v>132</v>
      </c>
      <c r="AU347" s="227" t="s">
        <v>83</v>
      </c>
      <c r="AY347" s="17" t="s">
        <v>129</v>
      </c>
      <c r="BE347" s="228">
        <f>IF(N347="základní",J347,0)</f>
        <v>0</v>
      </c>
      <c r="BF347" s="228">
        <f>IF(N347="snížená",J347,0)</f>
        <v>0</v>
      </c>
      <c r="BG347" s="228">
        <f>IF(N347="zákl. přenesená",J347,0)</f>
        <v>0</v>
      </c>
      <c r="BH347" s="228">
        <f>IF(N347="sníž. přenesená",J347,0)</f>
        <v>0</v>
      </c>
      <c r="BI347" s="228">
        <f>IF(N347="nulová",J347,0)</f>
        <v>0</v>
      </c>
      <c r="BJ347" s="17" t="s">
        <v>81</v>
      </c>
      <c r="BK347" s="228">
        <f>ROUND(I347*H347,2)</f>
        <v>0</v>
      </c>
      <c r="BL347" s="17" t="s">
        <v>170</v>
      </c>
      <c r="BM347" s="227" t="s">
        <v>449</v>
      </c>
    </row>
    <row r="348" s="2" customFormat="1" ht="14.4" customHeight="1">
      <c r="A348" s="38"/>
      <c r="B348" s="39"/>
      <c r="C348" s="215" t="s">
        <v>450</v>
      </c>
      <c r="D348" s="215" t="s">
        <v>132</v>
      </c>
      <c r="E348" s="216" t="s">
        <v>451</v>
      </c>
      <c r="F348" s="217" t="s">
        <v>452</v>
      </c>
      <c r="G348" s="218" t="s">
        <v>135</v>
      </c>
      <c r="H348" s="219">
        <v>1</v>
      </c>
      <c r="I348" s="220"/>
      <c r="J348" s="221">
        <f>ROUND(I348*H348,2)</f>
        <v>0</v>
      </c>
      <c r="K348" s="222"/>
      <c r="L348" s="44"/>
      <c r="M348" s="223" t="s">
        <v>1</v>
      </c>
      <c r="N348" s="224" t="s">
        <v>38</v>
      </c>
      <c r="O348" s="91"/>
      <c r="P348" s="225">
        <f>O348*H348</f>
        <v>0</v>
      </c>
      <c r="Q348" s="225">
        <v>0</v>
      </c>
      <c r="R348" s="225">
        <f>Q348*H348</f>
        <v>0</v>
      </c>
      <c r="S348" s="225">
        <v>0</v>
      </c>
      <c r="T348" s="226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227" t="s">
        <v>170</v>
      </c>
      <c r="AT348" s="227" t="s">
        <v>132</v>
      </c>
      <c r="AU348" s="227" t="s">
        <v>83</v>
      </c>
      <c r="AY348" s="17" t="s">
        <v>129</v>
      </c>
      <c r="BE348" s="228">
        <f>IF(N348="základní",J348,0)</f>
        <v>0</v>
      </c>
      <c r="BF348" s="228">
        <f>IF(N348="snížená",J348,0)</f>
        <v>0</v>
      </c>
      <c r="BG348" s="228">
        <f>IF(N348="zákl. přenesená",J348,0)</f>
        <v>0</v>
      </c>
      <c r="BH348" s="228">
        <f>IF(N348="sníž. přenesená",J348,0)</f>
        <v>0</v>
      </c>
      <c r="BI348" s="228">
        <f>IF(N348="nulová",J348,0)</f>
        <v>0</v>
      </c>
      <c r="BJ348" s="17" t="s">
        <v>81</v>
      </c>
      <c r="BK348" s="228">
        <f>ROUND(I348*H348,2)</f>
        <v>0</v>
      </c>
      <c r="BL348" s="17" t="s">
        <v>170</v>
      </c>
      <c r="BM348" s="227" t="s">
        <v>453</v>
      </c>
    </row>
    <row r="349" s="2" customFormat="1" ht="14.4" customHeight="1">
      <c r="A349" s="38"/>
      <c r="B349" s="39"/>
      <c r="C349" s="215" t="s">
        <v>454</v>
      </c>
      <c r="D349" s="215" t="s">
        <v>132</v>
      </c>
      <c r="E349" s="216" t="s">
        <v>455</v>
      </c>
      <c r="F349" s="217" t="s">
        <v>456</v>
      </c>
      <c r="G349" s="218" t="s">
        <v>135</v>
      </c>
      <c r="H349" s="219">
        <v>1</v>
      </c>
      <c r="I349" s="220"/>
      <c r="J349" s="221">
        <f>ROUND(I349*H349,2)</f>
        <v>0</v>
      </c>
      <c r="K349" s="222"/>
      <c r="L349" s="44"/>
      <c r="M349" s="223" t="s">
        <v>1</v>
      </c>
      <c r="N349" s="224" t="s">
        <v>38</v>
      </c>
      <c r="O349" s="91"/>
      <c r="P349" s="225">
        <f>O349*H349</f>
        <v>0</v>
      </c>
      <c r="Q349" s="225">
        <v>0</v>
      </c>
      <c r="R349" s="225">
        <f>Q349*H349</f>
        <v>0</v>
      </c>
      <c r="S349" s="225">
        <v>0</v>
      </c>
      <c r="T349" s="226">
        <f>S349*H349</f>
        <v>0</v>
      </c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227" t="s">
        <v>170</v>
      </c>
      <c r="AT349" s="227" t="s">
        <v>132</v>
      </c>
      <c r="AU349" s="227" t="s">
        <v>83</v>
      </c>
      <c r="AY349" s="17" t="s">
        <v>129</v>
      </c>
      <c r="BE349" s="228">
        <f>IF(N349="základní",J349,0)</f>
        <v>0</v>
      </c>
      <c r="BF349" s="228">
        <f>IF(N349="snížená",J349,0)</f>
        <v>0</v>
      </c>
      <c r="BG349" s="228">
        <f>IF(N349="zákl. přenesená",J349,0)</f>
        <v>0</v>
      </c>
      <c r="BH349" s="228">
        <f>IF(N349="sníž. přenesená",J349,0)</f>
        <v>0</v>
      </c>
      <c r="BI349" s="228">
        <f>IF(N349="nulová",J349,0)</f>
        <v>0</v>
      </c>
      <c r="BJ349" s="17" t="s">
        <v>81</v>
      </c>
      <c r="BK349" s="228">
        <f>ROUND(I349*H349,2)</f>
        <v>0</v>
      </c>
      <c r="BL349" s="17" t="s">
        <v>170</v>
      </c>
      <c r="BM349" s="227" t="s">
        <v>457</v>
      </c>
    </row>
    <row r="350" s="2" customFormat="1" ht="14.4" customHeight="1">
      <c r="A350" s="38"/>
      <c r="B350" s="39"/>
      <c r="C350" s="215" t="s">
        <v>458</v>
      </c>
      <c r="D350" s="215" t="s">
        <v>132</v>
      </c>
      <c r="E350" s="216" t="s">
        <v>459</v>
      </c>
      <c r="F350" s="217" t="s">
        <v>460</v>
      </c>
      <c r="G350" s="218" t="s">
        <v>135</v>
      </c>
      <c r="H350" s="219">
        <v>1</v>
      </c>
      <c r="I350" s="220"/>
      <c r="J350" s="221">
        <f>ROUND(I350*H350,2)</f>
        <v>0</v>
      </c>
      <c r="K350" s="222"/>
      <c r="L350" s="44"/>
      <c r="M350" s="223" t="s">
        <v>1</v>
      </c>
      <c r="N350" s="224" t="s">
        <v>38</v>
      </c>
      <c r="O350" s="91"/>
      <c r="P350" s="225">
        <f>O350*H350</f>
        <v>0</v>
      </c>
      <c r="Q350" s="225">
        <v>0</v>
      </c>
      <c r="R350" s="225">
        <f>Q350*H350</f>
        <v>0</v>
      </c>
      <c r="S350" s="225">
        <v>0</v>
      </c>
      <c r="T350" s="226">
        <f>S350*H350</f>
        <v>0</v>
      </c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R350" s="227" t="s">
        <v>170</v>
      </c>
      <c r="AT350" s="227" t="s">
        <v>132</v>
      </c>
      <c r="AU350" s="227" t="s">
        <v>83</v>
      </c>
      <c r="AY350" s="17" t="s">
        <v>129</v>
      </c>
      <c r="BE350" s="228">
        <f>IF(N350="základní",J350,0)</f>
        <v>0</v>
      </c>
      <c r="BF350" s="228">
        <f>IF(N350="snížená",J350,0)</f>
        <v>0</v>
      </c>
      <c r="BG350" s="228">
        <f>IF(N350="zákl. přenesená",J350,0)</f>
        <v>0</v>
      </c>
      <c r="BH350" s="228">
        <f>IF(N350="sníž. přenesená",J350,0)</f>
        <v>0</v>
      </c>
      <c r="BI350" s="228">
        <f>IF(N350="nulová",J350,0)</f>
        <v>0</v>
      </c>
      <c r="BJ350" s="17" t="s">
        <v>81</v>
      </c>
      <c r="BK350" s="228">
        <f>ROUND(I350*H350,2)</f>
        <v>0</v>
      </c>
      <c r="BL350" s="17" t="s">
        <v>170</v>
      </c>
      <c r="BM350" s="227" t="s">
        <v>461</v>
      </c>
    </row>
    <row r="351" s="2" customFormat="1" ht="14.4" customHeight="1">
      <c r="A351" s="38"/>
      <c r="B351" s="39"/>
      <c r="C351" s="215" t="s">
        <v>462</v>
      </c>
      <c r="D351" s="215" t="s">
        <v>132</v>
      </c>
      <c r="E351" s="216" t="s">
        <v>463</v>
      </c>
      <c r="F351" s="217" t="s">
        <v>464</v>
      </c>
      <c r="G351" s="218" t="s">
        <v>135</v>
      </c>
      <c r="H351" s="219">
        <v>1</v>
      </c>
      <c r="I351" s="220"/>
      <c r="J351" s="221">
        <f>ROUND(I351*H351,2)</f>
        <v>0</v>
      </c>
      <c r="K351" s="222"/>
      <c r="L351" s="44"/>
      <c r="M351" s="223" t="s">
        <v>1</v>
      </c>
      <c r="N351" s="224" t="s">
        <v>38</v>
      </c>
      <c r="O351" s="91"/>
      <c r="P351" s="225">
        <f>O351*H351</f>
        <v>0</v>
      </c>
      <c r="Q351" s="225">
        <v>0</v>
      </c>
      <c r="R351" s="225">
        <f>Q351*H351</f>
        <v>0</v>
      </c>
      <c r="S351" s="225">
        <v>0</v>
      </c>
      <c r="T351" s="226">
        <f>S351*H351</f>
        <v>0</v>
      </c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R351" s="227" t="s">
        <v>170</v>
      </c>
      <c r="AT351" s="227" t="s">
        <v>132</v>
      </c>
      <c r="AU351" s="227" t="s">
        <v>83</v>
      </c>
      <c r="AY351" s="17" t="s">
        <v>129</v>
      </c>
      <c r="BE351" s="228">
        <f>IF(N351="základní",J351,0)</f>
        <v>0</v>
      </c>
      <c r="BF351" s="228">
        <f>IF(N351="snížená",J351,0)</f>
        <v>0</v>
      </c>
      <c r="BG351" s="228">
        <f>IF(N351="zákl. přenesená",J351,0)</f>
        <v>0</v>
      </c>
      <c r="BH351" s="228">
        <f>IF(N351="sníž. přenesená",J351,0)</f>
        <v>0</v>
      </c>
      <c r="BI351" s="228">
        <f>IF(N351="nulová",J351,0)</f>
        <v>0</v>
      </c>
      <c r="BJ351" s="17" t="s">
        <v>81</v>
      </c>
      <c r="BK351" s="228">
        <f>ROUND(I351*H351,2)</f>
        <v>0</v>
      </c>
      <c r="BL351" s="17" t="s">
        <v>170</v>
      </c>
      <c r="BM351" s="227" t="s">
        <v>465</v>
      </c>
    </row>
    <row r="352" s="2" customFormat="1" ht="14.4" customHeight="1">
      <c r="A352" s="38"/>
      <c r="B352" s="39"/>
      <c r="C352" s="215" t="s">
        <v>83</v>
      </c>
      <c r="D352" s="215" t="s">
        <v>132</v>
      </c>
      <c r="E352" s="216" t="s">
        <v>466</v>
      </c>
      <c r="F352" s="217" t="s">
        <v>467</v>
      </c>
      <c r="G352" s="218" t="s">
        <v>135</v>
      </c>
      <c r="H352" s="219">
        <v>1</v>
      </c>
      <c r="I352" s="220"/>
      <c r="J352" s="221">
        <f>ROUND(I352*H352,2)</f>
        <v>0</v>
      </c>
      <c r="K352" s="222"/>
      <c r="L352" s="44"/>
      <c r="M352" s="223" t="s">
        <v>1</v>
      </c>
      <c r="N352" s="224" t="s">
        <v>38</v>
      </c>
      <c r="O352" s="91"/>
      <c r="P352" s="225">
        <f>O352*H352</f>
        <v>0</v>
      </c>
      <c r="Q352" s="225">
        <v>0</v>
      </c>
      <c r="R352" s="225">
        <f>Q352*H352</f>
        <v>0</v>
      </c>
      <c r="S352" s="225">
        <v>0</v>
      </c>
      <c r="T352" s="226">
        <f>S352*H352</f>
        <v>0</v>
      </c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227" t="s">
        <v>170</v>
      </c>
      <c r="AT352" s="227" t="s">
        <v>132</v>
      </c>
      <c r="AU352" s="227" t="s">
        <v>83</v>
      </c>
      <c r="AY352" s="17" t="s">
        <v>129</v>
      </c>
      <c r="BE352" s="228">
        <f>IF(N352="základní",J352,0)</f>
        <v>0</v>
      </c>
      <c r="BF352" s="228">
        <f>IF(N352="snížená",J352,0)</f>
        <v>0</v>
      </c>
      <c r="BG352" s="228">
        <f>IF(N352="zákl. přenesená",J352,0)</f>
        <v>0</v>
      </c>
      <c r="BH352" s="228">
        <f>IF(N352="sníž. přenesená",J352,0)</f>
        <v>0</v>
      </c>
      <c r="BI352" s="228">
        <f>IF(N352="nulová",J352,0)</f>
        <v>0</v>
      </c>
      <c r="BJ352" s="17" t="s">
        <v>81</v>
      </c>
      <c r="BK352" s="228">
        <f>ROUND(I352*H352,2)</f>
        <v>0</v>
      </c>
      <c r="BL352" s="17" t="s">
        <v>170</v>
      </c>
      <c r="BM352" s="227" t="s">
        <v>468</v>
      </c>
    </row>
    <row r="353" s="2" customFormat="1" ht="14.4" customHeight="1">
      <c r="A353" s="38"/>
      <c r="B353" s="39"/>
      <c r="C353" s="215" t="s">
        <v>469</v>
      </c>
      <c r="D353" s="215" t="s">
        <v>132</v>
      </c>
      <c r="E353" s="216" t="s">
        <v>470</v>
      </c>
      <c r="F353" s="217" t="s">
        <v>471</v>
      </c>
      <c r="G353" s="218" t="s">
        <v>135</v>
      </c>
      <c r="H353" s="219">
        <v>1</v>
      </c>
      <c r="I353" s="220"/>
      <c r="J353" s="221">
        <f>ROUND(I353*H353,2)</f>
        <v>0</v>
      </c>
      <c r="K353" s="222"/>
      <c r="L353" s="44"/>
      <c r="M353" s="223" t="s">
        <v>1</v>
      </c>
      <c r="N353" s="224" t="s">
        <v>38</v>
      </c>
      <c r="O353" s="91"/>
      <c r="P353" s="225">
        <f>O353*H353</f>
        <v>0</v>
      </c>
      <c r="Q353" s="225">
        <v>0</v>
      </c>
      <c r="R353" s="225">
        <f>Q353*H353</f>
        <v>0</v>
      </c>
      <c r="S353" s="225">
        <v>0</v>
      </c>
      <c r="T353" s="226">
        <f>S353*H353</f>
        <v>0</v>
      </c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R353" s="227" t="s">
        <v>170</v>
      </c>
      <c r="AT353" s="227" t="s">
        <v>132</v>
      </c>
      <c r="AU353" s="227" t="s">
        <v>83</v>
      </c>
      <c r="AY353" s="17" t="s">
        <v>129</v>
      </c>
      <c r="BE353" s="228">
        <f>IF(N353="základní",J353,0)</f>
        <v>0</v>
      </c>
      <c r="BF353" s="228">
        <f>IF(N353="snížená",J353,0)</f>
        <v>0</v>
      </c>
      <c r="BG353" s="228">
        <f>IF(N353="zákl. přenesená",J353,0)</f>
        <v>0</v>
      </c>
      <c r="BH353" s="228">
        <f>IF(N353="sníž. přenesená",J353,0)</f>
        <v>0</v>
      </c>
      <c r="BI353" s="228">
        <f>IF(N353="nulová",J353,0)</f>
        <v>0</v>
      </c>
      <c r="BJ353" s="17" t="s">
        <v>81</v>
      </c>
      <c r="BK353" s="228">
        <f>ROUND(I353*H353,2)</f>
        <v>0</v>
      </c>
      <c r="BL353" s="17" t="s">
        <v>170</v>
      </c>
      <c r="BM353" s="227" t="s">
        <v>472</v>
      </c>
    </row>
    <row r="354" s="2" customFormat="1" ht="14.4" customHeight="1">
      <c r="A354" s="38"/>
      <c r="B354" s="39"/>
      <c r="C354" s="215" t="s">
        <v>473</v>
      </c>
      <c r="D354" s="215" t="s">
        <v>132</v>
      </c>
      <c r="E354" s="216" t="s">
        <v>474</v>
      </c>
      <c r="F354" s="217" t="s">
        <v>475</v>
      </c>
      <c r="G354" s="218" t="s">
        <v>135</v>
      </c>
      <c r="H354" s="219">
        <v>1</v>
      </c>
      <c r="I354" s="220"/>
      <c r="J354" s="221">
        <f>ROUND(I354*H354,2)</f>
        <v>0</v>
      </c>
      <c r="K354" s="222"/>
      <c r="L354" s="44"/>
      <c r="M354" s="223" t="s">
        <v>1</v>
      </c>
      <c r="N354" s="224" t="s">
        <v>38</v>
      </c>
      <c r="O354" s="91"/>
      <c r="P354" s="225">
        <f>O354*H354</f>
        <v>0</v>
      </c>
      <c r="Q354" s="225">
        <v>0</v>
      </c>
      <c r="R354" s="225">
        <f>Q354*H354</f>
        <v>0</v>
      </c>
      <c r="S354" s="225">
        <v>0</v>
      </c>
      <c r="T354" s="226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227" t="s">
        <v>170</v>
      </c>
      <c r="AT354" s="227" t="s">
        <v>132</v>
      </c>
      <c r="AU354" s="227" t="s">
        <v>83</v>
      </c>
      <c r="AY354" s="17" t="s">
        <v>129</v>
      </c>
      <c r="BE354" s="228">
        <f>IF(N354="základní",J354,0)</f>
        <v>0</v>
      </c>
      <c r="BF354" s="228">
        <f>IF(N354="snížená",J354,0)</f>
        <v>0</v>
      </c>
      <c r="BG354" s="228">
        <f>IF(N354="zákl. přenesená",J354,0)</f>
        <v>0</v>
      </c>
      <c r="BH354" s="228">
        <f>IF(N354="sníž. přenesená",J354,0)</f>
        <v>0</v>
      </c>
      <c r="BI354" s="228">
        <f>IF(N354="nulová",J354,0)</f>
        <v>0</v>
      </c>
      <c r="BJ354" s="17" t="s">
        <v>81</v>
      </c>
      <c r="BK354" s="228">
        <f>ROUND(I354*H354,2)</f>
        <v>0</v>
      </c>
      <c r="BL354" s="17" t="s">
        <v>170</v>
      </c>
      <c r="BM354" s="227" t="s">
        <v>476</v>
      </c>
    </row>
    <row r="355" s="2" customFormat="1" ht="22.2" customHeight="1">
      <c r="A355" s="38"/>
      <c r="B355" s="39"/>
      <c r="C355" s="215" t="s">
        <v>477</v>
      </c>
      <c r="D355" s="215" t="s">
        <v>132</v>
      </c>
      <c r="E355" s="216" t="s">
        <v>478</v>
      </c>
      <c r="F355" s="217" t="s">
        <v>479</v>
      </c>
      <c r="G355" s="218" t="s">
        <v>135</v>
      </c>
      <c r="H355" s="219">
        <v>1</v>
      </c>
      <c r="I355" s="220"/>
      <c r="J355" s="221">
        <f>ROUND(I355*H355,2)</f>
        <v>0</v>
      </c>
      <c r="K355" s="222"/>
      <c r="L355" s="44"/>
      <c r="M355" s="223" t="s">
        <v>1</v>
      </c>
      <c r="N355" s="224" t="s">
        <v>38</v>
      </c>
      <c r="O355" s="91"/>
      <c r="P355" s="225">
        <f>O355*H355</f>
        <v>0</v>
      </c>
      <c r="Q355" s="225">
        <v>0</v>
      </c>
      <c r="R355" s="225">
        <f>Q355*H355</f>
        <v>0</v>
      </c>
      <c r="S355" s="225">
        <v>0</v>
      </c>
      <c r="T355" s="226">
        <f>S355*H355</f>
        <v>0</v>
      </c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R355" s="227" t="s">
        <v>170</v>
      </c>
      <c r="AT355" s="227" t="s">
        <v>132</v>
      </c>
      <c r="AU355" s="227" t="s">
        <v>83</v>
      </c>
      <c r="AY355" s="17" t="s">
        <v>129</v>
      </c>
      <c r="BE355" s="228">
        <f>IF(N355="základní",J355,0)</f>
        <v>0</v>
      </c>
      <c r="BF355" s="228">
        <f>IF(N355="snížená",J355,0)</f>
        <v>0</v>
      </c>
      <c r="BG355" s="228">
        <f>IF(N355="zákl. přenesená",J355,0)</f>
        <v>0</v>
      </c>
      <c r="BH355" s="228">
        <f>IF(N355="sníž. přenesená",J355,0)</f>
        <v>0</v>
      </c>
      <c r="BI355" s="228">
        <f>IF(N355="nulová",J355,0)</f>
        <v>0</v>
      </c>
      <c r="BJ355" s="17" t="s">
        <v>81</v>
      </c>
      <c r="BK355" s="228">
        <f>ROUND(I355*H355,2)</f>
        <v>0</v>
      </c>
      <c r="BL355" s="17" t="s">
        <v>170</v>
      </c>
      <c r="BM355" s="227" t="s">
        <v>480</v>
      </c>
    </row>
    <row r="356" s="2" customFormat="1" ht="14.4" customHeight="1">
      <c r="A356" s="38"/>
      <c r="B356" s="39"/>
      <c r="C356" s="215" t="s">
        <v>481</v>
      </c>
      <c r="D356" s="215" t="s">
        <v>132</v>
      </c>
      <c r="E356" s="216" t="s">
        <v>482</v>
      </c>
      <c r="F356" s="217" t="s">
        <v>483</v>
      </c>
      <c r="G356" s="218" t="s">
        <v>135</v>
      </c>
      <c r="H356" s="219">
        <v>1</v>
      </c>
      <c r="I356" s="220"/>
      <c r="J356" s="221">
        <f>ROUND(I356*H356,2)</f>
        <v>0</v>
      </c>
      <c r="K356" s="222"/>
      <c r="L356" s="44"/>
      <c r="M356" s="223" t="s">
        <v>1</v>
      </c>
      <c r="N356" s="224" t="s">
        <v>38</v>
      </c>
      <c r="O356" s="91"/>
      <c r="P356" s="225">
        <f>O356*H356</f>
        <v>0</v>
      </c>
      <c r="Q356" s="225">
        <v>0</v>
      </c>
      <c r="R356" s="225">
        <f>Q356*H356</f>
        <v>0</v>
      </c>
      <c r="S356" s="225">
        <v>0</v>
      </c>
      <c r="T356" s="226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227" t="s">
        <v>170</v>
      </c>
      <c r="AT356" s="227" t="s">
        <v>132</v>
      </c>
      <c r="AU356" s="227" t="s">
        <v>83</v>
      </c>
      <c r="AY356" s="17" t="s">
        <v>129</v>
      </c>
      <c r="BE356" s="228">
        <f>IF(N356="základní",J356,0)</f>
        <v>0</v>
      </c>
      <c r="BF356" s="228">
        <f>IF(N356="snížená",J356,0)</f>
        <v>0</v>
      </c>
      <c r="BG356" s="228">
        <f>IF(N356="zákl. přenesená",J356,0)</f>
        <v>0</v>
      </c>
      <c r="BH356" s="228">
        <f>IF(N356="sníž. přenesená",J356,0)</f>
        <v>0</v>
      </c>
      <c r="BI356" s="228">
        <f>IF(N356="nulová",J356,0)</f>
        <v>0</v>
      </c>
      <c r="BJ356" s="17" t="s">
        <v>81</v>
      </c>
      <c r="BK356" s="228">
        <f>ROUND(I356*H356,2)</f>
        <v>0</v>
      </c>
      <c r="BL356" s="17" t="s">
        <v>170</v>
      </c>
      <c r="BM356" s="227" t="s">
        <v>484</v>
      </c>
    </row>
    <row r="357" s="2" customFormat="1" ht="22.2" customHeight="1">
      <c r="A357" s="38"/>
      <c r="B357" s="39"/>
      <c r="C357" s="215" t="s">
        <v>485</v>
      </c>
      <c r="D357" s="215" t="s">
        <v>132</v>
      </c>
      <c r="E357" s="216" t="s">
        <v>486</v>
      </c>
      <c r="F357" s="217" t="s">
        <v>487</v>
      </c>
      <c r="G357" s="218" t="s">
        <v>135</v>
      </c>
      <c r="H357" s="219">
        <v>1</v>
      </c>
      <c r="I357" s="220"/>
      <c r="J357" s="221">
        <f>ROUND(I357*H357,2)</f>
        <v>0</v>
      </c>
      <c r="K357" s="222"/>
      <c r="L357" s="44"/>
      <c r="M357" s="223" t="s">
        <v>1</v>
      </c>
      <c r="N357" s="224" t="s">
        <v>38</v>
      </c>
      <c r="O357" s="91"/>
      <c r="P357" s="225">
        <f>O357*H357</f>
        <v>0</v>
      </c>
      <c r="Q357" s="225">
        <v>0</v>
      </c>
      <c r="R357" s="225">
        <f>Q357*H357</f>
        <v>0</v>
      </c>
      <c r="S357" s="225">
        <v>0</v>
      </c>
      <c r="T357" s="226">
        <f>S357*H357</f>
        <v>0</v>
      </c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R357" s="227" t="s">
        <v>170</v>
      </c>
      <c r="AT357" s="227" t="s">
        <v>132</v>
      </c>
      <c r="AU357" s="227" t="s">
        <v>83</v>
      </c>
      <c r="AY357" s="17" t="s">
        <v>129</v>
      </c>
      <c r="BE357" s="228">
        <f>IF(N357="základní",J357,0)</f>
        <v>0</v>
      </c>
      <c r="BF357" s="228">
        <f>IF(N357="snížená",J357,0)</f>
        <v>0</v>
      </c>
      <c r="BG357" s="228">
        <f>IF(N357="zákl. přenesená",J357,0)</f>
        <v>0</v>
      </c>
      <c r="BH357" s="228">
        <f>IF(N357="sníž. přenesená",J357,0)</f>
        <v>0</v>
      </c>
      <c r="BI357" s="228">
        <f>IF(N357="nulová",J357,0)</f>
        <v>0</v>
      </c>
      <c r="BJ357" s="17" t="s">
        <v>81</v>
      </c>
      <c r="BK357" s="228">
        <f>ROUND(I357*H357,2)</f>
        <v>0</v>
      </c>
      <c r="BL357" s="17" t="s">
        <v>170</v>
      </c>
      <c r="BM357" s="227" t="s">
        <v>488</v>
      </c>
    </row>
    <row r="358" s="2" customFormat="1" ht="30" customHeight="1">
      <c r="A358" s="38"/>
      <c r="B358" s="39"/>
      <c r="C358" s="215" t="s">
        <v>489</v>
      </c>
      <c r="D358" s="215" t="s">
        <v>132</v>
      </c>
      <c r="E358" s="216" t="s">
        <v>490</v>
      </c>
      <c r="F358" s="217" t="s">
        <v>491</v>
      </c>
      <c r="G358" s="218" t="s">
        <v>400</v>
      </c>
      <c r="H358" s="273"/>
      <c r="I358" s="220"/>
      <c r="J358" s="221">
        <f>ROUND(I358*H358,2)</f>
        <v>0</v>
      </c>
      <c r="K358" s="222"/>
      <c r="L358" s="44"/>
      <c r="M358" s="223" t="s">
        <v>1</v>
      </c>
      <c r="N358" s="224" t="s">
        <v>38</v>
      </c>
      <c r="O358" s="91"/>
      <c r="P358" s="225">
        <f>O358*H358</f>
        <v>0</v>
      </c>
      <c r="Q358" s="225">
        <v>0</v>
      </c>
      <c r="R358" s="225">
        <f>Q358*H358</f>
        <v>0</v>
      </c>
      <c r="S358" s="225">
        <v>0</v>
      </c>
      <c r="T358" s="226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27" t="s">
        <v>170</v>
      </c>
      <c r="AT358" s="227" t="s">
        <v>132</v>
      </c>
      <c r="AU358" s="227" t="s">
        <v>83</v>
      </c>
      <c r="AY358" s="17" t="s">
        <v>129</v>
      </c>
      <c r="BE358" s="228">
        <f>IF(N358="základní",J358,0)</f>
        <v>0</v>
      </c>
      <c r="BF358" s="228">
        <f>IF(N358="snížená",J358,0)</f>
        <v>0</v>
      </c>
      <c r="BG358" s="228">
        <f>IF(N358="zákl. přenesená",J358,0)</f>
        <v>0</v>
      </c>
      <c r="BH358" s="228">
        <f>IF(N358="sníž. přenesená",J358,0)</f>
        <v>0</v>
      </c>
      <c r="BI358" s="228">
        <f>IF(N358="nulová",J358,0)</f>
        <v>0</v>
      </c>
      <c r="BJ358" s="17" t="s">
        <v>81</v>
      </c>
      <c r="BK358" s="228">
        <f>ROUND(I358*H358,2)</f>
        <v>0</v>
      </c>
      <c r="BL358" s="17" t="s">
        <v>170</v>
      </c>
      <c r="BM358" s="227" t="s">
        <v>492</v>
      </c>
    </row>
    <row r="359" s="12" customFormat="1" ht="22.8" customHeight="1">
      <c r="A359" s="12"/>
      <c r="B359" s="199"/>
      <c r="C359" s="200"/>
      <c r="D359" s="201" t="s">
        <v>72</v>
      </c>
      <c r="E359" s="213" t="s">
        <v>493</v>
      </c>
      <c r="F359" s="213" t="s">
        <v>494</v>
      </c>
      <c r="G359" s="200"/>
      <c r="H359" s="200"/>
      <c r="I359" s="203"/>
      <c r="J359" s="214">
        <f>BK359</f>
        <v>0</v>
      </c>
      <c r="K359" s="200"/>
      <c r="L359" s="205"/>
      <c r="M359" s="206"/>
      <c r="N359" s="207"/>
      <c r="O359" s="207"/>
      <c r="P359" s="208">
        <f>SUM(P360:P363)</f>
        <v>0</v>
      </c>
      <c r="Q359" s="207"/>
      <c r="R359" s="208">
        <f>SUM(R360:R363)</f>
        <v>0</v>
      </c>
      <c r="S359" s="207"/>
      <c r="T359" s="209">
        <f>SUM(T360:T363)</f>
        <v>0</v>
      </c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R359" s="210" t="s">
        <v>83</v>
      </c>
      <c r="AT359" s="211" t="s">
        <v>72</v>
      </c>
      <c r="AU359" s="211" t="s">
        <v>81</v>
      </c>
      <c r="AY359" s="210" t="s">
        <v>129</v>
      </c>
      <c r="BK359" s="212">
        <f>SUM(BK360:BK363)</f>
        <v>0</v>
      </c>
    </row>
    <row r="360" s="2" customFormat="1" ht="14.4" customHeight="1">
      <c r="A360" s="38"/>
      <c r="B360" s="39"/>
      <c r="C360" s="215" t="s">
        <v>495</v>
      </c>
      <c r="D360" s="215" t="s">
        <v>132</v>
      </c>
      <c r="E360" s="216" t="s">
        <v>496</v>
      </c>
      <c r="F360" s="217" t="s">
        <v>497</v>
      </c>
      <c r="G360" s="218" t="s">
        <v>145</v>
      </c>
      <c r="H360" s="219">
        <v>550</v>
      </c>
      <c r="I360" s="220"/>
      <c r="J360" s="221">
        <f>ROUND(I360*H360,2)</f>
        <v>0</v>
      </c>
      <c r="K360" s="222"/>
      <c r="L360" s="44"/>
      <c r="M360" s="223" t="s">
        <v>1</v>
      </c>
      <c r="N360" s="224" t="s">
        <v>38</v>
      </c>
      <c r="O360" s="91"/>
      <c r="P360" s="225">
        <f>O360*H360</f>
        <v>0</v>
      </c>
      <c r="Q360" s="225">
        <v>0</v>
      </c>
      <c r="R360" s="225">
        <f>Q360*H360</f>
        <v>0</v>
      </c>
      <c r="S360" s="225">
        <v>0</v>
      </c>
      <c r="T360" s="226">
        <f>S360*H360</f>
        <v>0</v>
      </c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227" t="s">
        <v>170</v>
      </c>
      <c r="AT360" s="227" t="s">
        <v>132</v>
      </c>
      <c r="AU360" s="227" t="s">
        <v>83</v>
      </c>
      <c r="AY360" s="17" t="s">
        <v>129</v>
      </c>
      <c r="BE360" s="228">
        <f>IF(N360="základní",J360,0)</f>
        <v>0</v>
      </c>
      <c r="BF360" s="228">
        <f>IF(N360="snížená",J360,0)</f>
        <v>0</v>
      </c>
      <c r="BG360" s="228">
        <f>IF(N360="zákl. přenesená",J360,0)</f>
        <v>0</v>
      </c>
      <c r="BH360" s="228">
        <f>IF(N360="sníž. přenesená",J360,0)</f>
        <v>0</v>
      </c>
      <c r="BI360" s="228">
        <f>IF(N360="nulová",J360,0)</f>
        <v>0</v>
      </c>
      <c r="BJ360" s="17" t="s">
        <v>81</v>
      </c>
      <c r="BK360" s="228">
        <f>ROUND(I360*H360,2)</f>
        <v>0</v>
      </c>
      <c r="BL360" s="17" t="s">
        <v>170</v>
      </c>
      <c r="BM360" s="227" t="s">
        <v>498</v>
      </c>
    </row>
    <row r="361" s="2" customFormat="1" ht="22.2" customHeight="1">
      <c r="A361" s="38"/>
      <c r="B361" s="39"/>
      <c r="C361" s="215" t="s">
        <v>499</v>
      </c>
      <c r="D361" s="215" t="s">
        <v>132</v>
      </c>
      <c r="E361" s="216" t="s">
        <v>500</v>
      </c>
      <c r="F361" s="217" t="s">
        <v>501</v>
      </c>
      <c r="G361" s="218" t="s">
        <v>145</v>
      </c>
      <c r="H361" s="219">
        <v>609</v>
      </c>
      <c r="I361" s="220"/>
      <c r="J361" s="221">
        <f>ROUND(I361*H361,2)</f>
        <v>0</v>
      </c>
      <c r="K361" s="222"/>
      <c r="L361" s="44"/>
      <c r="M361" s="223" t="s">
        <v>1</v>
      </c>
      <c r="N361" s="224" t="s">
        <v>38</v>
      </c>
      <c r="O361" s="91"/>
      <c r="P361" s="225">
        <f>O361*H361</f>
        <v>0</v>
      </c>
      <c r="Q361" s="225">
        <v>0</v>
      </c>
      <c r="R361" s="225">
        <f>Q361*H361</f>
        <v>0</v>
      </c>
      <c r="S361" s="225">
        <v>0</v>
      </c>
      <c r="T361" s="226">
        <f>S361*H361</f>
        <v>0</v>
      </c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R361" s="227" t="s">
        <v>170</v>
      </c>
      <c r="AT361" s="227" t="s">
        <v>132</v>
      </c>
      <c r="AU361" s="227" t="s">
        <v>83</v>
      </c>
      <c r="AY361" s="17" t="s">
        <v>129</v>
      </c>
      <c r="BE361" s="228">
        <f>IF(N361="základní",J361,0)</f>
        <v>0</v>
      </c>
      <c r="BF361" s="228">
        <f>IF(N361="snížená",J361,0)</f>
        <v>0</v>
      </c>
      <c r="BG361" s="228">
        <f>IF(N361="zákl. přenesená",J361,0)</f>
        <v>0</v>
      </c>
      <c r="BH361" s="228">
        <f>IF(N361="sníž. přenesená",J361,0)</f>
        <v>0</v>
      </c>
      <c r="BI361" s="228">
        <f>IF(N361="nulová",J361,0)</f>
        <v>0</v>
      </c>
      <c r="BJ361" s="17" t="s">
        <v>81</v>
      </c>
      <c r="BK361" s="228">
        <f>ROUND(I361*H361,2)</f>
        <v>0</v>
      </c>
      <c r="BL361" s="17" t="s">
        <v>170</v>
      </c>
      <c r="BM361" s="227" t="s">
        <v>502</v>
      </c>
    </row>
    <row r="362" s="2" customFormat="1" ht="22.2" customHeight="1">
      <c r="A362" s="38"/>
      <c r="B362" s="39"/>
      <c r="C362" s="215" t="s">
        <v>503</v>
      </c>
      <c r="D362" s="215" t="s">
        <v>132</v>
      </c>
      <c r="E362" s="216" t="s">
        <v>504</v>
      </c>
      <c r="F362" s="217" t="s">
        <v>505</v>
      </c>
      <c r="G362" s="218" t="s">
        <v>135</v>
      </c>
      <c r="H362" s="219">
        <v>1</v>
      </c>
      <c r="I362" s="220"/>
      <c r="J362" s="221">
        <f>ROUND(I362*H362,2)</f>
        <v>0</v>
      </c>
      <c r="K362" s="222"/>
      <c r="L362" s="44"/>
      <c r="M362" s="223" t="s">
        <v>1</v>
      </c>
      <c r="N362" s="224" t="s">
        <v>38</v>
      </c>
      <c r="O362" s="91"/>
      <c r="P362" s="225">
        <f>O362*H362</f>
        <v>0</v>
      </c>
      <c r="Q362" s="225">
        <v>0</v>
      </c>
      <c r="R362" s="225">
        <f>Q362*H362</f>
        <v>0</v>
      </c>
      <c r="S362" s="225">
        <v>0</v>
      </c>
      <c r="T362" s="226">
        <f>S362*H362</f>
        <v>0</v>
      </c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R362" s="227" t="s">
        <v>170</v>
      </c>
      <c r="AT362" s="227" t="s">
        <v>132</v>
      </c>
      <c r="AU362" s="227" t="s">
        <v>83</v>
      </c>
      <c r="AY362" s="17" t="s">
        <v>129</v>
      </c>
      <c r="BE362" s="228">
        <f>IF(N362="základní",J362,0)</f>
        <v>0</v>
      </c>
      <c r="BF362" s="228">
        <f>IF(N362="snížená",J362,0)</f>
        <v>0</v>
      </c>
      <c r="BG362" s="228">
        <f>IF(N362="zákl. přenesená",J362,0)</f>
        <v>0</v>
      </c>
      <c r="BH362" s="228">
        <f>IF(N362="sníž. přenesená",J362,0)</f>
        <v>0</v>
      </c>
      <c r="BI362" s="228">
        <f>IF(N362="nulová",J362,0)</f>
        <v>0</v>
      </c>
      <c r="BJ362" s="17" t="s">
        <v>81</v>
      </c>
      <c r="BK362" s="228">
        <f>ROUND(I362*H362,2)</f>
        <v>0</v>
      </c>
      <c r="BL362" s="17" t="s">
        <v>170</v>
      </c>
      <c r="BM362" s="227" t="s">
        <v>506</v>
      </c>
    </row>
    <row r="363" s="2" customFormat="1" ht="30" customHeight="1">
      <c r="A363" s="38"/>
      <c r="B363" s="39"/>
      <c r="C363" s="215" t="s">
        <v>507</v>
      </c>
      <c r="D363" s="215" t="s">
        <v>132</v>
      </c>
      <c r="E363" s="216" t="s">
        <v>508</v>
      </c>
      <c r="F363" s="217" t="s">
        <v>509</v>
      </c>
      <c r="G363" s="218" t="s">
        <v>400</v>
      </c>
      <c r="H363" s="273"/>
      <c r="I363" s="220"/>
      <c r="J363" s="221">
        <f>ROUND(I363*H363,2)</f>
        <v>0</v>
      </c>
      <c r="K363" s="222"/>
      <c r="L363" s="44"/>
      <c r="M363" s="223" t="s">
        <v>1</v>
      </c>
      <c r="N363" s="224" t="s">
        <v>38</v>
      </c>
      <c r="O363" s="91"/>
      <c r="P363" s="225">
        <f>O363*H363</f>
        <v>0</v>
      </c>
      <c r="Q363" s="225">
        <v>0</v>
      </c>
      <c r="R363" s="225">
        <f>Q363*H363</f>
        <v>0</v>
      </c>
      <c r="S363" s="225">
        <v>0</v>
      </c>
      <c r="T363" s="226">
        <f>S363*H363</f>
        <v>0</v>
      </c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R363" s="227" t="s">
        <v>170</v>
      </c>
      <c r="AT363" s="227" t="s">
        <v>132</v>
      </c>
      <c r="AU363" s="227" t="s">
        <v>83</v>
      </c>
      <c r="AY363" s="17" t="s">
        <v>129</v>
      </c>
      <c r="BE363" s="228">
        <f>IF(N363="základní",J363,0)</f>
        <v>0</v>
      </c>
      <c r="BF363" s="228">
        <f>IF(N363="snížená",J363,0)</f>
        <v>0</v>
      </c>
      <c r="BG363" s="228">
        <f>IF(N363="zákl. přenesená",J363,0)</f>
        <v>0</v>
      </c>
      <c r="BH363" s="228">
        <f>IF(N363="sníž. přenesená",J363,0)</f>
        <v>0</v>
      </c>
      <c r="BI363" s="228">
        <f>IF(N363="nulová",J363,0)</f>
        <v>0</v>
      </c>
      <c r="BJ363" s="17" t="s">
        <v>81</v>
      </c>
      <c r="BK363" s="228">
        <f>ROUND(I363*H363,2)</f>
        <v>0</v>
      </c>
      <c r="BL363" s="17" t="s">
        <v>170</v>
      </c>
      <c r="BM363" s="227" t="s">
        <v>510</v>
      </c>
    </row>
    <row r="364" s="12" customFormat="1" ht="22.8" customHeight="1">
      <c r="A364" s="12"/>
      <c r="B364" s="199"/>
      <c r="C364" s="200"/>
      <c r="D364" s="201" t="s">
        <v>72</v>
      </c>
      <c r="E364" s="213" t="s">
        <v>511</v>
      </c>
      <c r="F364" s="213" t="s">
        <v>512</v>
      </c>
      <c r="G364" s="200"/>
      <c r="H364" s="200"/>
      <c r="I364" s="203"/>
      <c r="J364" s="214">
        <f>BK364</f>
        <v>0</v>
      </c>
      <c r="K364" s="200"/>
      <c r="L364" s="205"/>
      <c r="M364" s="206"/>
      <c r="N364" s="207"/>
      <c r="O364" s="207"/>
      <c r="P364" s="208">
        <f>SUM(P365:P367)</f>
        <v>0</v>
      </c>
      <c r="Q364" s="207"/>
      <c r="R364" s="208">
        <f>SUM(R365:R367)</f>
        <v>0</v>
      </c>
      <c r="S364" s="207"/>
      <c r="T364" s="209">
        <f>SUM(T365:T367)</f>
        <v>0</v>
      </c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R364" s="210" t="s">
        <v>83</v>
      </c>
      <c r="AT364" s="211" t="s">
        <v>72</v>
      </c>
      <c r="AU364" s="211" t="s">
        <v>81</v>
      </c>
      <c r="AY364" s="210" t="s">
        <v>129</v>
      </c>
      <c r="BK364" s="212">
        <f>SUM(BK365:BK367)</f>
        <v>0</v>
      </c>
    </row>
    <row r="365" s="2" customFormat="1" ht="30" customHeight="1">
      <c r="A365" s="38"/>
      <c r="B365" s="39"/>
      <c r="C365" s="215" t="s">
        <v>513</v>
      </c>
      <c r="D365" s="215" t="s">
        <v>132</v>
      </c>
      <c r="E365" s="216" t="s">
        <v>514</v>
      </c>
      <c r="F365" s="217" t="s">
        <v>515</v>
      </c>
      <c r="G365" s="218" t="s">
        <v>135</v>
      </c>
      <c r="H365" s="219">
        <v>1</v>
      </c>
      <c r="I365" s="220"/>
      <c r="J365" s="221">
        <f>ROUND(I365*H365,2)</f>
        <v>0</v>
      </c>
      <c r="K365" s="222"/>
      <c r="L365" s="44"/>
      <c r="M365" s="223" t="s">
        <v>1</v>
      </c>
      <c r="N365" s="224" t="s">
        <v>38</v>
      </c>
      <c r="O365" s="91"/>
      <c r="P365" s="225">
        <f>O365*H365</f>
        <v>0</v>
      </c>
      <c r="Q365" s="225">
        <v>0</v>
      </c>
      <c r="R365" s="225">
        <f>Q365*H365</f>
        <v>0</v>
      </c>
      <c r="S365" s="225">
        <v>0</v>
      </c>
      <c r="T365" s="226">
        <f>S365*H365</f>
        <v>0</v>
      </c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227" t="s">
        <v>170</v>
      </c>
      <c r="AT365" s="227" t="s">
        <v>132</v>
      </c>
      <c r="AU365" s="227" t="s">
        <v>83</v>
      </c>
      <c r="AY365" s="17" t="s">
        <v>129</v>
      </c>
      <c r="BE365" s="228">
        <f>IF(N365="základní",J365,0)</f>
        <v>0</v>
      </c>
      <c r="BF365" s="228">
        <f>IF(N365="snížená",J365,0)</f>
        <v>0</v>
      </c>
      <c r="BG365" s="228">
        <f>IF(N365="zákl. přenesená",J365,0)</f>
        <v>0</v>
      </c>
      <c r="BH365" s="228">
        <f>IF(N365="sníž. přenesená",J365,0)</f>
        <v>0</v>
      </c>
      <c r="BI365" s="228">
        <f>IF(N365="nulová",J365,0)</f>
        <v>0</v>
      </c>
      <c r="BJ365" s="17" t="s">
        <v>81</v>
      </c>
      <c r="BK365" s="228">
        <f>ROUND(I365*H365,2)</f>
        <v>0</v>
      </c>
      <c r="BL365" s="17" t="s">
        <v>170</v>
      </c>
      <c r="BM365" s="227" t="s">
        <v>516</v>
      </c>
    </row>
    <row r="366" s="2" customFormat="1" ht="30" customHeight="1">
      <c r="A366" s="38"/>
      <c r="B366" s="39"/>
      <c r="C366" s="215" t="s">
        <v>517</v>
      </c>
      <c r="D366" s="215" t="s">
        <v>132</v>
      </c>
      <c r="E366" s="216" t="s">
        <v>518</v>
      </c>
      <c r="F366" s="217" t="s">
        <v>519</v>
      </c>
      <c r="G366" s="218" t="s">
        <v>135</v>
      </c>
      <c r="H366" s="219">
        <v>1</v>
      </c>
      <c r="I366" s="220"/>
      <c r="J366" s="221">
        <f>ROUND(I366*H366,2)</f>
        <v>0</v>
      </c>
      <c r="K366" s="222"/>
      <c r="L366" s="44"/>
      <c r="M366" s="223" t="s">
        <v>1</v>
      </c>
      <c r="N366" s="224" t="s">
        <v>38</v>
      </c>
      <c r="O366" s="91"/>
      <c r="P366" s="225">
        <f>O366*H366</f>
        <v>0</v>
      </c>
      <c r="Q366" s="225">
        <v>0</v>
      </c>
      <c r="R366" s="225">
        <f>Q366*H366</f>
        <v>0</v>
      </c>
      <c r="S366" s="225">
        <v>0</v>
      </c>
      <c r="T366" s="226">
        <f>S366*H366</f>
        <v>0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R366" s="227" t="s">
        <v>170</v>
      </c>
      <c r="AT366" s="227" t="s">
        <v>132</v>
      </c>
      <c r="AU366" s="227" t="s">
        <v>83</v>
      </c>
      <c r="AY366" s="17" t="s">
        <v>129</v>
      </c>
      <c r="BE366" s="228">
        <f>IF(N366="základní",J366,0)</f>
        <v>0</v>
      </c>
      <c r="BF366" s="228">
        <f>IF(N366="snížená",J366,0)</f>
        <v>0</v>
      </c>
      <c r="BG366" s="228">
        <f>IF(N366="zákl. přenesená",J366,0)</f>
        <v>0</v>
      </c>
      <c r="BH366" s="228">
        <f>IF(N366="sníž. přenesená",J366,0)</f>
        <v>0</v>
      </c>
      <c r="BI366" s="228">
        <f>IF(N366="nulová",J366,0)</f>
        <v>0</v>
      </c>
      <c r="BJ366" s="17" t="s">
        <v>81</v>
      </c>
      <c r="BK366" s="228">
        <f>ROUND(I366*H366,2)</f>
        <v>0</v>
      </c>
      <c r="BL366" s="17" t="s">
        <v>170</v>
      </c>
      <c r="BM366" s="227" t="s">
        <v>520</v>
      </c>
    </row>
    <row r="367" s="2" customFormat="1" ht="30" customHeight="1">
      <c r="A367" s="38"/>
      <c r="B367" s="39"/>
      <c r="C367" s="215" t="s">
        <v>521</v>
      </c>
      <c r="D367" s="215" t="s">
        <v>132</v>
      </c>
      <c r="E367" s="216" t="s">
        <v>522</v>
      </c>
      <c r="F367" s="217" t="s">
        <v>523</v>
      </c>
      <c r="G367" s="218" t="s">
        <v>400</v>
      </c>
      <c r="H367" s="273"/>
      <c r="I367" s="220"/>
      <c r="J367" s="221">
        <f>ROUND(I367*H367,2)</f>
        <v>0</v>
      </c>
      <c r="K367" s="222"/>
      <c r="L367" s="44"/>
      <c r="M367" s="223" t="s">
        <v>1</v>
      </c>
      <c r="N367" s="224" t="s">
        <v>38</v>
      </c>
      <c r="O367" s="91"/>
      <c r="P367" s="225">
        <f>O367*H367</f>
        <v>0</v>
      </c>
      <c r="Q367" s="225">
        <v>0</v>
      </c>
      <c r="R367" s="225">
        <f>Q367*H367</f>
        <v>0</v>
      </c>
      <c r="S367" s="225">
        <v>0</v>
      </c>
      <c r="T367" s="226">
        <f>S367*H367</f>
        <v>0</v>
      </c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R367" s="227" t="s">
        <v>170</v>
      </c>
      <c r="AT367" s="227" t="s">
        <v>132</v>
      </c>
      <c r="AU367" s="227" t="s">
        <v>83</v>
      </c>
      <c r="AY367" s="17" t="s">
        <v>129</v>
      </c>
      <c r="BE367" s="228">
        <f>IF(N367="základní",J367,0)</f>
        <v>0</v>
      </c>
      <c r="BF367" s="228">
        <f>IF(N367="snížená",J367,0)</f>
        <v>0</v>
      </c>
      <c r="BG367" s="228">
        <f>IF(N367="zákl. přenesená",J367,0)</f>
        <v>0</v>
      </c>
      <c r="BH367" s="228">
        <f>IF(N367="sníž. přenesená",J367,0)</f>
        <v>0</v>
      </c>
      <c r="BI367" s="228">
        <f>IF(N367="nulová",J367,0)</f>
        <v>0</v>
      </c>
      <c r="BJ367" s="17" t="s">
        <v>81</v>
      </c>
      <c r="BK367" s="228">
        <f>ROUND(I367*H367,2)</f>
        <v>0</v>
      </c>
      <c r="BL367" s="17" t="s">
        <v>170</v>
      </c>
      <c r="BM367" s="227" t="s">
        <v>524</v>
      </c>
    </row>
    <row r="368" s="12" customFormat="1" ht="22.8" customHeight="1">
      <c r="A368" s="12"/>
      <c r="B368" s="199"/>
      <c r="C368" s="200"/>
      <c r="D368" s="201" t="s">
        <v>72</v>
      </c>
      <c r="E368" s="213" t="s">
        <v>525</v>
      </c>
      <c r="F368" s="213" t="s">
        <v>526</v>
      </c>
      <c r="G368" s="200"/>
      <c r="H368" s="200"/>
      <c r="I368" s="203"/>
      <c r="J368" s="214">
        <f>BK368</f>
        <v>0</v>
      </c>
      <c r="K368" s="200"/>
      <c r="L368" s="205"/>
      <c r="M368" s="206"/>
      <c r="N368" s="207"/>
      <c r="O368" s="207"/>
      <c r="P368" s="208">
        <f>SUM(P369:P394)</f>
        <v>0</v>
      </c>
      <c r="Q368" s="207"/>
      <c r="R368" s="208">
        <f>SUM(R369:R394)</f>
        <v>0.00050000000000000001</v>
      </c>
      <c r="S368" s="207"/>
      <c r="T368" s="209">
        <f>SUM(T369:T394)</f>
        <v>0</v>
      </c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R368" s="210" t="s">
        <v>83</v>
      </c>
      <c r="AT368" s="211" t="s">
        <v>72</v>
      </c>
      <c r="AU368" s="211" t="s">
        <v>81</v>
      </c>
      <c r="AY368" s="210" t="s">
        <v>129</v>
      </c>
      <c r="BK368" s="212">
        <f>SUM(BK369:BK394)</f>
        <v>0</v>
      </c>
    </row>
    <row r="369" s="2" customFormat="1" ht="14.4" customHeight="1">
      <c r="A369" s="38"/>
      <c r="B369" s="39"/>
      <c r="C369" s="215" t="s">
        <v>527</v>
      </c>
      <c r="D369" s="215" t="s">
        <v>132</v>
      </c>
      <c r="E369" s="216" t="s">
        <v>528</v>
      </c>
      <c r="F369" s="217" t="s">
        <v>529</v>
      </c>
      <c r="G369" s="218" t="s">
        <v>135</v>
      </c>
      <c r="H369" s="219">
        <v>1</v>
      </c>
      <c r="I369" s="220"/>
      <c r="J369" s="221">
        <f>ROUND(I369*H369,2)</f>
        <v>0</v>
      </c>
      <c r="K369" s="222"/>
      <c r="L369" s="44"/>
      <c r="M369" s="223" t="s">
        <v>1</v>
      </c>
      <c r="N369" s="224" t="s">
        <v>38</v>
      </c>
      <c r="O369" s="91"/>
      <c r="P369" s="225">
        <f>O369*H369</f>
        <v>0</v>
      </c>
      <c r="Q369" s="225">
        <v>0.00025000000000000001</v>
      </c>
      <c r="R369" s="225">
        <f>Q369*H369</f>
        <v>0.00025000000000000001</v>
      </c>
      <c r="S369" s="225">
        <v>0</v>
      </c>
      <c r="T369" s="226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227" t="s">
        <v>170</v>
      </c>
      <c r="AT369" s="227" t="s">
        <v>132</v>
      </c>
      <c r="AU369" s="227" t="s">
        <v>83</v>
      </c>
      <c r="AY369" s="17" t="s">
        <v>129</v>
      </c>
      <c r="BE369" s="228">
        <f>IF(N369="základní",J369,0)</f>
        <v>0</v>
      </c>
      <c r="BF369" s="228">
        <f>IF(N369="snížená",J369,0)</f>
        <v>0</v>
      </c>
      <c r="BG369" s="228">
        <f>IF(N369="zákl. přenesená",J369,0)</f>
        <v>0</v>
      </c>
      <c r="BH369" s="228">
        <f>IF(N369="sníž. přenesená",J369,0)</f>
        <v>0</v>
      </c>
      <c r="BI369" s="228">
        <f>IF(N369="nulová",J369,0)</f>
        <v>0</v>
      </c>
      <c r="BJ369" s="17" t="s">
        <v>81</v>
      </c>
      <c r="BK369" s="228">
        <f>ROUND(I369*H369,2)</f>
        <v>0</v>
      </c>
      <c r="BL369" s="17" t="s">
        <v>170</v>
      </c>
      <c r="BM369" s="227" t="s">
        <v>530</v>
      </c>
    </row>
    <row r="370" s="2" customFormat="1" ht="14.4" customHeight="1">
      <c r="A370" s="38"/>
      <c r="B370" s="39"/>
      <c r="C370" s="215" t="s">
        <v>531</v>
      </c>
      <c r="D370" s="215" t="s">
        <v>132</v>
      </c>
      <c r="E370" s="216" t="s">
        <v>532</v>
      </c>
      <c r="F370" s="217" t="s">
        <v>533</v>
      </c>
      <c r="G370" s="218" t="s">
        <v>135</v>
      </c>
      <c r="H370" s="219">
        <v>1</v>
      </c>
      <c r="I370" s="220"/>
      <c r="J370" s="221">
        <f>ROUND(I370*H370,2)</f>
        <v>0</v>
      </c>
      <c r="K370" s="222"/>
      <c r="L370" s="44"/>
      <c r="M370" s="223" t="s">
        <v>1</v>
      </c>
      <c r="N370" s="224" t="s">
        <v>38</v>
      </c>
      <c r="O370" s="91"/>
      <c r="P370" s="225">
        <f>O370*H370</f>
        <v>0</v>
      </c>
      <c r="Q370" s="225">
        <v>0.00025000000000000001</v>
      </c>
      <c r="R370" s="225">
        <f>Q370*H370</f>
        <v>0.00025000000000000001</v>
      </c>
      <c r="S370" s="225">
        <v>0</v>
      </c>
      <c r="T370" s="226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227" t="s">
        <v>170</v>
      </c>
      <c r="AT370" s="227" t="s">
        <v>132</v>
      </c>
      <c r="AU370" s="227" t="s">
        <v>83</v>
      </c>
      <c r="AY370" s="17" t="s">
        <v>129</v>
      </c>
      <c r="BE370" s="228">
        <f>IF(N370="základní",J370,0)</f>
        <v>0</v>
      </c>
      <c r="BF370" s="228">
        <f>IF(N370="snížená",J370,0)</f>
        <v>0</v>
      </c>
      <c r="BG370" s="228">
        <f>IF(N370="zákl. přenesená",J370,0)</f>
        <v>0</v>
      </c>
      <c r="BH370" s="228">
        <f>IF(N370="sníž. přenesená",J370,0)</f>
        <v>0</v>
      </c>
      <c r="BI370" s="228">
        <f>IF(N370="nulová",J370,0)</f>
        <v>0</v>
      </c>
      <c r="BJ370" s="17" t="s">
        <v>81</v>
      </c>
      <c r="BK370" s="228">
        <f>ROUND(I370*H370,2)</f>
        <v>0</v>
      </c>
      <c r="BL370" s="17" t="s">
        <v>170</v>
      </c>
      <c r="BM370" s="227" t="s">
        <v>534</v>
      </c>
    </row>
    <row r="371" s="2" customFormat="1" ht="14.4" customHeight="1">
      <c r="A371" s="38"/>
      <c r="B371" s="39"/>
      <c r="C371" s="215" t="s">
        <v>535</v>
      </c>
      <c r="D371" s="215" t="s">
        <v>132</v>
      </c>
      <c r="E371" s="216" t="s">
        <v>536</v>
      </c>
      <c r="F371" s="217" t="s">
        <v>537</v>
      </c>
      <c r="G371" s="218" t="s">
        <v>201</v>
      </c>
      <c r="H371" s="219">
        <v>1</v>
      </c>
      <c r="I371" s="220"/>
      <c r="J371" s="221">
        <f>ROUND(I371*H371,2)</f>
        <v>0</v>
      </c>
      <c r="K371" s="222"/>
      <c r="L371" s="44"/>
      <c r="M371" s="223" t="s">
        <v>1</v>
      </c>
      <c r="N371" s="224" t="s">
        <v>38</v>
      </c>
      <c r="O371" s="91"/>
      <c r="P371" s="225">
        <f>O371*H371</f>
        <v>0</v>
      </c>
      <c r="Q371" s="225">
        <v>0</v>
      </c>
      <c r="R371" s="225">
        <f>Q371*H371</f>
        <v>0</v>
      </c>
      <c r="S371" s="225">
        <v>0</v>
      </c>
      <c r="T371" s="226">
        <f>S371*H371</f>
        <v>0</v>
      </c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R371" s="227" t="s">
        <v>170</v>
      </c>
      <c r="AT371" s="227" t="s">
        <v>132</v>
      </c>
      <c r="AU371" s="227" t="s">
        <v>83</v>
      </c>
      <c r="AY371" s="17" t="s">
        <v>129</v>
      </c>
      <c r="BE371" s="228">
        <f>IF(N371="základní",J371,0)</f>
        <v>0</v>
      </c>
      <c r="BF371" s="228">
        <f>IF(N371="snížená",J371,0)</f>
        <v>0</v>
      </c>
      <c r="BG371" s="228">
        <f>IF(N371="zákl. přenesená",J371,0)</f>
        <v>0</v>
      </c>
      <c r="BH371" s="228">
        <f>IF(N371="sníž. přenesená",J371,0)</f>
        <v>0</v>
      </c>
      <c r="BI371" s="228">
        <f>IF(N371="nulová",J371,0)</f>
        <v>0</v>
      </c>
      <c r="BJ371" s="17" t="s">
        <v>81</v>
      </c>
      <c r="BK371" s="228">
        <f>ROUND(I371*H371,2)</f>
        <v>0</v>
      </c>
      <c r="BL371" s="17" t="s">
        <v>170</v>
      </c>
      <c r="BM371" s="227" t="s">
        <v>538</v>
      </c>
    </row>
    <row r="372" s="2" customFormat="1" ht="14.4" customHeight="1">
      <c r="A372" s="38"/>
      <c r="B372" s="39"/>
      <c r="C372" s="215" t="s">
        <v>539</v>
      </c>
      <c r="D372" s="215" t="s">
        <v>132</v>
      </c>
      <c r="E372" s="216" t="s">
        <v>540</v>
      </c>
      <c r="F372" s="217" t="s">
        <v>541</v>
      </c>
      <c r="G372" s="218" t="s">
        <v>201</v>
      </c>
      <c r="H372" s="219">
        <v>1</v>
      </c>
      <c r="I372" s="220"/>
      <c r="J372" s="221">
        <f>ROUND(I372*H372,2)</f>
        <v>0</v>
      </c>
      <c r="K372" s="222"/>
      <c r="L372" s="44"/>
      <c r="M372" s="223" t="s">
        <v>1</v>
      </c>
      <c r="N372" s="224" t="s">
        <v>38</v>
      </c>
      <c r="O372" s="91"/>
      <c r="P372" s="225">
        <f>O372*H372</f>
        <v>0</v>
      </c>
      <c r="Q372" s="225">
        <v>0</v>
      </c>
      <c r="R372" s="225">
        <f>Q372*H372</f>
        <v>0</v>
      </c>
      <c r="S372" s="225">
        <v>0</v>
      </c>
      <c r="T372" s="226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227" t="s">
        <v>170</v>
      </c>
      <c r="AT372" s="227" t="s">
        <v>132</v>
      </c>
      <c r="AU372" s="227" t="s">
        <v>83</v>
      </c>
      <c r="AY372" s="17" t="s">
        <v>129</v>
      </c>
      <c r="BE372" s="228">
        <f>IF(N372="základní",J372,0)</f>
        <v>0</v>
      </c>
      <c r="BF372" s="228">
        <f>IF(N372="snížená",J372,0)</f>
        <v>0</v>
      </c>
      <c r="BG372" s="228">
        <f>IF(N372="zákl. přenesená",J372,0)</f>
        <v>0</v>
      </c>
      <c r="BH372" s="228">
        <f>IF(N372="sníž. přenesená",J372,0)</f>
        <v>0</v>
      </c>
      <c r="BI372" s="228">
        <f>IF(N372="nulová",J372,0)</f>
        <v>0</v>
      </c>
      <c r="BJ372" s="17" t="s">
        <v>81</v>
      </c>
      <c r="BK372" s="228">
        <f>ROUND(I372*H372,2)</f>
        <v>0</v>
      </c>
      <c r="BL372" s="17" t="s">
        <v>170</v>
      </c>
      <c r="BM372" s="227" t="s">
        <v>542</v>
      </c>
    </row>
    <row r="373" s="2" customFormat="1" ht="14.4" customHeight="1">
      <c r="A373" s="38"/>
      <c r="B373" s="39"/>
      <c r="C373" s="215" t="s">
        <v>543</v>
      </c>
      <c r="D373" s="215" t="s">
        <v>132</v>
      </c>
      <c r="E373" s="216" t="s">
        <v>544</v>
      </c>
      <c r="F373" s="217" t="s">
        <v>545</v>
      </c>
      <c r="G373" s="218" t="s">
        <v>201</v>
      </c>
      <c r="H373" s="219">
        <v>1</v>
      </c>
      <c r="I373" s="220"/>
      <c r="J373" s="221">
        <f>ROUND(I373*H373,2)</f>
        <v>0</v>
      </c>
      <c r="K373" s="222"/>
      <c r="L373" s="44"/>
      <c r="M373" s="223" t="s">
        <v>1</v>
      </c>
      <c r="N373" s="224" t="s">
        <v>38</v>
      </c>
      <c r="O373" s="91"/>
      <c r="P373" s="225">
        <f>O373*H373</f>
        <v>0</v>
      </c>
      <c r="Q373" s="225">
        <v>0</v>
      </c>
      <c r="R373" s="225">
        <f>Q373*H373</f>
        <v>0</v>
      </c>
      <c r="S373" s="225">
        <v>0</v>
      </c>
      <c r="T373" s="226">
        <f>S373*H373</f>
        <v>0</v>
      </c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R373" s="227" t="s">
        <v>170</v>
      </c>
      <c r="AT373" s="227" t="s">
        <v>132</v>
      </c>
      <c r="AU373" s="227" t="s">
        <v>83</v>
      </c>
      <c r="AY373" s="17" t="s">
        <v>129</v>
      </c>
      <c r="BE373" s="228">
        <f>IF(N373="základní",J373,0)</f>
        <v>0</v>
      </c>
      <c r="BF373" s="228">
        <f>IF(N373="snížená",J373,0)</f>
        <v>0</v>
      </c>
      <c r="BG373" s="228">
        <f>IF(N373="zákl. přenesená",J373,0)</f>
        <v>0</v>
      </c>
      <c r="BH373" s="228">
        <f>IF(N373="sníž. přenesená",J373,0)</f>
        <v>0</v>
      </c>
      <c r="BI373" s="228">
        <f>IF(N373="nulová",J373,0)</f>
        <v>0</v>
      </c>
      <c r="BJ373" s="17" t="s">
        <v>81</v>
      </c>
      <c r="BK373" s="228">
        <f>ROUND(I373*H373,2)</f>
        <v>0</v>
      </c>
      <c r="BL373" s="17" t="s">
        <v>170</v>
      </c>
      <c r="BM373" s="227" t="s">
        <v>546</v>
      </c>
    </row>
    <row r="374" s="2" customFormat="1" ht="14.4" customHeight="1">
      <c r="A374" s="38"/>
      <c r="B374" s="39"/>
      <c r="C374" s="215" t="s">
        <v>547</v>
      </c>
      <c r="D374" s="215" t="s">
        <v>132</v>
      </c>
      <c r="E374" s="216" t="s">
        <v>548</v>
      </c>
      <c r="F374" s="217" t="s">
        <v>549</v>
      </c>
      <c r="G374" s="218" t="s">
        <v>201</v>
      </c>
      <c r="H374" s="219">
        <v>1</v>
      </c>
      <c r="I374" s="220"/>
      <c r="J374" s="221">
        <f>ROUND(I374*H374,2)</f>
        <v>0</v>
      </c>
      <c r="K374" s="222"/>
      <c r="L374" s="44"/>
      <c r="M374" s="223" t="s">
        <v>1</v>
      </c>
      <c r="N374" s="224" t="s">
        <v>38</v>
      </c>
      <c r="O374" s="91"/>
      <c r="P374" s="225">
        <f>O374*H374</f>
        <v>0</v>
      </c>
      <c r="Q374" s="225">
        <v>0</v>
      </c>
      <c r="R374" s="225">
        <f>Q374*H374</f>
        <v>0</v>
      </c>
      <c r="S374" s="225">
        <v>0</v>
      </c>
      <c r="T374" s="226">
        <f>S374*H374</f>
        <v>0</v>
      </c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R374" s="227" t="s">
        <v>170</v>
      </c>
      <c r="AT374" s="227" t="s">
        <v>132</v>
      </c>
      <c r="AU374" s="227" t="s">
        <v>83</v>
      </c>
      <c r="AY374" s="17" t="s">
        <v>129</v>
      </c>
      <c r="BE374" s="228">
        <f>IF(N374="základní",J374,0)</f>
        <v>0</v>
      </c>
      <c r="BF374" s="228">
        <f>IF(N374="snížená",J374,0)</f>
        <v>0</v>
      </c>
      <c r="BG374" s="228">
        <f>IF(N374="zákl. přenesená",J374,0)</f>
        <v>0</v>
      </c>
      <c r="BH374" s="228">
        <f>IF(N374="sníž. přenesená",J374,0)</f>
        <v>0</v>
      </c>
      <c r="BI374" s="228">
        <f>IF(N374="nulová",J374,0)</f>
        <v>0</v>
      </c>
      <c r="BJ374" s="17" t="s">
        <v>81</v>
      </c>
      <c r="BK374" s="228">
        <f>ROUND(I374*H374,2)</f>
        <v>0</v>
      </c>
      <c r="BL374" s="17" t="s">
        <v>170</v>
      </c>
      <c r="BM374" s="227" t="s">
        <v>550</v>
      </c>
    </row>
    <row r="375" s="2" customFormat="1" ht="14.4" customHeight="1">
      <c r="A375" s="38"/>
      <c r="B375" s="39"/>
      <c r="C375" s="215" t="s">
        <v>551</v>
      </c>
      <c r="D375" s="215" t="s">
        <v>132</v>
      </c>
      <c r="E375" s="216" t="s">
        <v>552</v>
      </c>
      <c r="F375" s="217" t="s">
        <v>553</v>
      </c>
      <c r="G375" s="218" t="s">
        <v>201</v>
      </c>
      <c r="H375" s="219">
        <v>2</v>
      </c>
      <c r="I375" s="220"/>
      <c r="J375" s="221">
        <f>ROUND(I375*H375,2)</f>
        <v>0</v>
      </c>
      <c r="K375" s="222"/>
      <c r="L375" s="44"/>
      <c r="M375" s="223" t="s">
        <v>1</v>
      </c>
      <c r="N375" s="224" t="s">
        <v>38</v>
      </c>
      <c r="O375" s="91"/>
      <c r="P375" s="225">
        <f>O375*H375</f>
        <v>0</v>
      </c>
      <c r="Q375" s="225">
        <v>0</v>
      </c>
      <c r="R375" s="225">
        <f>Q375*H375</f>
        <v>0</v>
      </c>
      <c r="S375" s="225">
        <v>0</v>
      </c>
      <c r="T375" s="226">
        <f>S375*H375</f>
        <v>0</v>
      </c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227" t="s">
        <v>170</v>
      </c>
      <c r="AT375" s="227" t="s">
        <v>132</v>
      </c>
      <c r="AU375" s="227" t="s">
        <v>83</v>
      </c>
      <c r="AY375" s="17" t="s">
        <v>129</v>
      </c>
      <c r="BE375" s="228">
        <f>IF(N375="základní",J375,0)</f>
        <v>0</v>
      </c>
      <c r="BF375" s="228">
        <f>IF(N375="snížená",J375,0)</f>
        <v>0</v>
      </c>
      <c r="BG375" s="228">
        <f>IF(N375="zákl. přenesená",J375,0)</f>
        <v>0</v>
      </c>
      <c r="BH375" s="228">
        <f>IF(N375="sníž. přenesená",J375,0)</f>
        <v>0</v>
      </c>
      <c r="BI375" s="228">
        <f>IF(N375="nulová",J375,0)</f>
        <v>0</v>
      </c>
      <c r="BJ375" s="17" t="s">
        <v>81</v>
      </c>
      <c r="BK375" s="228">
        <f>ROUND(I375*H375,2)</f>
        <v>0</v>
      </c>
      <c r="BL375" s="17" t="s">
        <v>170</v>
      </c>
      <c r="BM375" s="227" t="s">
        <v>554</v>
      </c>
    </row>
    <row r="376" s="2" customFormat="1" ht="14.4" customHeight="1">
      <c r="A376" s="38"/>
      <c r="B376" s="39"/>
      <c r="C376" s="215" t="s">
        <v>555</v>
      </c>
      <c r="D376" s="215" t="s">
        <v>132</v>
      </c>
      <c r="E376" s="216" t="s">
        <v>556</v>
      </c>
      <c r="F376" s="217" t="s">
        <v>557</v>
      </c>
      <c r="G376" s="218" t="s">
        <v>201</v>
      </c>
      <c r="H376" s="219">
        <v>13</v>
      </c>
      <c r="I376" s="220"/>
      <c r="J376" s="221">
        <f>ROUND(I376*H376,2)</f>
        <v>0</v>
      </c>
      <c r="K376" s="222"/>
      <c r="L376" s="44"/>
      <c r="M376" s="223" t="s">
        <v>1</v>
      </c>
      <c r="N376" s="224" t="s">
        <v>38</v>
      </c>
      <c r="O376" s="91"/>
      <c r="P376" s="225">
        <f>O376*H376</f>
        <v>0</v>
      </c>
      <c r="Q376" s="225">
        <v>0</v>
      </c>
      <c r="R376" s="225">
        <f>Q376*H376</f>
        <v>0</v>
      </c>
      <c r="S376" s="225">
        <v>0</v>
      </c>
      <c r="T376" s="226">
        <f>S376*H376</f>
        <v>0</v>
      </c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R376" s="227" t="s">
        <v>170</v>
      </c>
      <c r="AT376" s="227" t="s">
        <v>132</v>
      </c>
      <c r="AU376" s="227" t="s">
        <v>83</v>
      </c>
      <c r="AY376" s="17" t="s">
        <v>129</v>
      </c>
      <c r="BE376" s="228">
        <f>IF(N376="základní",J376,0)</f>
        <v>0</v>
      </c>
      <c r="BF376" s="228">
        <f>IF(N376="snížená",J376,0)</f>
        <v>0</v>
      </c>
      <c r="BG376" s="228">
        <f>IF(N376="zákl. přenesená",J376,0)</f>
        <v>0</v>
      </c>
      <c r="BH376" s="228">
        <f>IF(N376="sníž. přenesená",J376,0)</f>
        <v>0</v>
      </c>
      <c r="BI376" s="228">
        <f>IF(N376="nulová",J376,0)</f>
        <v>0</v>
      </c>
      <c r="BJ376" s="17" t="s">
        <v>81</v>
      </c>
      <c r="BK376" s="228">
        <f>ROUND(I376*H376,2)</f>
        <v>0</v>
      </c>
      <c r="BL376" s="17" t="s">
        <v>170</v>
      </c>
      <c r="BM376" s="227" t="s">
        <v>558</v>
      </c>
    </row>
    <row r="377" s="2" customFormat="1" ht="14.4" customHeight="1">
      <c r="A377" s="38"/>
      <c r="B377" s="39"/>
      <c r="C377" s="215" t="s">
        <v>559</v>
      </c>
      <c r="D377" s="215" t="s">
        <v>132</v>
      </c>
      <c r="E377" s="216" t="s">
        <v>560</v>
      </c>
      <c r="F377" s="217" t="s">
        <v>561</v>
      </c>
      <c r="G377" s="218" t="s">
        <v>201</v>
      </c>
      <c r="H377" s="219">
        <v>1</v>
      </c>
      <c r="I377" s="220"/>
      <c r="J377" s="221">
        <f>ROUND(I377*H377,2)</f>
        <v>0</v>
      </c>
      <c r="K377" s="222"/>
      <c r="L377" s="44"/>
      <c r="M377" s="223" t="s">
        <v>1</v>
      </c>
      <c r="N377" s="224" t="s">
        <v>38</v>
      </c>
      <c r="O377" s="91"/>
      <c r="P377" s="225">
        <f>O377*H377</f>
        <v>0</v>
      </c>
      <c r="Q377" s="225">
        <v>0</v>
      </c>
      <c r="R377" s="225">
        <f>Q377*H377</f>
        <v>0</v>
      </c>
      <c r="S377" s="225">
        <v>0</v>
      </c>
      <c r="T377" s="226">
        <f>S377*H377</f>
        <v>0</v>
      </c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R377" s="227" t="s">
        <v>170</v>
      </c>
      <c r="AT377" s="227" t="s">
        <v>132</v>
      </c>
      <c r="AU377" s="227" t="s">
        <v>83</v>
      </c>
      <c r="AY377" s="17" t="s">
        <v>129</v>
      </c>
      <c r="BE377" s="228">
        <f>IF(N377="základní",J377,0)</f>
        <v>0</v>
      </c>
      <c r="BF377" s="228">
        <f>IF(N377="snížená",J377,0)</f>
        <v>0</v>
      </c>
      <c r="BG377" s="228">
        <f>IF(N377="zákl. přenesená",J377,0)</f>
        <v>0</v>
      </c>
      <c r="BH377" s="228">
        <f>IF(N377="sníž. přenesená",J377,0)</f>
        <v>0</v>
      </c>
      <c r="BI377" s="228">
        <f>IF(N377="nulová",J377,0)</f>
        <v>0</v>
      </c>
      <c r="BJ377" s="17" t="s">
        <v>81</v>
      </c>
      <c r="BK377" s="228">
        <f>ROUND(I377*H377,2)</f>
        <v>0</v>
      </c>
      <c r="BL377" s="17" t="s">
        <v>170</v>
      </c>
      <c r="BM377" s="227" t="s">
        <v>562</v>
      </c>
    </row>
    <row r="378" s="2" customFormat="1" ht="14.4" customHeight="1">
      <c r="A378" s="38"/>
      <c r="B378" s="39"/>
      <c r="C378" s="215" t="s">
        <v>563</v>
      </c>
      <c r="D378" s="215" t="s">
        <v>132</v>
      </c>
      <c r="E378" s="216" t="s">
        <v>564</v>
      </c>
      <c r="F378" s="217" t="s">
        <v>565</v>
      </c>
      <c r="G378" s="218" t="s">
        <v>201</v>
      </c>
      <c r="H378" s="219">
        <v>2</v>
      </c>
      <c r="I378" s="220"/>
      <c r="J378" s="221">
        <f>ROUND(I378*H378,2)</f>
        <v>0</v>
      </c>
      <c r="K378" s="222"/>
      <c r="L378" s="44"/>
      <c r="M378" s="223" t="s">
        <v>1</v>
      </c>
      <c r="N378" s="224" t="s">
        <v>38</v>
      </c>
      <c r="O378" s="91"/>
      <c r="P378" s="225">
        <f>O378*H378</f>
        <v>0</v>
      </c>
      <c r="Q378" s="225">
        <v>0</v>
      </c>
      <c r="R378" s="225">
        <f>Q378*H378</f>
        <v>0</v>
      </c>
      <c r="S378" s="225">
        <v>0</v>
      </c>
      <c r="T378" s="226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227" t="s">
        <v>170</v>
      </c>
      <c r="AT378" s="227" t="s">
        <v>132</v>
      </c>
      <c r="AU378" s="227" t="s">
        <v>83</v>
      </c>
      <c r="AY378" s="17" t="s">
        <v>129</v>
      </c>
      <c r="BE378" s="228">
        <f>IF(N378="základní",J378,0)</f>
        <v>0</v>
      </c>
      <c r="BF378" s="228">
        <f>IF(N378="snížená",J378,0)</f>
        <v>0</v>
      </c>
      <c r="BG378" s="228">
        <f>IF(N378="zákl. přenesená",J378,0)</f>
        <v>0</v>
      </c>
      <c r="BH378" s="228">
        <f>IF(N378="sníž. přenesená",J378,0)</f>
        <v>0</v>
      </c>
      <c r="BI378" s="228">
        <f>IF(N378="nulová",J378,0)</f>
        <v>0</v>
      </c>
      <c r="BJ378" s="17" t="s">
        <v>81</v>
      </c>
      <c r="BK378" s="228">
        <f>ROUND(I378*H378,2)</f>
        <v>0</v>
      </c>
      <c r="BL378" s="17" t="s">
        <v>170</v>
      </c>
      <c r="BM378" s="227" t="s">
        <v>566</v>
      </c>
    </row>
    <row r="379" s="2" customFormat="1" ht="14.4" customHeight="1">
      <c r="A379" s="38"/>
      <c r="B379" s="39"/>
      <c r="C379" s="215" t="s">
        <v>567</v>
      </c>
      <c r="D379" s="215" t="s">
        <v>132</v>
      </c>
      <c r="E379" s="216" t="s">
        <v>568</v>
      </c>
      <c r="F379" s="217" t="s">
        <v>569</v>
      </c>
      <c r="G379" s="218" t="s">
        <v>201</v>
      </c>
      <c r="H379" s="219">
        <v>1</v>
      </c>
      <c r="I379" s="220"/>
      <c r="J379" s="221">
        <f>ROUND(I379*H379,2)</f>
        <v>0</v>
      </c>
      <c r="K379" s="222"/>
      <c r="L379" s="44"/>
      <c r="M379" s="223" t="s">
        <v>1</v>
      </c>
      <c r="N379" s="224" t="s">
        <v>38</v>
      </c>
      <c r="O379" s="91"/>
      <c r="P379" s="225">
        <f>O379*H379</f>
        <v>0</v>
      </c>
      <c r="Q379" s="225">
        <v>0</v>
      </c>
      <c r="R379" s="225">
        <f>Q379*H379</f>
        <v>0</v>
      </c>
      <c r="S379" s="225">
        <v>0</v>
      </c>
      <c r="T379" s="226">
        <f>S379*H379</f>
        <v>0</v>
      </c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R379" s="227" t="s">
        <v>170</v>
      </c>
      <c r="AT379" s="227" t="s">
        <v>132</v>
      </c>
      <c r="AU379" s="227" t="s">
        <v>83</v>
      </c>
      <c r="AY379" s="17" t="s">
        <v>129</v>
      </c>
      <c r="BE379" s="228">
        <f>IF(N379="základní",J379,0)</f>
        <v>0</v>
      </c>
      <c r="BF379" s="228">
        <f>IF(N379="snížená",J379,0)</f>
        <v>0</v>
      </c>
      <c r="BG379" s="228">
        <f>IF(N379="zákl. přenesená",J379,0)</f>
        <v>0</v>
      </c>
      <c r="BH379" s="228">
        <f>IF(N379="sníž. přenesená",J379,0)</f>
        <v>0</v>
      </c>
      <c r="BI379" s="228">
        <f>IF(N379="nulová",J379,0)</f>
        <v>0</v>
      </c>
      <c r="BJ379" s="17" t="s">
        <v>81</v>
      </c>
      <c r="BK379" s="228">
        <f>ROUND(I379*H379,2)</f>
        <v>0</v>
      </c>
      <c r="BL379" s="17" t="s">
        <v>170</v>
      </c>
      <c r="BM379" s="227" t="s">
        <v>570</v>
      </c>
    </row>
    <row r="380" s="2" customFormat="1" ht="14.4" customHeight="1">
      <c r="A380" s="38"/>
      <c r="B380" s="39"/>
      <c r="C380" s="215" t="s">
        <v>571</v>
      </c>
      <c r="D380" s="215" t="s">
        <v>132</v>
      </c>
      <c r="E380" s="216" t="s">
        <v>572</v>
      </c>
      <c r="F380" s="217" t="s">
        <v>573</v>
      </c>
      <c r="G380" s="218" t="s">
        <v>201</v>
      </c>
      <c r="H380" s="219">
        <v>4</v>
      </c>
      <c r="I380" s="220"/>
      <c r="J380" s="221">
        <f>ROUND(I380*H380,2)</f>
        <v>0</v>
      </c>
      <c r="K380" s="222"/>
      <c r="L380" s="44"/>
      <c r="M380" s="223" t="s">
        <v>1</v>
      </c>
      <c r="N380" s="224" t="s">
        <v>38</v>
      </c>
      <c r="O380" s="91"/>
      <c r="P380" s="225">
        <f>O380*H380</f>
        <v>0</v>
      </c>
      <c r="Q380" s="225">
        <v>0</v>
      </c>
      <c r="R380" s="225">
        <f>Q380*H380</f>
        <v>0</v>
      </c>
      <c r="S380" s="225">
        <v>0</v>
      </c>
      <c r="T380" s="226">
        <f>S380*H380</f>
        <v>0</v>
      </c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R380" s="227" t="s">
        <v>170</v>
      </c>
      <c r="AT380" s="227" t="s">
        <v>132</v>
      </c>
      <c r="AU380" s="227" t="s">
        <v>83</v>
      </c>
      <c r="AY380" s="17" t="s">
        <v>129</v>
      </c>
      <c r="BE380" s="228">
        <f>IF(N380="základní",J380,0)</f>
        <v>0</v>
      </c>
      <c r="BF380" s="228">
        <f>IF(N380="snížená",J380,0)</f>
        <v>0</v>
      </c>
      <c r="BG380" s="228">
        <f>IF(N380="zákl. přenesená",J380,0)</f>
        <v>0</v>
      </c>
      <c r="BH380" s="228">
        <f>IF(N380="sníž. přenesená",J380,0)</f>
        <v>0</v>
      </c>
      <c r="BI380" s="228">
        <f>IF(N380="nulová",J380,0)</f>
        <v>0</v>
      </c>
      <c r="BJ380" s="17" t="s">
        <v>81</v>
      </c>
      <c r="BK380" s="228">
        <f>ROUND(I380*H380,2)</f>
        <v>0</v>
      </c>
      <c r="BL380" s="17" t="s">
        <v>170</v>
      </c>
      <c r="BM380" s="227" t="s">
        <v>574</v>
      </c>
    </row>
    <row r="381" s="2" customFormat="1" ht="14.4" customHeight="1">
      <c r="A381" s="38"/>
      <c r="B381" s="39"/>
      <c r="C381" s="215" t="s">
        <v>575</v>
      </c>
      <c r="D381" s="215" t="s">
        <v>132</v>
      </c>
      <c r="E381" s="216" t="s">
        <v>576</v>
      </c>
      <c r="F381" s="217" t="s">
        <v>577</v>
      </c>
      <c r="G381" s="218" t="s">
        <v>201</v>
      </c>
      <c r="H381" s="219">
        <v>31</v>
      </c>
      <c r="I381" s="220"/>
      <c r="J381" s="221">
        <f>ROUND(I381*H381,2)</f>
        <v>0</v>
      </c>
      <c r="K381" s="222"/>
      <c r="L381" s="44"/>
      <c r="M381" s="223" t="s">
        <v>1</v>
      </c>
      <c r="N381" s="224" t="s">
        <v>38</v>
      </c>
      <c r="O381" s="91"/>
      <c r="P381" s="225">
        <f>O381*H381</f>
        <v>0</v>
      </c>
      <c r="Q381" s="225">
        <v>0</v>
      </c>
      <c r="R381" s="225">
        <f>Q381*H381</f>
        <v>0</v>
      </c>
      <c r="S381" s="225">
        <v>0</v>
      </c>
      <c r="T381" s="226">
        <f>S381*H381</f>
        <v>0</v>
      </c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227" t="s">
        <v>170</v>
      </c>
      <c r="AT381" s="227" t="s">
        <v>132</v>
      </c>
      <c r="AU381" s="227" t="s">
        <v>83</v>
      </c>
      <c r="AY381" s="17" t="s">
        <v>129</v>
      </c>
      <c r="BE381" s="228">
        <f>IF(N381="základní",J381,0)</f>
        <v>0</v>
      </c>
      <c r="BF381" s="228">
        <f>IF(N381="snížená",J381,0)</f>
        <v>0</v>
      </c>
      <c r="BG381" s="228">
        <f>IF(N381="zákl. přenesená",J381,0)</f>
        <v>0</v>
      </c>
      <c r="BH381" s="228">
        <f>IF(N381="sníž. přenesená",J381,0)</f>
        <v>0</v>
      </c>
      <c r="BI381" s="228">
        <f>IF(N381="nulová",J381,0)</f>
        <v>0</v>
      </c>
      <c r="BJ381" s="17" t="s">
        <v>81</v>
      </c>
      <c r="BK381" s="228">
        <f>ROUND(I381*H381,2)</f>
        <v>0</v>
      </c>
      <c r="BL381" s="17" t="s">
        <v>170</v>
      </c>
      <c r="BM381" s="227" t="s">
        <v>578</v>
      </c>
    </row>
    <row r="382" s="2" customFormat="1" ht="14.4" customHeight="1">
      <c r="A382" s="38"/>
      <c r="B382" s="39"/>
      <c r="C382" s="215" t="s">
        <v>579</v>
      </c>
      <c r="D382" s="215" t="s">
        <v>132</v>
      </c>
      <c r="E382" s="216" t="s">
        <v>580</v>
      </c>
      <c r="F382" s="217" t="s">
        <v>581</v>
      </c>
      <c r="G382" s="218" t="s">
        <v>201</v>
      </c>
      <c r="H382" s="219">
        <v>1</v>
      </c>
      <c r="I382" s="220"/>
      <c r="J382" s="221">
        <f>ROUND(I382*H382,2)</f>
        <v>0</v>
      </c>
      <c r="K382" s="222"/>
      <c r="L382" s="44"/>
      <c r="M382" s="223" t="s">
        <v>1</v>
      </c>
      <c r="N382" s="224" t="s">
        <v>38</v>
      </c>
      <c r="O382" s="91"/>
      <c r="P382" s="225">
        <f>O382*H382</f>
        <v>0</v>
      </c>
      <c r="Q382" s="225">
        <v>0</v>
      </c>
      <c r="R382" s="225">
        <f>Q382*H382</f>
        <v>0</v>
      </c>
      <c r="S382" s="225">
        <v>0</v>
      </c>
      <c r="T382" s="226">
        <f>S382*H382</f>
        <v>0</v>
      </c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R382" s="227" t="s">
        <v>170</v>
      </c>
      <c r="AT382" s="227" t="s">
        <v>132</v>
      </c>
      <c r="AU382" s="227" t="s">
        <v>83</v>
      </c>
      <c r="AY382" s="17" t="s">
        <v>129</v>
      </c>
      <c r="BE382" s="228">
        <f>IF(N382="základní",J382,0)</f>
        <v>0</v>
      </c>
      <c r="BF382" s="228">
        <f>IF(N382="snížená",J382,0)</f>
        <v>0</v>
      </c>
      <c r="BG382" s="228">
        <f>IF(N382="zákl. přenesená",J382,0)</f>
        <v>0</v>
      </c>
      <c r="BH382" s="228">
        <f>IF(N382="sníž. přenesená",J382,0)</f>
        <v>0</v>
      </c>
      <c r="BI382" s="228">
        <f>IF(N382="nulová",J382,0)</f>
        <v>0</v>
      </c>
      <c r="BJ382" s="17" t="s">
        <v>81</v>
      </c>
      <c r="BK382" s="228">
        <f>ROUND(I382*H382,2)</f>
        <v>0</v>
      </c>
      <c r="BL382" s="17" t="s">
        <v>170</v>
      </c>
      <c r="BM382" s="227" t="s">
        <v>582</v>
      </c>
    </row>
    <row r="383" s="2" customFormat="1" ht="14.4" customHeight="1">
      <c r="A383" s="38"/>
      <c r="B383" s="39"/>
      <c r="C383" s="215" t="s">
        <v>583</v>
      </c>
      <c r="D383" s="215" t="s">
        <v>132</v>
      </c>
      <c r="E383" s="216" t="s">
        <v>584</v>
      </c>
      <c r="F383" s="217" t="s">
        <v>585</v>
      </c>
      <c r="G383" s="218" t="s">
        <v>201</v>
      </c>
      <c r="H383" s="219">
        <v>8</v>
      </c>
      <c r="I383" s="220"/>
      <c r="J383" s="221">
        <f>ROUND(I383*H383,2)</f>
        <v>0</v>
      </c>
      <c r="K383" s="222"/>
      <c r="L383" s="44"/>
      <c r="M383" s="223" t="s">
        <v>1</v>
      </c>
      <c r="N383" s="224" t="s">
        <v>38</v>
      </c>
      <c r="O383" s="91"/>
      <c r="P383" s="225">
        <f>O383*H383</f>
        <v>0</v>
      </c>
      <c r="Q383" s="225">
        <v>0</v>
      </c>
      <c r="R383" s="225">
        <f>Q383*H383</f>
        <v>0</v>
      </c>
      <c r="S383" s="225">
        <v>0</v>
      </c>
      <c r="T383" s="226">
        <f>S383*H383</f>
        <v>0</v>
      </c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227" t="s">
        <v>170</v>
      </c>
      <c r="AT383" s="227" t="s">
        <v>132</v>
      </c>
      <c r="AU383" s="227" t="s">
        <v>83</v>
      </c>
      <c r="AY383" s="17" t="s">
        <v>129</v>
      </c>
      <c r="BE383" s="228">
        <f>IF(N383="základní",J383,0)</f>
        <v>0</v>
      </c>
      <c r="BF383" s="228">
        <f>IF(N383="snížená",J383,0)</f>
        <v>0</v>
      </c>
      <c r="BG383" s="228">
        <f>IF(N383="zákl. přenesená",J383,0)</f>
        <v>0</v>
      </c>
      <c r="BH383" s="228">
        <f>IF(N383="sníž. přenesená",J383,0)</f>
        <v>0</v>
      </c>
      <c r="BI383" s="228">
        <f>IF(N383="nulová",J383,0)</f>
        <v>0</v>
      </c>
      <c r="BJ383" s="17" t="s">
        <v>81</v>
      </c>
      <c r="BK383" s="228">
        <f>ROUND(I383*H383,2)</f>
        <v>0</v>
      </c>
      <c r="BL383" s="17" t="s">
        <v>170</v>
      </c>
      <c r="BM383" s="227" t="s">
        <v>586</v>
      </c>
    </row>
    <row r="384" s="2" customFormat="1" ht="14.4" customHeight="1">
      <c r="A384" s="38"/>
      <c r="B384" s="39"/>
      <c r="C384" s="215" t="s">
        <v>587</v>
      </c>
      <c r="D384" s="215" t="s">
        <v>132</v>
      </c>
      <c r="E384" s="216" t="s">
        <v>588</v>
      </c>
      <c r="F384" s="217" t="s">
        <v>589</v>
      </c>
      <c r="G384" s="218" t="s">
        <v>201</v>
      </c>
      <c r="H384" s="219">
        <v>1</v>
      </c>
      <c r="I384" s="220"/>
      <c r="J384" s="221">
        <f>ROUND(I384*H384,2)</f>
        <v>0</v>
      </c>
      <c r="K384" s="222"/>
      <c r="L384" s="44"/>
      <c r="M384" s="223" t="s">
        <v>1</v>
      </c>
      <c r="N384" s="224" t="s">
        <v>38</v>
      </c>
      <c r="O384" s="91"/>
      <c r="P384" s="225">
        <f>O384*H384</f>
        <v>0</v>
      </c>
      <c r="Q384" s="225">
        <v>0</v>
      </c>
      <c r="R384" s="225">
        <f>Q384*H384</f>
        <v>0</v>
      </c>
      <c r="S384" s="225">
        <v>0</v>
      </c>
      <c r="T384" s="226">
        <f>S384*H384</f>
        <v>0</v>
      </c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R384" s="227" t="s">
        <v>170</v>
      </c>
      <c r="AT384" s="227" t="s">
        <v>132</v>
      </c>
      <c r="AU384" s="227" t="s">
        <v>83</v>
      </c>
      <c r="AY384" s="17" t="s">
        <v>129</v>
      </c>
      <c r="BE384" s="228">
        <f>IF(N384="základní",J384,0)</f>
        <v>0</v>
      </c>
      <c r="BF384" s="228">
        <f>IF(N384="snížená",J384,0)</f>
        <v>0</v>
      </c>
      <c r="BG384" s="228">
        <f>IF(N384="zákl. přenesená",J384,0)</f>
        <v>0</v>
      </c>
      <c r="BH384" s="228">
        <f>IF(N384="sníž. přenesená",J384,0)</f>
        <v>0</v>
      </c>
      <c r="BI384" s="228">
        <f>IF(N384="nulová",J384,0)</f>
        <v>0</v>
      </c>
      <c r="BJ384" s="17" t="s">
        <v>81</v>
      </c>
      <c r="BK384" s="228">
        <f>ROUND(I384*H384,2)</f>
        <v>0</v>
      </c>
      <c r="BL384" s="17" t="s">
        <v>170</v>
      </c>
      <c r="BM384" s="227" t="s">
        <v>590</v>
      </c>
    </row>
    <row r="385" s="2" customFormat="1" ht="14.4" customHeight="1">
      <c r="A385" s="38"/>
      <c r="B385" s="39"/>
      <c r="C385" s="215" t="s">
        <v>591</v>
      </c>
      <c r="D385" s="215" t="s">
        <v>132</v>
      </c>
      <c r="E385" s="216" t="s">
        <v>592</v>
      </c>
      <c r="F385" s="217" t="s">
        <v>593</v>
      </c>
      <c r="G385" s="218" t="s">
        <v>201</v>
      </c>
      <c r="H385" s="219">
        <v>4</v>
      </c>
      <c r="I385" s="220"/>
      <c r="J385" s="221">
        <f>ROUND(I385*H385,2)</f>
        <v>0</v>
      </c>
      <c r="K385" s="222"/>
      <c r="L385" s="44"/>
      <c r="M385" s="223" t="s">
        <v>1</v>
      </c>
      <c r="N385" s="224" t="s">
        <v>38</v>
      </c>
      <c r="O385" s="91"/>
      <c r="P385" s="225">
        <f>O385*H385</f>
        <v>0</v>
      </c>
      <c r="Q385" s="225">
        <v>0</v>
      </c>
      <c r="R385" s="225">
        <f>Q385*H385</f>
        <v>0</v>
      </c>
      <c r="S385" s="225">
        <v>0</v>
      </c>
      <c r="T385" s="226">
        <f>S385*H385</f>
        <v>0</v>
      </c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R385" s="227" t="s">
        <v>170</v>
      </c>
      <c r="AT385" s="227" t="s">
        <v>132</v>
      </c>
      <c r="AU385" s="227" t="s">
        <v>83</v>
      </c>
      <c r="AY385" s="17" t="s">
        <v>129</v>
      </c>
      <c r="BE385" s="228">
        <f>IF(N385="základní",J385,0)</f>
        <v>0</v>
      </c>
      <c r="BF385" s="228">
        <f>IF(N385="snížená",J385,0)</f>
        <v>0</v>
      </c>
      <c r="BG385" s="228">
        <f>IF(N385="zákl. přenesená",J385,0)</f>
        <v>0</v>
      </c>
      <c r="BH385" s="228">
        <f>IF(N385="sníž. přenesená",J385,0)</f>
        <v>0</v>
      </c>
      <c r="BI385" s="228">
        <f>IF(N385="nulová",J385,0)</f>
        <v>0</v>
      </c>
      <c r="BJ385" s="17" t="s">
        <v>81</v>
      </c>
      <c r="BK385" s="228">
        <f>ROUND(I385*H385,2)</f>
        <v>0</v>
      </c>
      <c r="BL385" s="17" t="s">
        <v>170</v>
      </c>
      <c r="BM385" s="227" t="s">
        <v>594</v>
      </c>
    </row>
    <row r="386" s="2" customFormat="1" ht="14.4" customHeight="1">
      <c r="A386" s="38"/>
      <c r="B386" s="39"/>
      <c r="C386" s="215" t="s">
        <v>595</v>
      </c>
      <c r="D386" s="215" t="s">
        <v>132</v>
      </c>
      <c r="E386" s="216" t="s">
        <v>596</v>
      </c>
      <c r="F386" s="217" t="s">
        <v>597</v>
      </c>
      <c r="G386" s="218" t="s">
        <v>201</v>
      </c>
      <c r="H386" s="219">
        <v>3</v>
      </c>
      <c r="I386" s="220"/>
      <c r="J386" s="221">
        <f>ROUND(I386*H386,2)</f>
        <v>0</v>
      </c>
      <c r="K386" s="222"/>
      <c r="L386" s="44"/>
      <c r="M386" s="223" t="s">
        <v>1</v>
      </c>
      <c r="N386" s="224" t="s">
        <v>38</v>
      </c>
      <c r="O386" s="91"/>
      <c r="P386" s="225">
        <f>O386*H386</f>
        <v>0</v>
      </c>
      <c r="Q386" s="225">
        <v>0</v>
      </c>
      <c r="R386" s="225">
        <f>Q386*H386</f>
        <v>0</v>
      </c>
      <c r="S386" s="225">
        <v>0</v>
      </c>
      <c r="T386" s="226">
        <f>S386*H386</f>
        <v>0</v>
      </c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R386" s="227" t="s">
        <v>170</v>
      </c>
      <c r="AT386" s="227" t="s">
        <v>132</v>
      </c>
      <c r="AU386" s="227" t="s">
        <v>83</v>
      </c>
      <c r="AY386" s="17" t="s">
        <v>129</v>
      </c>
      <c r="BE386" s="228">
        <f>IF(N386="základní",J386,0)</f>
        <v>0</v>
      </c>
      <c r="BF386" s="228">
        <f>IF(N386="snížená",J386,0)</f>
        <v>0</v>
      </c>
      <c r="BG386" s="228">
        <f>IF(N386="zákl. přenesená",J386,0)</f>
        <v>0</v>
      </c>
      <c r="BH386" s="228">
        <f>IF(N386="sníž. přenesená",J386,0)</f>
        <v>0</v>
      </c>
      <c r="BI386" s="228">
        <f>IF(N386="nulová",J386,0)</f>
        <v>0</v>
      </c>
      <c r="BJ386" s="17" t="s">
        <v>81</v>
      </c>
      <c r="BK386" s="228">
        <f>ROUND(I386*H386,2)</f>
        <v>0</v>
      </c>
      <c r="BL386" s="17" t="s">
        <v>170</v>
      </c>
      <c r="BM386" s="227" t="s">
        <v>598</v>
      </c>
    </row>
    <row r="387" s="2" customFormat="1" ht="14.4" customHeight="1">
      <c r="A387" s="38"/>
      <c r="B387" s="39"/>
      <c r="C387" s="215" t="s">
        <v>599</v>
      </c>
      <c r="D387" s="215" t="s">
        <v>132</v>
      </c>
      <c r="E387" s="216" t="s">
        <v>600</v>
      </c>
      <c r="F387" s="217" t="s">
        <v>601</v>
      </c>
      <c r="G387" s="218" t="s">
        <v>201</v>
      </c>
      <c r="H387" s="219">
        <v>2</v>
      </c>
      <c r="I387" s="220"/>
      <c r="J387" s="221">
        <f>ROUND(I387*H387,2)</f>
        <v>0</v>
      </c>
      <c r="K387" s="222"/>
      <c r="L387" s="44"/>
      <c r="M387" s="223" t="s">
        <v>1</v>
      </c>
      <c r="N387" s="224" t="s">
        <v>38</v>
      </c>
      <c r="O387" s="91"/>
      <c r="P387" s="225">
        <f>O387*H387</f>
        <v>0</v>
      </c>
      <c r="Q387" s="225">
        <v>0</v>
      </c>
      <c r="R387" s="225">
        <f>Q387*H387</f>
        <v>0</v>
      </c>
      <c r="S387" s="225">
        <v>0</v>
      </c>
      <c r="T387" s="226">
        <f>S387*H387</f>
        <v>0</v>
      </c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R387" s="227" t="s">
        <v>170</v>
      </c>
      <c r="AT387" s="227" t="s">
        <v>132</v>
      </c>
      <c r="AU387" s="227" t="s">
        <v>83</v>
      </c>
      <c r="AY387" s="17" t="s">
        <v>129</v>
      </c>
      <c r="BE387" s="228">
        <f>IF(N387="základní",J387,0)</f>
        <v>0</v>
      </c>
      <c r="BF387" s="228">
        <f>IF(N387="snížená",J387,0)</f>
        <v>0</v>
      </c>
      <c r="BG387" s="228">
        <f>IF(N387="zákl. přenesená",J387,0)</f>
        <v>0</v>
      </c>
      <c r="BH387" s="228">
        <f>IF(N387="sníž. přenesená",J387,0)</f>
        <v>0</v>
      </c>
      <c r="BI387" s="228">
        <f>IF(N387="nulová",J387,0)</f>
        <v>0</v>
      </c>
      <c r="BJ387" s="17" t="s">
        <v>81</v>
      </c>
      <c r="BK387" s="228">
        <f>ROUND(I387*H387,2)</f>
        <v>0</v>
      </c>
      <c r="BL387" s="17" t="s">
        <v>170</v>
      </c>
      <c r="BM387" s="227" t="s">
        <v>602</v>
      </c>
    </row>
    <row r="388" s="2" customFormat="1" ht="14.4" customHeight="1">
      <c r="A388" s="38"/>
      <c r="B388" s="39"/>
      <c r="C388" s="215" t="s">
        <v>603</v>
      </c>
      <c r="D388" s="215" t="s">
        <v>132</v>
      </c>
      <c r="E388" s="216" t="s">
        <v>604</v>
      </c>
      <c r="F388" s="217" t="s">
        <v>605</v>
      </c>
      <c r="G388" s="218" t="s">
        <v>201</v>
      </c>
      <c r="H388" s="219">
        <v>1</v>
      </c>
      <c r="I388" s="220"/>
      <c r="J388" s="221">
        <f>ROUND(I388*H388,2)</f>
        <v>0</v>
      </c>
      <c r="K388" s="222"/>
      <c r="L388" s="44"/>
      <c r="M388" s="223" t="s">
        <v>1</v>
      </c>
      <c r="N388" s="224" t="s">
        <v>38</v>
      </c>
      <c r="O388" s="91"/>
      <c r="P388" s="225">
        <f>O388*H388</f>
        <v>0</v>
      </c>
      <c r="Q388" s="225">
        <v>0</v>
      </c>
      <c r="R388" s="225">
        <f>Q388*H388</f>
        <v>0</v>
      </c>
      <c r="S388" s="225">
        <v>0</v>
      </c>
      <c r="T388" s="226">
        <f>S388*H388</f>
        <v>0</v>
      </c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227" t="s">
        <v>170</v>
      </c>
      <c r="AT388" s="227" t="s">
        <v>132</v>
      </c>
      <c r="AU388" s="227" t="s">
        <v>83</v>
      </c>
      <c r="AY388" s="17" t="s">
        <v>129</v>
      </c>
      <c r="BE388" s="228">
        <f>IF(N388="základní",J388,0)</f>
        <v>0</v>
      </c>
      <c r="BF388" s="228">
        <f>IF(N388="snížená",J388,0)</f>
        <v>0</v>
      </c>
      <c r="BG388" s="228">
        <f>IF(N388="zákl. přenesená",J388,0)</f>
        <v>0</v>
      </c>
      <c r="BH388" s="228">
        <f>IF(N388="sníž. přenesená",J388,0)</f>
        <v>0</v>
      </c>
      <c r="BI388" s="228">
        <f>IF(N388="nulová",J388,0)</f>
        <v>0</v>
      </c>
      <c r="BJ388" s="17" t="s">
        <v>81</v>
      </c>
      <c r="BK388" s="228">
        <f>ROUND(I388*H388,2)</f>
        <v>0</v>
      </c>
      <c r="BL388" s="17" t="s">
        <v>170</v>
      </c>
      <c r="BM388" s="227" t="s">
        <v>606</v>
      </c>
    </row>
    <row r="389" s="2" customFormat="1" ht="14.4" customHeight="1">
      <c r="A389" s="38"/>
      <c r="B389" s="39"/>
      <c r="C389" s="215" t="s">
        <v>607</v>
      </c>
      <c r="D389" s="215" t="s">
        <v>132</v>
      </c>
      <c r="E389" s="216" t="s">
        <v>608</v>
      </c>
      <c r="F389" s="217" t="s">
        <v>609</v>
      </c>
      <c r="G389" s="218" t="s">
        <v>201</v>
      </c>
      <c r="H389" s="219">
        <v>1</v>
      </c>
      <c r="I389" s="220"/>
      <c r="J389" s="221">
        <f>ROUND(I389*H389,2)</f>
        <v>0</v>
      </c>
      <c r="K389" s="222"/>
      <c r="L389" s="44"/>
      <c r="M389" s="223" t="s">
        <v>1</v>
      </c>
      <c r="N389" s="224" t="s">
        <v>38</v>
      </c>
      <c r="O389" s="91"/>
      <c r="P389" s="225">
        <f>O389*H389</f>
        <v>0</v>
      </c>
      <c r="Q389" s="225">
        <v>0</v>
      </c>
      <c r="R389" s="225">
        <f>Q389*H389</f>
        <v>0</v>
      </c>
      <c r="S389" s="225">
        <v>0</v>
      </c>
      <c r="T389" s="226">
        <f>S389*H389</f>
        <v>0</v>
      </c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R389" s="227" t="s">
        <v>170</v>
      </c>
      <c r="AT389" s="227" t="s">
        <v>132</v>
      </c>
      <c r="AU389" s="227" t="s">
        <v>83</v>
      </c>
      <c r="AY389" s="17" t="s">
        <v>129</v>
      </c>
      <c r="BE389" s="228">
        <f>IF(N389="základní",J389,0)</f>
        <v>0</v>
      </c>
      <c r="BF389" s="228">
        <f>IF(N389="snížená",J389,0)</f>
        <v>0</v>
      </c>
      <c r="BG389" s="228">
        <f>IF(N389="zákl. přenesená",J389,0)</f>
        <v>0</v>
      </c>
      <c r="BH389" s="228">
        <f>IF(N389="sníž. přenesená",J389,0)</f>
        <v>0</v>
      </c>
      <c r="BI389" s="228">
        <f>IF(N389="nulová",J389,0)</f>
        <v>0</v>
      </c>
      <c r="BJ389" s="17" t="s">
        <v>81</v>
      </c>
      <c r="BK389" s="228">
        <f>ROUND(I389*H389,2)</f>
        <v>0</v>
      </c>
      <c r="BL389" s="17" t="s">
        <v>170</v>
      </c>
      <c r="BM389" s="227" t="s">
        <v>610</v>
      </c>
    </row>
    <row r="390" s="2" customFormat="1" ht="14.4" customHeight="1">
      <c r="A390" s="38"/>
      <c r="B390" s="39"/>
      <c r="C390" s="215" t="s">
        <v>611</v>
      </c>
      <c r="D390" s="215" t="s">
        <v>132</v>
      </c>
      <c r="E390" s="216" t="s">
        <v>612</v>
      </c>
      <c r="F390" s="217" t="s">
        <v>613</v>
      </c>
      <c r="G390" s="218" t="s">
        <v>201</v>
      </c>
      <c r="H390" s="219">
        <v>1</v>
      </c>
      <c r="I390" s="220"/>
      <c r="J390" s="221">
        <f>ROUND(I390*H390,2)</f>
        <v>0</v>
      </c>
      <c r="K390" s="222"/>
      <c r="L390" s="44"/>
      <c r="M390" s="223" t="s">
        <v>1</v>
      </c>
      <c r="N390" s="224" t="s">
        <v>38</v>
      </c>
      <c r="O390" s="91"/>
      <c r="P390" s="225">
        <f>O390*H390</f>
        <v>0</v>
      </c>
      <c r="Q390" s="225">
        <v>0</v>
      </c>
      <c r="R390" s="225">
        <f>Q390*H390</f>
        <v>0</v>
      </c>
      <c r="S390" s="225">
        <v>0</v>
      </c>
      <c r="T390" s="226">
        <f>S390*H390</f>
        <v>0</v>
      </c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R390" s="227" t="s">
        <v>170</v>
      </c>
      <c r="AT390" s="227" t="s">
        <v>132</v>
      </c>
      <c r="AU390" s="227" t="s">
        <v>83</v>
      </c>
      <c r="AY390" s="17" t="s">
        <v>129</v>
      </c>
      <c r="BE390" s="228">
        <f>IF(N390="základní",J390,0)</f>
        <v>0</v>
      </c>
      <c r="BF390" s="228">
        <f>IF(N390="snížená",J390,0)</f>
        <v>0</v>
      </c>
      <c r="BG390" s="228">
        <f>IF(N390="zákl. přenesená",J390,0)</f>
        <v>0</v>
      </c>
      <c r="BH390" s="228">
        <f>IF(N390="sníž. přenesená",J390,0)</f>
        <v>0</v>
      </c>
      <c r="BI390" s="228">
        <f>IF(N390="nulová",J390,0)</f>
        <v>0</v>
      </c>
      <c r="BJ390" s="17" t="s">
        <v>81</v>
      </c>
      <c r="BK390" s="228">
        <f>ROUND(I390*H390,2)</f>
        <v>0</v>
      </c>
      <c r="BL390" s="17" t="s">
        <v>170</v>
      </c>
      <c r="BM390" s="227" t="s">
        <v>614</v>
      </c>
    </row>
    <row r="391" s="2" customFormat="1" ht="14.4" customHeight="1">
      <c r="A391" s="38"/>
      <c r="B391" s="39"/>
      <c r="C391" s="215" t="s">
        <v>615</v>
      </c>
      <c r="D391" s="215" t="s">
        <v>132</v>
      </c>
      <c r="E391" s="216" t="s">
        <v>616</v>
      </c>
      <c r="F391" s="217" t="s">
        <v>617</v>
      </c>
      <c r="G391" s="218" t="s">
        <v>201</v>
      </c>
      <c r="H391" s="219">
        <v>1</v>
      </c>
      <c r="I391" s="220"/>
      <c r="J391" s="221">
        <f>ROUND(I391*H391,2)</f>
        <v>0</v>
      </c>
      <c r="K391" s="222"/>
      <c r="L391" s="44"/>
      <c r="M391" s="223" t="s">
        <v>1</v>
      </c>
      <c r="N391" s="224" t="s">
        <v>38</v>
      </c>
      <c r="O391" s="91"/>
      <c r="P391" s="225">
        <f>O391*H391</f>
        <v>0</v>
      </c>
      <c r="Q391" s="225">
        <v>0</v>
      </c>
      <c r="R391" s="225">
        <f>Q391*H391</f>
        <v>0</v>
      </c>
      <c r="S391" s="225">
        <v>0</v>
      </c>
      <c r="T391" s="226">
        <f>S391*H391</f>
        <v>0</v>
      </c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227" t="s">
        <v>170</v>
      </c>
      <c r="AT391" s="227" t="s">
        <v>132</v>
      </c>
      <c r="AU391" s="227" t="s">
        <v>83</v>
      </c>
      <c r="AY391" s="17" t="s">
        <v>129</v>
      </c>
      <c r="BE391" s="228">
        <f>IF(N391="základní",J391,0)</f>
        <v>0</v>
      </c>
      <c r="BF391" s="228">
        <f>IF(N391="snížená",J391,0)</f>
        <v>0</v>
      </c>
      <c r="BG391" s="228">
        <f>IF(N391="zákl. přenesená",J391,0)</f>
        <v>0</v>
      </c>
      <c r="BH391" s="228">
        <f>IF(N391="sníž. přenesená",J391,0)</f>
        <v>0</v>
      </c>
      <c r="BI391" s="228">
        <f>IF(N391="nulová",J391,0)</f>
        <v>0</v>
      </c>
      <c r="BJ391" s="17" t="s">
        <v>81</v>
      </c>
      <c r="BK391" s="228">
        <f>ROUND(I391*H391,2)</f>
        <v>0</v>
      </c>
      <c r="BL391" s="17" t="s">
        <v>170</v>
      </c>
      <c r="BM391" s="227" t="s">
        <v>618</v>
      </c>
    </row>
    <row r="392" s="2" customFormat="1" ht="14.4" customHeight="1">
      <c r="A392" s="38"/>
      <c r="B392" s="39"/>
      <c r="C392" s="215" t="s">
        <v>619</v>
      </c>
      <c r="D392" s="215" t="s">
        <v>132</v>
      </c>
      <c r="E392" s="216" t="s">
        <v>620</v>
      </c>
      <c r="F392" s="217" t="s">
        <v>621</v>
      </c>
      <c r="G392" s="218" t="s">
        <v>201</v>
      </c>
      <c r="H392" s="219">
        <v>1</v>
      </c>
      <c r="I392" s="220"/>
      <c r="J392" s="221">
        <f>ROUND(I392*H392,2)</f>
        <v>0</v>
      </c>
      <c r="K392" s="222"/>
      <c r="L392" s="44"/>
      <c r="M392" s="223" t="s">
        <v>1</v>
      </c>
      <c r="N392" s="224" t="s">
        <v>38</v>
      </c>
      <c r="O392" s="91"/>
      <c r="P392" s="225">
        <f>O392*H392</f>
        <v>0</v>
      </c>
      <c r="Q392" s="225">
        <v>0</v>
      </c>
      <c r="R392" s="225">
        <f>Q392*H392</f>
        <v>0</v>
      </c>
      <c r="S392" s="225">
        <v>0</v>
      </c>
      <c r="T392" s="226">
        <f>S392*H392</f>
        <v>0</v>
      </c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R392" s="227" t="s">
        <v>170</v>
      </c>
      <c r="AT392" s="227" t="s">
        <v>132</v>
      </c>
      <c r="AU392" s="227" t="s">
        <v>83</v>
      </c>
      <c r="AY392" s="17" t="s">
        <v>129</v>
      </c>
      <c r="BE392" s="228">
        <f>IF(N392="základní",J392,0)</f>
        <v>0</v>
      </c>
      <c r="BF392" s="228">
        <f>IF(N392="snížená",J392,0)</f>
        <v>0</v>
      </c>
      <c r="BG392" s="228">
        <f>IF(N392="zákl. přenesená",J392,0)</f>
        <v>0</v>
      </c>
      <c r="BH392" s="228">
        <f>IF(N392="sníž. přenesená",J392,0)</f>
        <v>0</v>
      </c>
      <c r="BI392" s="228">
        <f>IF(N392="nulová",J392,0)</f>
        <v>0</v>
      </c>
      <c r="BJ392" s="17" t="s">
        <v>81</v>
      </c>
      <c r="BK392" s="228">
        <f>ROUND(I392*H392,2)</f>
        <v>0</v>
      </c>
      <c r="BL392" s="17" t="s">
        <v>170</v>
      </c>
      <c r="BM392" s="227" t="s">
        <v>622</v>
      </c>
    </row>
    <row r="393" s="2" customFormat="1" ht="14.4" customHeight="1">
      <c r="A393" s="38"/>
      <c r="B393" s="39"/>
      <c r="C393" s="215" t="s">
        <v>623</v>
      </c>
      <c r="D393" s="215" t="s">
        <v>132</v>
      </c>
      <c r="E393" s="216" t="s">
        <v>624</v>
      </c>
      <c r="F393" s="217" t="s">
        <v>625</v>
      </c>
      <c r="G393" s="218" t="s">
        <v>201</v>
      </c>
      <c r="H393" s="219">
        <v>2</v>
      </c>
      <c r="I393" s="220"/>
      <c r="J393" s="221">
        <f>ROUND(I393*H393,2)</f>
        <v>0</v>
      </c>
      <c r="K393" s="222"/>
      <c r="L393" s="44"/>
      <c r="M393" s="223" t="s">
        <v>1</v>
      </c>
      <c r="N393" s="224" t="s">
        <v>38</v>
      </c>
      <c r="O393" s="91"/>
      <c r="P393" s="225">
        <f>O393*H393</f>
        <v>0</v>
      </c>
      <c r="Q393" s="225">
        <v>0</v>
      </c>
      <c r="R393" s="225">
        <f>Q393*H393</f>
        <v>0</v>
      </c>
      <c r="S393" s="225">
        <v>0</v>
      </c>
      <c r="T393" s="226">
        <f>S393*H393</f>
        <v>0</v>
      </c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R393" s="227" t="s">
        <v>136</v>
      </c>
      <c r="AT393" s="227" t="s">
        <v>132</v>
      </c>
      <c r="AU393" s="227" t="s">
        <v>83</v>
      </c>
      <c r="AY393" s="17" t="s">
        <v>129</v>
      </c>
      <c r="BE393" s="228">
        <f>IF(N393="základní",J393,0)</f>
        <v>0</v>
      </c>
      <c r="BF393" s="228">
        <f>IF(N393="snížená",J393,0)</f>
        <v>0</v>
      </c>
      <c r="BG393" s="228">
        <f>IF(N393="zákl. přenesená",J393,0)</f>
        <v>0</v>
      </c>
      <c r="BH393" s="228">
        <f>IF(N393="sníž. přenesená",J393,0)</f>
        <v>0</v>
      </c>
      <c r="BI393" s="228">
        <f>IF(N393="nulová",J393,0)</f>
        <v>0</v>
      </c>
      <c r="BJ393" s="17" t="s">
        <v>81</v>
      </c>
      <c r="BK393" s="228">
        <f>ROUND(I393*H393,2)</f>
        <v>0</v>
      </c>
      <c r="BL393" s="17" t="s">
        <v>136</v>
      </c>
      <c r="BM393" s="227" t="s">
        <v>626</v>
      </c>
    </row>
    <row r="394" s="2" customFormat="1" ht="30" customHeight="1">
      <c r="A394" s="38"/>
      <c r="B394" s="39"/>
      <c r="C394" s="215" t="s">
        <v>627</v>
      </c>
      <c r="D394" s="215" t="s">
        <v>132</v>
      </c>
      <c r="E394" s="216" t="s">
        <v>628</v>
      </c>
      <c r="F394" s="217" t="s">
        <v>629</v>
      </c>
      <c r="G394" s="218" t="s">
        <v>400</v>
      </c>
      <c r="H394" s="273"/>
      <c r="I394" s="220"/>
      <c r="J394" s="221">
        <f>ROUND(I394*H394,2)</f>
        <v>0</v>
      </c>
      <c r="K394" s="222"/>
      <c r="L394" s="44"/>
      <c r="M394" s="223" t="s">
        <v>1</v>
      </c>
      <c r="N394" s="224" t="s">
        <v>38</v>
      </c>
      <c r="O394" s="91"/>
      <c r="P394" s="225">
        <f>O394*H394</f>
        <v>0</v>
      </c>
      <c r="Q394" s="225">
        <v>0</v>
      </c>
      <c r="R394" s="225">
        <f>Q394*H394</f>
        <v>0</v>
      </c>
      <c r="S394" s="225">
        <v>0</v>
      </c>
      <c r="T394" s="226">
        <f>S394*H394</f>
        <v>0</v>
      </c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R394" s="227" t="s">
        <v>170</v>
      </c>
      <c r="AT394" s="227" t="s">
        <v>132</v>
      </c>
      <c r="AU394" s="227" t="s">
        <v>83</v>
      </c>
      <c r="AY394" s="17" t="s">
        <v>129</v>
      </c>
      <c r="BE394" s="228">
        <f>IF(N394="základní",J394,0)</f>
        <v>0</v>
      </c>
      <c r="BF394" s="228">
        <f>IF(N394="snížená",J394,0)</f>
        <v>0</v>
      </c>
      <c r="BG394" s="228">
        <f>IF(N394="zákl. přenesená",J394,0)</f>
        <v>0</v>
      </c>
      <c r="BH394" s="228">
        <f>IF(N394="sníž. přenesená",J394,0)</f>
        <v>0</v>
      </c>
      <c r="BI394" s="228">
        <f>IF(N394="nulová",J394,0)</f>
        <v>0</v>
      </c>
      <c r="BJ394" s="17" t="s">
        <v>81</v>
      </c>
      <c r="BK394" s="228">
        <f>ROUND(I394*H394,2)</f>
        <v>0</v>
      </c>
      <c r="BL394" s="17" t="s">
        <v>170</v>
      </c>
      <c r="BM394" s="227" t="s">
        <v>630</v>
      </c>
    </row>
    <row r="395" s="12" customFormat="1" ht="22.8" customHeight="1">
      <c r="A395" s="12"/>
      <c r="B395" s="199"/>
      <c r="C395" s="200"/>
      <c r="D395" s="201" t="s">
        <v>72</v>
      </c>
      <c r="E395" s="213" t="s">
        <v>631</v>
      </c>
      <c r="F395" s="213" t="s">
        <v>632</v>
      </c>
      <c r="G395" s="200"/>
      <c r="H395" s="200"/>
      <c r="I395" s="203"/>
      <c r="J395" s="214">
        <f>BK395</f>
        <v>0</v>
      </c>
      <c r="K395" s="200"/>
      <c r="L395" s="205"/>
      <c r="M395" s="206"/>
      <c r="N395" s="207"/>
      <c r="O395" s="207"/>
      <c r="P395" s="208">
        <f>SUM(P396:P398)</f>
        <v>0</v>
      </c>
      <c r="Q395" s="207"/>
      <c r="R395" s="208">
        <f>SUM(R396:R398)</f>
        <v>0</v>
      </c>
      <c r="S395" s="207"/>
      <c r="T395" s="209">
        <f>SUM(T396:T398)</f>
        <v>0</v>
      </c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210" t="s">
        <v>83</v>
      </c>
      <c r="AT395" s="211" t="s">
        <v>72</v>
      </c>
      <c r="AU395" s="211" t="s">
        <v>81</v>
      </c>
      <c r="AY395" s="210" t="s">
        <v>129</v>
      </c>
      <c r="BK395" s="212">
        <f>SUM(BK396:BK398)</f>
        <v>0</v>
      </c>
    </row>
    <row r="396" s="2" customFormat="1" ht="22.2" customHeight="1">
      <c r="A396" s="38"/>
      <c r="B396" s="39"/>
      <c r="C396" s="215" t="s">
        <v>633</v>
      </c>
      <c r="D396" s="215" t="s">
        <v>132</v>
      </c>
      <c r="E396" s="216" t="s">
        <v>634</v>
      </c>
      <c r="F396" s="217" t="s">
        <v>635</v>
      </c>
      <c r="G396" s="218" t="s">
        <v>161</v>
      </c>
      <c r="H396" s="219">
        <v>1100</v>
      </c>
      <c r="I396" s="220"/>
      <c r="J396" s="221">
        <f>ROUND(I396*H396,2)</f>
        <v>0</v>
      </c>
      <c r="K396" s="222"/>
      <c r="L396" s="44"/>
      <c r="M396" s="223" t="s">
        <v>1</v>
      </c>
      <c r="N396" s="224" t="s">
        <v>38</v>
      </c>
      <c r="O396" s="91"/>
      <c r="P396" s="225">
        <f>O396*H396</f>
        <v>0</v>
      </c>
      <c r="Q396" s="225">
        <v>0</v>
      </c>
      <c r="R396" s="225">
        <f>Q396*H396</f>
        <v>0</v>
      </c>
      <c r="S396" s="225">
        <v>0</v>
      </c>
      <c r="T396" s="226">
        <f>S396*H396</f>
        <v>0</v>
      </c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R396" s="227" t="s">
        <v>170</v>
      </c>
      <c r="AT396" s="227" t="s">
        <v>132</v>
      </c>
      <c r="AU396" s="227" t="s">
        <v>83</v>
      </c>
      <c r="AY396" s="17" t="s">
        <v>129</v>
      </c>
      <c r="BE396" s="228">
        <f>IF(N396="základní",J396,0)</f>
        <v>0</v>
      </c>
      <c r="BF396" s="228">
        <f>IF(N396="snížená",J396,0)</f>
        <v>0</v>
      </c>
      <c r="BG396" s="228">
        <f>IF(N396="zákl. přenesená",J396,0)</f>
        <v>0</v>
      </c>
      <c r="BH396" s="228">
        <f>IF(N396="sníž. přenesená",J396,0)</f>
        <v>0</v>
      </c>
      <c r="BI396" s="228">
        <f>IF(N396="nulová",J396,0)</f>
        <v>0</v>
      </c>
      <c r="BJ396" s="17" t="s">
        <v>81</v>
      </c>
      <c r="BK396" s="228">
        <f>ROUND(I396*H396,2)</f>
        <v>0</v>
      </c>
      <c r="BL396" s="17" t="s">
        <v>170</v>
      </c>
      <c r="BM396" s="227" t="s">
        <v>636</v>
      </c>
    </row>
    <row r="397" s="2" customFormat="1" ht="22.2" customHeight="1">
      <c r="A397" s="38"/>
      <c r="B397" s="39"/>
      <c r="C397" s="215" t="s">
        <v>637</v>
      </c>
      <c r="D397" s="215" t="s">
        <v>132</v>
      </c>
      <c r="E397" s="216" t="s">
        <v>638</v>
      </c>
      <c r="F397" s="217" t="s">
        <v>639</v>
      </c>
      <c r="G397" s="218" t="s">
        <v>135</v>
      </c>
      <c r="H397" s="219">
        <v>1</v>
      </c>
      <c r="I397" s="220"/>
      <c r="J397" s="221">
        <f>ROUND(I397*H397,2)</f>
        <v>0</v>
      </c>
      <c r="K397" s="222"/>
      <c r="L397" s="44"/>
      <c r="M397" s="223" t="s">
        <v>1</v>
      </c>
      <c r="N397" s="224" t="s">
        <v>38</v>
      </c>
      <c r="O397" s="91"/>
      <c r="P397" s="225">
        <f>O397*H397</f>
        <v>0</v>
      </c>
      <c r="Q397" s="225">
        <v>0</v>
      </c>
      <c r="R397" s="225">
        <f>Q397*H397</f>
        <v>0</v>
      </c>
      <c r="S397" s="225">
        <v>0</v>
      </c>
      <c r="T397" s="226">
        <f>S397*H397</f>
        <v>0</v>
      </c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R397" s="227" t="s">
        <v>170</v>
      </c>
      <c r="AT397" s="227" t="s">
        <v>132</v>
      </c>
      <c r="AU397" s="227" t="s">
        <v>83</v>
      </c>
      <c r="AY397" s="17" t="s">
        <v>129</v>
      </c>
      <c r="BE397" s="228">
        <f>IF(N397="základní",J397,0)</f>
        <v>0</v>
      </c>
      <c r="BF397" s="228">
        <f>IF(N397="snížená",J397,0)</f>
        <v>0</v>
      </c>
      <c r="BG397" s="228">
        <f>IF(N397="zákl. přenesená",J397,0)</f>
        <v>0</v>
      </c>
      <c r="BH397" s="228">
        <f>IF(N397="sníž. přenesená",J397,0)</f>
        <v>0</v>
      </c>
      <c r="BI397" s="228">
        <f>IF(N397="nulová",J397,0)</f>
        <v>0</v>
      </c>
      <c r="BJ397" s="17" t="s">
        <v>81</v>
      </c>
      <c r="BK397" s="228">
        <f>ROUND(I397*H397,2)</f>
        <v>0</v>
      </c>
      <c r="BL397" s="17" t="s">
        <v>170</v>
      </c>
      <c r="BM397" s="227" t="s">
        <v>640</v>
      </c>
    </row>
    <row r="398" s="2" customFormat="1" ht="30" customHeight="1">
      <c r="A398" s="38"/>
      <c r="B398" s="39"/>
      <c r="C398" s="215" t="s">
        <v>641</v>
      </c>
      <c r="D398" s="215" t="s">
        <v>132</v>
      </c>
      <c r="E398" s="216" t="s">
        <v>642</v>
      </c>
      <c r="F398" s="217" t="s">
        <v>643</v>
      </c>
      <c r="G398" s="218" t="s">
        <v>400</v>
      </c>
      <c r="H398" s="273"/>
      <c r="I398" s="220"/>
      <c r="J398" s="221">
        <f>ROUND(I398*H398,2)</f>
        <v>0</v>
      </c>
      <c r="K398" s="222"/>
      <c r="L398" s="44"/>
      <c r="M398" s="223" t="s">
        <v>1</v>
      </c>
      <c r="N398" s="224" t="s">
        <v>38</v>
      </c>
      <c r="O398" s="91"/>
      <c r="P398" s="225">
        <f>O398*H398</f>
        <v>0</v>
      </c>
      <c r="Q398" s="225">
        <v>0</v>
      </c>
      <c r="R398" s="225">
        <f>Q398*H398</f>
        <v>0</v>
      </c>
      <c r="S398" s="225">
        <v>0</v>
      </c>
      <c r="T398" s="226">
        <f>S398*H398</f>
        <v>0</v>
      </c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R398" s="227" t="s">
        <v>170</v>
      </c>
      <c r="AT398" s="227" t="s">
        <v>132</v>
      </c>
      <c r="AU398" s="227" t="s">
        <v>83</v>
      </c>
      <c r="AY398" s="17" t="s">
        <v>129</v>
      </c>
      <c r="BE398" s="228">
        <f>IF(N398="základní",J398,0)</f>
        <v>0</v>
      </c>
      <c r="BF398" s="228">
        <f>IF(N398="snížená",J398,0)</f>
        <v>0</v>
      </c>
      <c r="BG398" s="228">
        <f>IF(N398="zákl. přenesená",J398,0)</f>
        <v>0</v>
      </c>
      <c r="BH398" s="228">
        <f>IF(N398="sníž. přenesená",J398,0)</f>
        <v>0</v>
      </c>
      <c r="BI398" s="228">
        <f>IF(N398="nulová",J398,0)</f>
        <v>0</v>
      </c>
      <c r="BJ398" s="17" t="s">
        <v>81</v>
      </c>
      <c r="BK398" s="228">
        <f>ROUND(I398*H398,2)</f>
        <v>0</v>
      </c>
      <c r="BL398" s="17" t="s">
        <v>170</v>
      </c>
      <c r="BM398" s="227" t="s">
        <v>644</v>
      </c>
    </row>
    <row r="399" s="12" customFormat="1" ht="22.8" customHeight="1">
      <c r="A399" s="12"/>
      <c r="B399" s="199"/>
      <c r="C399" s="200"/>
      <c r="D399" s="201" t="s">
        <v>72</v>
      </c>
      <c r="E399" s="213" t="s">
        <v>645</v>
      </c>
      <c r="F399" s="213" t="s">
        <v>646</v>
      </c>
      <c r="G399" s="200"/>
      <c r="H399" s="200"/>
      <c r="I399" s="203"/>
      <c r="J399" s="214">
        <f>BK399</f>
        <v>0</v>
      </c>
      <c r="K399" s="200"/>
      <c r="L399" s="205"/>
      <c r="M399" s="206"/>
      <c r="N399" s="207"/>
      <c r="O399" s="207"/>
      <c r="P399" s="208">
        <f>SUM(P400:P402)</f>
        <v>0</v>
      </c>
      <c r="Q399" s="207"/>
      <c r="R399" s="208">
        <f>SUM(R400:R402)</f>
        <v>0.68149999999999999</v>
      </c>
      <c r="S399" s="207"/>
      <c r="T399" s="209">
        <f>SUM(T400:T402)</f>
        <v>0</v>
      </c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R399" s="210" t="s">
        <v>83</v>
      </c>
      <c r="AT399" s="211" t="s">
        <v>72</v>
      </c>
      <c r="AU399" s="211" t="s">
        <v>81</v>
      </c>
      <c r="AY399" s="210" t="s">
        <v>129</v>
      </c>
      <c r="BK399" s="212">
        <f>SUM(BK400:BK402)</f>
        <v>0</v>
      </c>
    </row>
    <row r="400" s="2" customFormat="1" ht="22.2" customHeight="1">
      <c r="A400" s="38"/>
      <c r="B400" s="39"/>
      <c r="C400" s="215" t="s">
        <v>647</v>
      </c>
      <c r="D400" s="215" t="s">
        <v>132</v>
      </c>
      <c r="E400" s="216" t="s">
        <v>648</v>
      </c>
      <c r="F400" s="217" t="s">
        <v>649</v>
      </c>
      <c r="G400" s="218" t="s">
        <v>145</v>
      </c>
      <c r="H400" s="219">
        <v>2350</v>
      </c>
      <c r="I400" s="220"/>
      <c r="J400" s="221">
        <f>ROUND(I400*H400,2)</f>
        <v>0</v>
      </c>
      <c r="K400" s="222"/>
      <c r="L400" s="44"/>
      <c r="M400" s="223" t="s">
        <v>1</v>
      </c>
      <c r="N400" s="224" t="s">
        <v>38</v>
      </c>
      <c r="O400" s="91"/>
      <c r="P400" s="225">
        <f>O400*H400</f>
        <v>0</v>
      </c>
      <c r="Q400" s="225">
        <v>0</v>
      </c>
      <c r="R400" s="225">
        <f>Q400*H400</f>
        <v>0</v>
      </c>
      <c r="S400" s="225">
        <v>0</v>
      </c>
      <c r="T400" s="226">
        <f>S400*H400</f>
        <v>0</v>
      </c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R400" s="227" t="s">
        <v>170</v>
      </c>
      <c r="AT400" s="227" t="s">
        <v>132</v>
      </c>
      <c r="AU400" s="227" t="s">
        <v>83</v>
      </c>
      <c r="AY400" s="17" t="s">
        <v>129</v>
      </c>
      <c r="BE400" s="228">
        <f>IF(N400="základní",J400,0)</f>
        <v>0</v>
      </c>
      <c r="BF400" s="228">
        <f>IF(N400="snížená",J400,0)</f>
        <v>0</v>
      </c>
      <c r="BG400" s="228">
        <f>IF(N400="zákl. přenesená",J400,0)</f>
        <v>0</v>
      </c>
      <c r="BH400" s="228">
        <f>IF(N400="sníž. přenesená",J400,0)</f>
        <v>0</v>
      </c>
      <c r="BI400" s="228">
        <f>IF(N400="nulová",J400,0)</f>
        <v>0</v>
      </c>
      <c r="BJ400" s="17" t="s">
        <v>81</v>
      </c>
      <c r="BK400" s="228">
        <f>ROUND(I400*H400,2)</f>
        <v>0</v>
      </c>
      <c r="BL400" s="17" t="s">
        <v>170</v>
      </c>
      <c r="BM400" s="227" t="s">
        <v>650</v>
      </c>
    </row>
    <row r="401" s="2" customFormat="1" ht="14.4" customHeight="1">
      <c r="A401" s="38"/>
      <c r="B401" s="39"/>
      <c r="C401" s="215" t="s">
        <v>651</v>
      </c>
      <c r="D401" s="215" t="s">
        <v>132</v>
      </c>
      <c r="E401" s="216" t="s">
        <v>652</v>
      </c>
      <c r="F401" s="217" t="s">
        <v>653</v>
      </c>
      <c r="G401" s="218" t="s">
        <v>145</v>
      </c>
      <c r="H401" s="219">
        <v>2350</v>
      </c>
      <c r="I401" s="220"/>
      <c r="J401" s="221">
        <f>ROUND(I401*H401,2)</f>
        <v>0</v>
      </c>
      <c r="K401" s="222"/>
      <c r="L401" s="44"/>
      <c r="M401" s="223" t="s">
        <v>1</v>
      </c>
      <c r="N401" s="224" t="s">
        <v>38</v>
      </c>
      <c r="O401" s="91"/>
      <c r="P401" s="225">
        <f>O401*H401</f>
        <v>0</v>
      </c>
      <c r="Q401" s="225">
        <v>0</v>
      </c>
      <c r="R401" s="225">
        <f>Q401*H401</f>
        <v>0</v>
      </c>
      <c r="S401" s="225">
        <v>0</v>
      </c>
      <c r="T401" s="226">
        <f>S401*H401</f>
        <v>0</v>
      </c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R401" s="227" t="s">
        <v>170</v>
      </c>
      <c r="AT401" s="227" t="s">
        <v>132</v>
      </c>
      <c r="AU401" s="227" t="s">
        <v>83</v>
      </c>
      <c r="AY401" s="17" t="s">
        <v>129</v>
      </c>
      <c r="BE401" s="228">
        <f>IF(N401="základní",J401,0)</f>
        <v>0</v>
      </c>
      <c r="BF401" s="228">
        <f>IF(N401="snížená",J401,0)</f>
        <v>0</v>
      </c>
      <c r="BG401" s="228">
        <f>IF(N401="zákl. přenesená",J401,0)</f>
        <v>0</v>
      </c>
      <c r="BH401" s="228">
        <f>IF(N401="sníž. přenesená",J401,0)</f>
        <v>0</v>
      </c>
      <c r="BI401" s="228">
        <f>IF(N401="nulová",J401,0)</f>
        <v>0</v>
      </c>
      <c r="BJ401" s="17" t="s">
        <v>81</v>
      </c>
      <c r="BK401" s="228">
        <f>ROUND(I401*H401,2)</f>
        <v>0</v>
      </c>
      <c r="BL401" s="17" t="s">
        <v>170</v>
      </c>
      <c r="BM401" s="227" t="s">
        <v>654</v>
      </c>
    </row>
    <row r="402" s="2" customFormat="1" ht="30" customHeight="1">
      <c r="A402" s="38"/>
      <c r="B402" s="39"/>
      <c r="C402" s="215" t="s">
        <v>655</v>
      </c>
      <c r="D402" s="215" t="s">
        <v>132</v>
      </c>
      <c r="E402" s="216" t="s">
        <v>656</v>
      </c>
      <c r="F402" s="217" t="s">
        <v>657</v>
      </c>
      <c r="G402" s="218" t="s">
        <v>145</v>
      </c>
      <c r="H402" s="219">
        <v>2350</v>
      </c>
      <c r="I402" s="220"/>
      <c r="J402" s="221">
        <f>ROUND(I402*H402,2)</f>
        <v>0</v>
      </c>
      <c r="K402" s="222"/>
      <c r="L402" s="44"/>
      <c r="M402" s="223" t="s">
        <v>1</v>
      </c>
      <c r="N402" s="224" t="s">
        <v>38</v>
      </c>
      <c r="O402" s="91"/>
      <c r="P402" s="225">
        <f>O402*H402</f>
        <v>0</v>
      </c>
      <c r="Q402" s="225">
        <v>0.00029</v>
      </c>
      <c r="R402" s="225">
        <f>Q402*H402</f>
        <v>0.68149999999999999</v>
      </c>
      <c r="S402" s="225">
        <v>0</v>
      </c>
      <c r="T402" s="226">
        <f>S402*H402</f>
        <v>0</v>
      </c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227" t="s">
        <v>170</v>
      </c>
      <c r="AT402" s="227" t="s">
        <v>132</v>
      </c>
      <c r="AU402" s="227" t="s">
        <v>83</v>
      </c>
      <c r="AY402" s="17" t="s">
        <v>129</v>
      </c>
      <c r="BE402" s="228">
        <f>IF(N402="základní",J402,0)</f>
        <v>0</v>
      </c>
      <c r="BF402" s="228">
        <f>IF(N402="snížená",J402,0)</f>
        <v>0</v>
      </c>
      <c r="BG402" s="228">
        <f>IF(N402="zákl. přenesená",J402,0)</f>
        <v>0</v>
      </c>
      <c r="BH402" s="228">
        <f>IF(N402="sníž. přenesená",J402,0)</f>
        <v>0</v>
      </c>
      <c r="BI402" s="228">
        <f>IF(N402="nulová",J402,0)</f>
        <v>0</v>
      </c>
      <c r="BJ402" s="17" t="s">
        <v>81</v>
      </c>
      <c r="BK402" s="228">
        <f>ROUND(I402*H402,2)</f>
        <v>0</v>
      </c>
      <c r="BL402" s="17" t="s">
        <v>170</v>
      </c>
      <c r="BM402" s="227" t="s">
        <v>658</v>
      </c>
    </row>
    <row r="403" s="12" customFormat="1" ht="25.92" customHeight="1">
      <c r="A403" s="12"/>
      <c r="B403" s="199"/>
      <c r="C403" s="200"/>
      <c r="D403" s="201" t="s">
        <v>72</v>
      </c>
      <c r="E403" s="202" t="s">
        <v>659</v>
      </c>
      <c r="F403" s="202" t="s">
        <v>660</v>
      </c>
      <c r="G403" s="200"/>
      <c r="H403" s="200"/>
      <c r="I403" s="203"/>
      <c r="J403" s="204">
        <f>BK403</f>
        <v>0</v>
      </c>
      <c r="K403" s="200"/>
      <c r="L403" s="205"/>
      <c r="M403" s="206"/>
      <c r="N403" s="207"/>
      <c r="O403" s="207"/>
      <c r="P403" s="208">
        <f>P404</f>
        <v>0</v>
      </c>
      <c r="Q403" s="207"/>
      <c r="R403" s="208">
        <f>R404</f>
        <v>0</v>
      </c>
      <c r="S403" s="207"/>
      <c r="T403" s="209">
        <f>T404</f>
        <v>0</v>
      </c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R403" s="210" t="s">
        <v>136</v>
      </c>
      <c r="AT403" s="211" t="s">
        <v>72</v>
      </c>
      <c r="AU403" s="211" t="s">
        <v>73</v>
      </c>
      <c r="AY403" s="210" t="s">
        <v>129</v>
      </c>
      <c r="BK403" s="212">
        <f>BK404</f>
        <v>0</v>
      </c>
    </row>
    <row r="404" s="2" customFormat="1" ht="14.4" customHeight="1">
      <c r="A404" s="38"/>
      <c r="B404" s="39"/>
      <c r="C404" s="215" t="s">
        <v>661</v>
      </c>
      <c r="D404" s="215" t="s">
        <v>132</v>
      </c>
      <c r="E404" s="216" t="s">
        <v>662</v>
      </c>
      <c r="F404" s="217" t="s">
        <v>663</v>
      </c>
      <c r="G404" s="218" t="s">
        <v>135</v>
      </c>
      <c r="H404" s="219">
        <v>1</v>
      </c>
      <c r="I404" s="220"/>
      <c r="J404" s="221">
        <f>ROUND(I404*H404,2)</f>
        <v>0</v>
      </c>
      <c r="K404" s="222"/>
      <c r="L404" s="44"/>
      <c r="M404" s="223" t="s">
        <v>1</v>
      </c>
      <c r="N404" s="224" t="s">
        <v>38</v>
      </c>
      <c r="O404" s="91"/>
      <c r="P404" s="225">
        <f>O404*H404</f>
        <v>0</v>
      </c>
      <c r="Q404" s="225">
        <v>0</v>
      </c>
      <c r="R404" s="225">
        <f>Q404*H404</f>
        <v>0</v>
      </c>
      <c r="S404" s="225">
        <v>0</v>
      </c>
      <c r="T404" s="226">
        <f>S404*H404</f>
        <v>0</v>
      </c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R404" s="227" t="s">
        <v>664</v>
      </c>
      <c r="AT404" s="227" t="s">
        <v>132</v>
      </c>
      <c r="AU404" s="227" t="s">
        <v>81</v>
      </c>
      <c r="AY404" s="17" t="s">
        <v>129</v>
      </c>
      <c r="BE404" s="228">
        <f>IF(N404="základní",J404,0)</f>
        <v>0</v>
      </c>
      <c r="BF404" s="228">
        <f>IF(N404="snížená",J404,0)</f>
        <v>0</v>
      </c>
      <c r="BG404" s="228">
        <f>IF(N404="zákl. přenesená",J404,0)</f>
        <v>0</v>
      </c>
      <c r="BH404" s="228">
        <f>IF(N404="sníž. přenesená",J404,0)</f>
        <v>0</v>
      </c>
      <c r="BI404" s="228">
        <f>IF(N404="nulová",J404,0)</f>
        <v>0</v>
      </c>
      <c r="BJ404" s="17" t="s">
        <v>81</v>
      </c>
      <c r="BK404" s="228">
        <f>ROUND(I404*H404,2)</f>
        <v>0</v>
      </c>
      <c r="BL404" s="17" t="s">
        <v>664</v>
      </c>
      <c r="BM404" s="227" t="s">
        <v>665</v>
      </c>
    </row>
    <row r="405" s="12" customFormat="1" ht="25.92" customHeight="1">
      <c r="A405" s="12"/>
      <c r="B405" s="199"/>
      <c r="C405" s="200"/>
      <c r="D405" s="201" t="s">
        <v>72</v>
      </c>
      <c r="E405" s="202" t="s">
        <v>666</v>
      </c>
      <c r="F405" s="202" t="s">
        <v>667</v>
      </c>
      <c r="G405" s="200"/>
      <c r="H405" s="200"/>
      <c r="I405" s="203"/>
      <c r="J405" s="204">
        <f>BK405</f>
        <v>0</v>
      </c>
      <c r="K405" s="200"/>
      <c r="L405" s="205"/>
      <c r="M405" s="206"/>
      <c r="N405" s="207"/>
      <c r="O405" s="207"/>
      <c r="P405" s="208">
        <f>P406</f>
        <v>0</v>
      </c>
      <c r="Q405" s="207"/>
      <c r="R405" s="208">
        <f>R406</f>
        <v>0</v>
      </c>
      <c r="S405" s="207"/>
      <c r="T405" s="209">
        <f>T406</f>
        <v>0</v>
      </c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R405" s="210" t="s">
        <v>477</v>
      </c>
      <c r="AT405" s="211" t="s">
        <v>72</v>
      </c>
      <c r="AU405" s="211" t="s">
        <v>73</v>
      </c>
      <c r="AY405" s="210" t="s">
        <v>129</v>
      </c>
      <c r="BK405" s="212">
        <f>BK406</f>
        <v>0</v>
      </c>
    </row>
    <row r="406" s="2" customFormat="1" ht="14.4" customHeight="1">
      <c r="A406" s="38"/>
      <c r="B406" s="39"/>
      <c r="C406" s="215" t="s">
        <v>668</v>
      </c>
      <c r="D406" s="215" t="s">
        <v>132</v>
      </c>
      <c r="E406" s="216" t="s">
        <v>669</v>
      </c>
      <c r="F406" s="217" t="s">
        <v>666</v>
      </c>
      <c r="G406" s="218" t="s">
        <v>135</v>
      </c>
      <c r="H406" s="219">
        <v>1</v>
      </c>
      <c r="I406" s="220"/>
      <c r="J406" s="221">
        <f>ROUND(I406*H406,2)</f>
        <v>0</v>
      </c>
      <c r="K406" s="222"/>
      <c r="L406" s="44"/>
      <c r="M406" s="274" t="s">
        <v>1</v>
      </c>
      <c r="N406" s="275" t="s">
        <v>38</v>
      </c>
      <c r="O406" s="276"/>
      <c r="P406" s="277">
        <f>O406*H406</f>
        <v>0</v>
      </c>
      <c r="Q406" s="277">
        <v>0</v>
      </c>
      <c r="R406" s="277">
        <f>Q406*H406</f>
        <v>0</v>
      </c>
      <c r="S406" s="277">
        <v>0</v>
      </c>
      <c r="T406" s="278">
        <f>S406*H406</f>
        <v>0</v>
      </c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R406" s="227" t="s">
        <v>136</v>
      </c>
      <c r="AT406" s="227" t="s">
        <v>132</v>
      </c>
      <c r="AU406" s="227" t="s">
        <v>81</v>
      </c>
      <c r="AY406" s="17" t="s">
        <v>129</v>
      </c>
      <c r="BE406" s="228">
        <f>IF(N406="základní",J406,0)</f>
        <v>0</v>
      </c>
      <c r="BF406" s="228">
        <f>IF(N406="snížená",J406,0)</f>
        <v>0</v>
      </c>
      <c r="BG406" s="228">
        <f>IF(N406="zákl. přenesená",J406,0)</f>
        <v>0</v>
      </c>
      <c r="BH406" s="228">
        <f>IF(N406="sníž. přenesená",J406,0)</f>
        <v>0</v>
      </c>
      <c r="BI406" s="228">
        <f>IF(N406="nulová",J406,0)</f>
        <v>0</v>
      </c>
      <c r="BJ406" s="17" t="s">
        <v>81</v>
      </c>
      <c r="BK406" s="228">
        <f>ROUND(I406*H406,2)</f>
        <v>0</v>
      </c>
      <c r="BL406" s="17" t="s">
        <v>136</v>
      </c>
      <c r="BM406" s="227" t="s">
        <v>670</v>
      </c>
    </row>
    <row r="407" s="2" customFormat="1" ht="6.96" customHeight="1">
      <c r="A407" s="38"/>
      <c r="B407" s="66"/>
      <c r="C407" s="67"/>
      <c r="D407" s="67"/>
      <c r="E407" s="67"/>
      <c r="F407" s="67"/>
      <c r="G407" s="67"/>
      <c r="H407" s="67"/>
      <c r="I407" s="67"/>
      <c r="J407" s="67"/>
      <c r="K407" s="67"/>
      <c r="L407" s="44"/>
      <c r="M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</row>
  </sheetData>
  <sheetProtection sheet="1" autoFilter="0" formatColumns="0" formatRows="0" objects="1" scenarios="1" spinCount="100000" saltValue="RjOILKHN1l6KQI7uPVt66e1CLJUXXBM9vPQPS7dfZ8u5V2hsAR6VIBqULxr5PQgQazP3/GIVWXh5M3dmGygaOw==" hashValue="ZOnurtH0vSIG+l+qbR3dRQcOefrCwJPizlb9nhIzETcCC0LK/aTIJjSKV4xZmKbxRfidbvON9SUiHmr68RrlzA==" algorithmName="SHA-512" password="CC35"/>
  <autoFilter ref="C137:K406"/>
  <mergeCells count="9">
    <mergeCell ref="E7:H7"/>
    <mergeCell ref="E9:H9"/>
    <mergeCell ref="E18:H18"/>
    <mergeCell ref="E27:H27"/>
    <mergeCell ref="E85:H85"/>
    <mergeCell ref="E87:H87"/>
    <mergeCell ref="E128:H128"/>
    <mergeCell ref="E130:H13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2026-10-14T07:14:30Z</dcterms:created>
  <dcterms:modified xsi:type="dcterms:W3CDTF">2026-10-14T07:14:33Z</dcterms:modified>
</cp:coreProperties>
</file>