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SOUTEŽ\INTERIER BUDOVA LIBEREC\VV\"/>
    </mc:Choice>
  </mc:AlternateContent>
  <workbookProtection workbookAlgorithmName="SHA-512" workbookHashValue="WfdqIRi1JCk4cbXuC2Iq2e5KUViC+kuRFzts1736rA0LL5PuDHQ6OBZmOcLG/ytSdEnFz+H7ycs5fu3fTdAb6w==" workbookSaltValue="I4ZRGoB412albyDyqYPHTw==" workbookSpinCount="100000" lockStructure="1"/>
  <bookViews>
    <workbookView xWindow="0" yWindow="0" windowWidth="28800" windowHeight="13020" activeTab="1"/>
  </bookViews>
  <sheets>
    <sheet name="Rekapitulace dodávek" sheetId="1" r:id="rId1"/>
    <sheet name="INTERIER - PROJEKT INTERIÉRU" sheetId="2" r:id="rId2"/>
    <sheet name="Pokyny pro vyplnění" sheetId="3" r:id="rId3"/>
  </sheets>
  <definedNames>
    <definedName name="_xlnm._FilterDatabase" localSheetId="1" hidden="1">'INTERIER - PROJEKT INTERIÉRU'!$C$89:$K$180</definedName>
    <definedName name="_xlnm.Print_Titles" localSheetId="1">'INTERIER - PROJEKT INTERIÉRU'!$89:$89</definedName>
    <definedName name="_xlnm.Print_Titles" localSheetId="0">'Rekapitulace dodávek'!$52:$52</definedName>
    <definedName name="_xlnm.Print_Area" localSheetId="1">'INTERIER - PROJEKT INTERIÉRU'!$C$4:$J$39,'INTERIER - PROJEKT INTERIÉRU'!$C$45:$J$71,'INTERIER - PROJEKT INTERIÉRU'!$C$77:$K$180</definedName>
    <definedName name="_xlnm.Print_Area" localSheetId="0">'Rekapitulace dodávek'!$D$4:$AO$36,'Rekapitulace dodávek'!$C$42:$AQ$56</definedName>
  </definedNames>
  <calcPr calcId="152511"/>
</workbook>
</file>

<file path=xl/calcChain.xml><?xml version="1.0" encoding="utf-8"?>
<calcChain xmlns="http://schemas.openxmlformats.org/spreadsheetml/2006/main">
  <c r="J163" i="2" l="1"/>
  <c r="J37" i="2"/>
  <c r="J36" i="2"/>
  <c r="AY55" i="1"/>
  <c r="J35" i="2"/>
  <c r="AX55" i="1" s="1"/>
  <c r="BI180" i="2"/>
  <c r="BH180" i="2"/>
  <c r="BG180" i="2"/>
  <c r="BF180" i="2"/>
  <c r="T180" i="2"/>
  <c r="R180" i="2"/>
  <c r="P180" i="2"/>
  <c r="BK180" i="2"/>
  <c r="J180" i="2"/>
  <c r="BE180" i="2" s="1"/>
  <c r="BI179" i="2"/>
  <c r="BH179" i="2"/>
  <c r="BG179" i="2"/>
  <c r="BF179" i="2"/>
  <c r="T179" i="2"/>
  <c r="R179" i="2"/>
  <c r="P179" i="2"/>
  <c r="BK179" i="2"/>
  <c r="J179" i="2"/>
  <c r="BE179" i="2" s="1"/>
  <c r="BI178" i="2"/>
  <c r="BH178" i="2"/>
  <c r="BG178" i="2"/>
  <c r="BF178" i="2"/>
  <c r="T178" i="2"/>
  <c r="T177" i="2" s="1"/>
  <c r="R178" i="2"/>
  <c r="R177" i="2" s="1"/>
  <c r="P178" i="2"/>
  <c r="BK178" i="2"/>
  <c r="J178" i="2"/>
  <c r="BE178" i="2"/>
  <c r="BI176" i="2"/>
  <c r="BH176" i="2"/>
  <c r="BG176" i="2"/>
  <c r="BF176" i="2"/>
  <c r="T176" i="2"/>
  <c r="R176" i="2"/>
  <c r="P176" i="2"/>
  <c r="BK176" i="2"/>
  <c r="J176" i="2"/>
  <c r="BE176" i="2" s="1"/>
  <c r="BI175" i="2"/>
  <c r="BH175" i="2"/>
  <c r="BG175" i="2"/>
  <c r="BF175" i="2"/>
  <c r="T175" i="2"/>
  <c r="R175" i="2"/>
  <c r="P175" i="2"/>
  <c r="BK175" i="2"/>
  <c r="J175" i="2"/>
  <c r="BE175" i="2" s="1"/>
  <c r="BI174" i="2"/>
  <c r="BH174" i="2"/>
  <c r="BG174" i="2"/>
  <c r="BF174" i="2"/>
  <c r="T174" i="2"/>
  <c r="R174" i="2"/>
  <c r="P174" i="2"/>
  <c r="BK174" i="2"/>
  <c r="J174" i="2"/>
  <c r="BE174" i="2" s="1"/>
  <c r="BI173" i="2"/>
  <c r="BH173" i="2"/>
  <c r="BG173" i="2"/>
  <c r="BF173" i="2"/>
  <c r="T173" i="2"/>
  <c r="R173" i="2"/>
  <c r="P173" i="2"/>
  <c r="BK173" i="2"/>
  <c r="J173" i="2"/>
  <c r="BE173" i="2" s="1"/>
  <c r="BI172" i="2"/>
  <c r="BH172" i="2"/>
  <c r="BG172" i="2"/>
  <c r="BF172" i="2"/>
  <c r="T172" i="2"/>
  <c r="R172" i="2"/>
  <c r="P172" i="2"/>
  <c r="BK172" i="2"/>
  <c r="J172" i="2"/>
  <c r="BE172" i="2" s="1"/>
  <c r="BI171" i="2"/>
  <c r="BH171" i="2"/>
  <c r="BG171" i="2"/>
  <c r="BF171" i="2"/>
  <c r="T171" i="2"/>
  <c r="R171" i="2"/>
  <c r="P171" i="2"/>
  <c r="BK171" i="2"/>
  <c r="J171" i="2"/>
  <c r="BE171" i="2" s="1"/>
  <c r="BI170" i="2"/>
  <c r="BH170" i="2"/>
  <c r="BG170" i="2"/>
  <c r="BF170" i="2"/>
  <c r="T170" i="2"/>
  <c r="R170" i="2"/>
  <c r="P170" i="2"/>
  <c r="BK170" i="2"/>
  <c r="J170" i="2"/>
  <c r="BE170" i="2" s="1"/>
  <c r="BI169" i="2"/>
  <c r="BH169" i="2"/>
  <c r="BG169" i="2"/>
  <c r="BF169" i="2"/>
  <c r="T169" i="2"/>
  <c r="R169" i="2"/>
  <c r="P169" i="2"/>
  <c r="BK169" i="2"/>
  <c r="J169" i="2"/>
  <c r="BE169" i="2" s="1"/>
  <c r="BI168" i="2"/>
  <c r="BH168" i="2"/>
  <c r="BG168" i="2"/>
  <c r="BF168" i="2"/>
  <c r="T168" i="2"/>
  <c r="R168" i="2"/>
  <c r="P168" i="2"/>
  <c r="BK168" i="2"/>
  <c r="J168" i="2"/>
  <c r="BE168" i="2" s="1"/>
  <c r="BI167" i="2"/>
  <c r="BH167" i="2"/>
  <c r="BG167" i="2"/>
  <c r="BF167" i="2"/>
  <c r="T167" i="2"/>
  <c r="R167" i="2"/>
  <c r="P167" i="2"/>
  <c r="BK167" i="2"/>
  <c r="J167" i="2"/>
  <c r="BE167" i="2" s="1"/>
  <c r="BI166" i="2"/>
  <c r="BH166" i="2"/>
  <c r="BG166" i="2"/>
  <c r="BF166" i="2"/>
  <c r="T166" i="2"/>
  <c r="R166" i="2"/>
  <c r="P166" i="2"/>
  <c r="BK166" i="2"/>
  <c r="J166" i="2"/>
  <c r="BE166" i="2" s="1"/>
  <c r="BI165" i="2"/>
  <c r="BH165" i="2"/>
  <c r="BG165" i="2"/>
  <c r="BF165" i="2"/>
  <c r="T165" i="2"/>
  <c r="T164" i="2" s="1"/>
  <c r="R165" i="2"/>
  <c r="P165" i="2"/>
  <c r="BK165" i="2"/>
  <c r="J165" i="2"/>
  <c r="BE165" i="2" s="1"/>
  <c r="J68" i="2"/>
  <c r="BI162" i="2"/>
  <c r="BH162" i="2"/>
  <c r="BG162" i="2"/>
  <c r="BF162" i="2"/>
  <c r="T162" i="2"/>
  <c r="R162" i="2"/>
  <c r="P162" i="2"/>
  <c r="BK162" i="2"/>
  <c r="J162" i="2"/>
  <c r="BE162" i="2"/>
  <c r="BI161" i="2"/>
  <c r="BH161" i="2"/>
  <c r="BG161" i="2"/>
  <c r="BF161" i="2"/>
  <c r="T161" i="2"/>
  <c r="R161" i="2"/>
  <c r="P161" i="2"/>
  <c r="BK161" i="2"/>
  <c r="J161" i="2"/>
  <c r="BE161" i="2"/>
  <c r="BI160" i="2"/>
  <c r="BH160" i="2"/>
  <c r="BG160" i="2"/>
  <c r="BF160" i="2"/>
  <c r="T160" i="2"/>
  <c r="R160" i="2"/>
  <c r="P160" i="2"/>
  <c r="BK160" i="2"/>
  <c r="J160" i="2"/>
  <c r="BE160" i="2"/>
  <c r="BI159" i="2"/>
  <c r="BH159" i="2"/>
  <c r="BG159" i="2"/>
  <c r="BF159" i="2"/>
  <c r="T159" i="2"/>
  <c r="R159" i="2"/>
  <c r="P159" i="2"/>
  <c r="BK159" i="2"/>
  <c r="J159" i="2"/>
  <c r="BE159" i="2"/>
  <c r="BI158" i="2"/>
  <c r="BH158" i="2"/>
  <c r="BG158" i="2"/>
  <c r="BF158" i="2"/>
  <c r="T158" i="2"/>
  <c r="R158" i="2"/>
  <c r="R155" i="2" s="1"/>
  <c r="P158" i="2"/>
  <c r="BK158" i="2"/>
  <c r="J158" i="2"/>
  <c r="BE158" i="2"/>
  <c r="BI157" i="2"/>
  <c r="BH157" i="2"/>
  <c r="BG157" i="2"/>
  <c r="BF157" i="2"/>
  <c r="T157" i="2"/>
  <c r="R157" i="2"/>
  <c r="P157" i="2"/>
  <c r="BK157" i="2"/>
  <c r="BK155" i="2" s="1"/>
  <c r="J155" i="2" s="1"/>
  <c r="J67" i="2" s="1"/>
  <c r="J157" i="2"/>
  <c r="BE157" i="2"/>
  <c r="BI156" i="2"/>
  <c r="BH156" i="2"/>
  <c r="BG156" i="2"/>
  <c r="BF156" i="2"/>
  <c r="T156" i="2"/>
  <c r="T155" i="2"/>
  <c r="R156" i="2"/>
  <c r="P156" i="2"/>
  <c r="P155" i="2"/>
  <c r="BK156" i="2"/>
  <c r="J156" i="2"/>
  <c r="BE156" i="2" s="1"/>
  <c r="BI154" i="2"/>
  <c r="BH154" i="2"/>
  <c r="BG154" i="2"/>
  <c r="BF154" i="2"/>
  <c r="T154" i="2"/>
  <c r="R154" i="2"/>
  <c r="P154" i="2"/>
  <c r="BK154" i="2"/>
  <c r="J154" i="2"/>
  <c r="BE154" i="2" s="1"/>
  <c r="BI153" i="2"/>
  <c r="BH153" i="2"/>
  <c r="BG153" i="2"/>
  <c r="BF153" i="2"/>
  <c r="T153" i="2"/>
  <c r="T152" i="2" s="1"/>
  <c r="R153" i="2"/>
  <c r="R152" i="2" s="1"/>
  <c r="P153" i="2"/>
  <c r="P152" i="2" s="1"/>
  <c r="BK153" i="2"/>
  <c r="BK152" i="2" s="1"/>
  <c r="J152" i="2" s="1"/>
  <c r="J66" i="2" s="1"/>
  <c r="J153" i="2"/>
  <c r="BE153" i="2" s="1"/>
  <c r="BI151" i="2"/>
  <c r="BH151" i="2"/>
  <c r="BG151" i="2"/>
  <c r="BF151" i="2"/>
  <c r="T151" i="2"/>
  <c r="R151" i="2"/>
  <c r="P151" i="2"/>
  <c r="BK151" i="2"/>
  <c r="J151" i="2"/>
  <c r="BE151" i="2"/>
  <c r="BI150" i="2"/>
  <c r="BH150" i="2"/>
  <c r="BG150" i="2"/>
  <c r="BF150" i="2"/>
  <c r="T150" i="2"/>
  <c r="R150" i="2"/>
  <c r="P150" i="2"/>
  <c r="BK150" i="2"/>
  <c r="J150" i="2"/>
  <c r="BE150" i="2"/>
  <c r="BI149" i="2"/>
  <c r="BH149" i="2"/>
  <c r="BG149" i="2"/>
  <c r="BF149" i="2"/>
  <c r="T149" i="2"/>
  <c r="R149" i="2"/>
  <c r="P149" i="2"/>
  <c r="BK149" i="2"/>
  <c r="J149" i="2"/>
  <c r="BE149" i="2"/>
  <c r="BI148" i="2"/>
  <c r="BH148" i="2"/>
  <c r="BG148" i="2"/>
  <c r="BF148" i="2"/>
  <c r="T148" i="2"/>
  <c r="R148" i="2"/>
  <c r="P148" i="2"/>
  <c r="BK148" i="2"/>
  <c r="J148" i="2"/>
  <c r="BE148" i="2"/>
  <c r="BI147" i="2"/>
  <c r="BH147" i="2"/>
  <c r="BG147" i="2"/>
  <c r="BF147" i="2"/>
  <c r="T147" i="2"/>
  <c r="R147" i="2"/>
  <c r="P147" i="2"/>
  <c r="BK147" i="2"/>
  <c r="J147" i="2"/>
  <c r="BE147" i="2"/>
  <c r="BI146" i="2"/>
  <c r="BH146" i="2"/>
  <c r="BG146" i="2"/>
  <c r="BF146" i="2"/>
  <c r="T146" i="2"/>
  <c r="R146" i="2"/>
  <c r="P146" i="2"/>
  <c r="BK146" i="2"/>
  <c r="J146" i="2"/>
  <c r="BE146" i="2"/>
  <c r="BI145" i="2"/>
  <c r="BH145" i="2"/>
  <c r="BG145" i="2"/>
  <c r="BF145" i="2"/>
  <c r="T145" i="2"/>
  <c r="R145" i="2"/>
  <c r="P145" i="2"/>
  <c r="BK145" i="2"/>
  <c r="J145" i="2"/>
  <c r="BE145" i="2"/>
  <c r="BI144" i="2"/>
  <c r="BH144" i="2"/>
  <c r="BG144" i="2"/>
  <c r="BF144" i="2"/>
  <c r="T144" i="2"/>
  <c r="R144" i="2"/>
  <c r="P144" i="2"/>
  <c r="BK144" i="2"/>
  <c r="J144" i="2"/>
  <c r="BE144" i="2"/>
  <c r="BI143" i="2"/>
  <c r="BH143" i="2"/>
  <c r="BG143" i="2"/>
  <c r="BF143" i="2"/>
  <c r="T143" i="2"/>
  <c r="R143" i="2"/>
  <c r="P143" i="2"/>
  <c r="BK143" i="2"/>
  <c r="J143" i="2"/>
  <c r="BE143" i="2"/>
  <c r="BI142" i="2"/>
  <c r="BH142" i="2"/>
  <c r="BG142" i="2"/>
  <c r="BF142" i="2"/>
  <c r="T142" i="2"/>
  <c r="R142" i="2"/>
  <c r="P142" i="2"/>
  <c r="BK142" i="2"/>
  <c r="J142" i="2"/>
  <c r="BE142" i="2"/>
  <c r="BI141" i="2"/>
  <c r="BH141" i="2"/>
  <c r="BG141" i="2"/>
  <c r="BF141" i="2"/>
  <c r="T141" i="2"/>
  <c r="R141" i="2"/>
  <c r="P141" i="2"/>
  <c r="BK141" i="2"/>
  <c r="J141" i="2"/>
  <c r="BE141" i="2"/>
  <c r="BI140" i="2"/>
  <c r="BH140" i="2"/>
  <c r="BG140" i="2"/>
  <c r="BF140" i="2"/>
  <c r="T140" i="2"/>
  <c r="R140" i="2"/>
  <c r="P140" i="2"/>
  <c r="BK140" i="2"/>
  <c r="J140" i="2"/>
  <c r="BE140" i="2"/>
  <c r="BI139" i="2"/>
  <c r="BH139" i="2"/>
  <c r="BG139" i="2"/>
  <c r="BF139" i="2"/>
  <c r="T139" i="2"/>
  <c r="R139" i="2"/>
  <c r="P139" i="2"/>
  <c r="BK139" i="2"/>
  <c r="J139" i="2"/>
  <c r="BE139" i="2"/>
  <c r="BI138" i="2"/>
  <c r="BH138" i="2"/>
  <c r="BG138" i="2"/>
  <c r="BF138" i="2"/>
  <c r="T138" i="2"/>
  <c r="R138" i="2"/>
  <c r="P138" i="2"/>
  <c r="BK138" i="2"/>
  <c r="J138" i="2"/>
  <c r="BE138" i="2"/>
  <c r="BI137" i="2"/>
  <c r="BH137" i="2"/>
  <c r="BG137" i="2"/>
  <c r="BF137" i="2"/>
  <c r="T137" i="2"/>
  <c r="R137" i="2"/>
  <c r="P137" i="2"/>
  <c r="BK137" i="2"/>
  <c r="J137" i="2"/>
  <c r="BE137" i="2"/>
  <c r="BI136" i="2"/>
  <c r="BH136" i="2"/>
  <c r="BG136" i="2"/>
  <c r="BF136" i="2"/>
  <c r="T136" i="2"/>
  <c r="R136" i="2"/>
  <c r="P136" i="2"/>
  <c r="BK136" i="2"/>
  <c r="J136" i="2"/>
  <c r="BE136" i="2"/>
  <c r="BI135" i="2"/>
  <c r="BH135" i="2"/>
  <c r="BG135" i="2"/>
  <c r="BF135" i="2"/>
  <c r="T135" i="2"/>
  <c r="R135" i="2"/>
  <c r="P135" i="2"/>
  <c r="BK135" i="2"/>
  <c r="J135" i="2"/>
  <c r="BE135" i="2"/>
  <c r="BI134" i="2"/>
  <c r="BH134" i="2"/>
  <c r="BG134" i="2"/>
  <c r="BF134" i="2"/>
  <c r="T134" i="2"/>
  <c r="R134" i="2"/>
  <c r="P134" i="2"/>
  <c r="BK134" i="2"/>
  <c r="J134" i="2"/>
  <c r="BE134" i="2"/>
  <c r="BI133" i="2"/>
  <c r="BH133" i="2"/>
  <c r="BG133" i="2"/>
  <c r="BF133" i="2"/>
  <c r="T133" i="2"/>
  <c r="R133" i="2"/>
  <c r="P133" i="2"/>
  <c r="BK133" i="2"/>
  <c r="J133" i="2"/>
  <c r="BE133" i="2"/>
  <c r="BI132" i="2"/>
  <c r="BH132" i="2"/>
  <c r="BG132" i="2"/>
  <c r="BF132" i="2"/>
  <c r="T132" i="2"/>
  <c r="R132" i="2"/>
  <c r="P132" i="2"/>
  <c r="BK132" i="2"/>
  <c r="J132" i="2"/>
  <c r="BE132" i="2"/>
  <c r="BI131" i="2"/>
  <c r="BH131" i="2"/>
  <c r="BG131" i="2"/>
  <c r="BF131" i="2"/>
  <c r="T131" i="2"/>
  <c r="R131" i="2"/>
  <c r="P131" i="2"/>
  <c r="BK131" i="2"/>
  <c r="J131" i="2"/>
  <c r="BE131" i="2"/>
  <c r="BI130" i="2"/>
  <c r="BH130" i="2"/>
  <c r="BG130" i="2"/>
  <c r="BF130" i="2"/>
  <c r="T130" i="2"/>
  <c r="R130" i="2"/>
  <c r="P130" i="2"/>
  <c r="BK130" i="2"/>
  <c r="J130" i="2"/>
  <c r="BE130" i="2"/>
  <c r="BI129" i="2"/>
  <c r="BH129" i="2"/>
  <c r="BG129" i="2"/>
  <c r="BF129" i="2"/>
  <c r="T129" i="2"/>
  <c r="R129" i="2"/>
  <c r="R126" i="2" s="1"/>
  <c r="P129" i="2"/>
  <c r="BK129" i="2"/>
  <c r="J129" i="2"/>
  <c r="BE129" i="2"/>
  <c r="BI128" i="2"/>
  <c r="BH128" i="2"/>
  <c r="BG128" i="2"/>
  <c r="BF128" i="2"/>
  <c r="T128" i="2"/>
  <c r="R128" i="2"/>
  <c r="P128" i="2"/>
  <c r="BK128" i="2"/>
  <c r="BK126" i="2" s="1"/>
  <c r="J126" i="2" s="1"/>
  <c r="J65" i="2" s="1"/>
  <c r="J128" i="2"/>
  <c r="BE128" i="2"/>
  <c r="BI127" i="2"/>
  <c r="BH127" i="2"/>
  <c r="BG127" i="2"/>
  <c r="BF127" i="2"/>
  <c r="T127" i="2"/>
  <c r="T126" i="2"/>
  <c r="R127" i="2"/>
  <c r="P127" i="2"/>
  <c r="P126" i="2"/>
  <c r="BK127" i="2"/>
  <c r="J127" i="2"/>
  <c r="BE127" i="2" s="1"/>
  <c r="BI125" i="2"/>
  <c r="BH125" i="2"/>
  <c r="BG125" i="2"/>
  <c r="BF125" i="2"/>
  <c r="T125" i="2"/>
  <c r="T124" i="2" s="1"/>
  <c r="R125" i="2"/>
  <c r="R124" i="2" s="1"/>
  <c r="P125" i="2"/>
  <c r="P124" i="2" s="1"/>
  <c r="BK125" i="2"/>
  <c r="BK124" i="2" s="1"/>
  <c r="J124" i="2" s="1"/>
  <c r="J64" i="2" s="1"/>
  <c r="J125" i="2"/>
  <c r="BE125" i="2" s="1"/>
  <c r="BI123" i="2"/>
  <c r="BH123" i="2"/>
  <c r="BG123" i="2"/>
  <c r="BF123" i="2"/>
  <c r="T123" i="2"/>
  <c r="R123" i="2"/>
  <c r="P123" i="2"/>
  <c r="BK123" i="2"/>
  <c r="J123" i="2"/>
  <c r="BE123" i="2"/>
  <c r="BI122" i="2"/>
  <c r="BH122" i="2"/>
  <c r="BG122" i="2"/>
  <c r="BF122" i="2"/>
  <c r="T122" i="2"/>
  <c r="R122" i="2"/>
  <c r="P122" i="2"/>
  <c r="BK122" i="2"/>
  <c r="J122" i="2"/>
  <c r="BE122" i="2"/>
  <c r="BI121" i="2"/>
  <c r="BH121" i="2"/>
  <c r="BG121" i="2"/>
  <c r="BF121" i="2"/>
  <c r="T121" i="2"/>
  <c r="R121" i="2"/>
  <c r="P121" i="2"/>
  <c r="BK121" i="2"/>
  <c r="J121" i="2"/>
  <c r="BE121" i="2"/>
  <c r="BI120" i="2"/>
  <c r="BH120" i="2"/>
  <c r="BG120" i="2"/>
  <c r="BF120" i="2"/>
  <c r="T120" i="2"/>
  <c r="R120" i="2"/>
  <c r="P120" i="2"/>
  <c r="BK120" i="2"/>
  <c r="J120" i="2"/>
  <c r="BE120" i="2"/>
  <c r="BI119" i="2"/>
  <c r="BH119" i="2"/>
  <c r="BG119" i="2"/>
  <c r="BF119" i="2"/>
  <c r="T119" i="2"/>
  <c r="R119" i="2"/>
  <c r="P119" i="2"/>
  <c r="BK119" i="2"/>
  <c r="J119" i="2"/>
  <c r="BE119" i="2"/>
  <c r="BI118" i="2"/>
  <c r="BH118" i="2"/>
  <c r="BG118" i="2"/>
  <c r="BF118" i="2"/>
  <c r="T118" i="2"/>
  <c r="R118" i="2"/>
  <c r="P118" i="2"/>
  <c r="BK118" i="2"/>
  <c r="J118" i="2"/>
  <c r="BE118" i="2"/>
  <c r="BI117" i="2"/>
  <c r="BH117" i="2"/>
  <c r="BG117" i="2"/>
  <c r="BF117" i="2"/>
  <c r="T117" i="2"/>
  <c r="R117" i="2"/>
  <c r="P117" i="2"/>
  <c r="BK117" i="2"/>
  <c r="J117" i="2"/>
  <c r="BE117" i="2"/>
  <c r="BI116" i="2"/>
  <c r="BH116" i="2"/>
  <c r="BG116" i="2"/>
  <c r="BF116" i="2"/>
  <c r="T116" i="2"/>
  <c r="R116" i="2"/>
  <c r="P116" i="2"/>
  <c r="BK116" i="2"/>
  <c r="J116" i="2"/>
  <c r="BE116" i="2"/>
  <c r="BI115" i="2"/>
  <c r="BH115" i="2"/>
  <c r="BG115" i="2"/>
  <c r="BF115" i="2"/>
  <c r="T115" i="2"/>
  <c r="R115" i="2"/>
  <c r="P115" i="2"/>
  <c r="BK115" i="2"/>
  <c r="J115" i="2"/>
  <c r="BE115" i="2"/>
  <c r="BI114" i="2"/>
  <c r="BH114" i="2"/>
  <c r="BG114" i="2"/>
  <c r="BF114" i="2"/>
  <c r="T114" i="2"/>
  <c r="R114" i="2"/>
  <c r="P114" i="2"/>
  <c r="BK114" i="2"/>
  <c r="J114" i="2"/>
  <c r="BE114" i="2"/>
  <c r="BI113" i="2"/>
  <c r="BH113" i="2"/>
  <c r="BG113" i="2"/>
  <c r="BF113" i="2"/>
  <c r="T113" i="2"/>
  <c r="R113" i="2"/>
  <c r="P113" i="2"/>
  <c r="BK113" i="2"/>
  <c r="J113" i="2"/>
  <c r="BE113" i="2"/>
  <c r="BI112" i="2"/>
  <c r="BH112" i="2"/>
  <c r="BG112" i="2"/>
  <c r="BF112" i="2"/>
  <c r="T112" i="2"/>
  <c r="R112" i="2"/>
  <c r="R109" i="2" s="1"/>
  <c r="P112" i="2"/>
  <c r="BK112" i="2"/>
  <c r="J112" i="2"/>
  <c r="BE112" i="2"/>
  <c r="BI111" i="2"/>
  <c r="BH111" i="2"/>
  <c r="BG111" i="2"/>
  <c r="BF111" i="2"/>
  <c r="T111" i="2"/>
  <c r="R111" i="2"/>
  <c r="P111" i="2"/>
  <c r="BK111" i="2"/>
  <c r="BK109" i="2" s="1"/>
  <c r="J109" i="2" s="1"/>
  <c r="J63" i="2" s="1"/>
  <c r="J111" i="2"/>
  <c r="BE111" i="2"/>
  <c r="BI110" i="2"/>
  <c r="BH110" i="2"/>
  <c r="BG110" i="2"/>
  <c r="BF110" i="2"/>
  <c r="T110" i="2"/>
  <c r="T109" i="2"/>
  <c r="R110" i="2"/>
  <c r="P110" i="2"/>
  <c r="P109" i="2"/>
  <c r="BK110" i="2"/>
  <c r="J110" i="2"/>
  <c r="BE110" i="2" s="1"/>
  <c r="BI108" i="2"/>
  <c r="BH108" i="2"/>
  <c r="BG108" i="2"/>
  <c r="BF108" i="2"/>
  <c r="T108" i="2"/>
  <c r="R108" i="2"/>
  <c r="P108" i="2"/>
  <c r="BK108" i="2"/>
  <c r="J108" i="2"/>
  <c r="BE108" i="2" s="1"/>
  <c r="BI107" i="2"/>
  <c r="BH107" i="2"/>
  <c r="BG107" i="2"/>
  <c r="BF107" i="2"/>
  <c r="T107" i="2"/>
  <c r="R107" i="2"/>
  <c r="P107" i="2"/>
  <c r="BK107" i="2"/>
  <c r="J107" i="2"/>
  <c r="BE107" i="2" s="1"/>
  <c r="BI106" i="2"/>
  <c r="BH106" i="2"/>
  <c r="BG106" i="2"/>
  <c r="BF106" i="2"/>
  <c r="T106" i="2"/>
  <c r="R106" i="2"/>
  <c r="P106" i="2"/>
  <c r="BK106" i="2"/>
  <c r="J106" i="2"/>
  <c r="BE106" i="2" s="1"/>
  <c r="BI105" i="2"/>
  <c r="BH105" i="2"/>
  <c r="BG105" i="2"/>
  <c r="BF105" i="2"/>
  <c r="T105" i="2"/>
  <c r="T104" i="2" s="1"/>
  <c r="R105" i="2"/>
  <c r="R104" i="2" s="1"/>
  <c r="P105" i="2"/>
  <c r="P104" i="2" s="1"/>
  <c r="BK105" i="2"/>
  <c r="BK104" i="2" s="1"/>
  <c r="J104" i="2" s="1"/>
  <c r="J62" i="2" s="1"/>
  <c r="J105" i="2"/>
  <c r="BE105" i="2" s="1"/>
  <c r="BI103" i="2"/>
  <c r="BH103" i="2"/>
  <c r="BG103" i="2"/>
  <c r="BF103" i="2"/>
  <c r="T103" i="2"/>
  <c r="R103" i="2"/>
  <c r="P103" i="2"/>
  <c r="BK103" i="2"/>
  <c r="J103" i="2"/>
  <c r="BE103" i="2"/>
  <c r="BI102" i="2"/>
  <c r="BH102" i="2"/>
  <c r="BG102" i="2"/>
  <c r="BF102" i="2"/>
  <c r="T102" i="2"/>
  <c r="R102" i="2"/>
  <c r="P102" i="2"/>
  <c r="BK102" i="2"/>
  <c r="J102" i="2"/>
  <c r="BE102" i="2"/>
  <c r="BI101" i="2"/>
  <c r="BH101" i="2"/>
  <c r="BG101" i="2"/>
  <c r="BF101" i="2"/>
  <c r="T101" i="2"/>
  <c r="R101" i="2"/>
  <c r="P101" i="2"/>
  <c r="BK101" i="2"/>
  <c r="J101" i="2"/>
  <c r="BE101" i="2"/>
  <c r="BI100" i="2"/>
  <c r="BH100" i="2"/>
  <c r="BG100" i="2"/>
  <c r="BF100" i="2"/>
  <c r="T100" i="2"/>
  <c r="R100" i="2"/>
  <c r="P100" i="2"/>
  <c r="BK100" i="2"/>
  <c r="J100" i="2"/>
  <c r="BE100" i="2"/>
  <c r="BI99" i="2"/>
  <c r="BH99" i="2"/>
  <c r="BG99" i="2"/>
  <c r="BF99" i="2"/>
  <c r="T99" i="2"/>
  <c r="R99" i="2"/>
  <c r="P99" i="2"/>
  <c r="BK99" i="2"/>
  <c r="J99" i="2"/>
  <c r="BE99" i="2"/>
  <c r="BI98" i="2"/>
  <c r="BH98" i="2"/>
  <c r="BG98" i="2"/>
  <c r="BF98" i="2"/>
  <c r="T98" i="2"/>
  <c r="R98" i="2"/>
  <c r="P98" i="2"/>
  <c r="BK98" i="2"/>
  <c r="J98" i="2"/>
  <c r="BE98" i="2"/>
  <c r="BI97" i="2"/>
  <c r="BH97" i="2"/>
  <c r="BG97" i="2"/>
  <c r="BF97" i="2"/>
  <c r="T97" i="2"/>
  <c r="R97" i="2"/>
  <c r="P97" i="2"/>
  <c r="BK97" i="2"/>
  <c r="J97" i="2"/>
  <c r="BE97" i="2"/>
  <c r="BI96" i="2"/>
  <c r="BH96" i="2"/>
  <c r="BG96" i="2"/>
  <c r="BF96" i="2"/>
  <c r="T96" i="2"/>
  <c r="R96" i="2"/>
  <c r="P96" i="2"/>
  <c r="BK96" i="2"/>
  <c r="J96" i="2"/>
  <c r="BE96" i="2"/>
  <c r="BI95" i="2"/>
  <c r="BH95" i="2"/>
  <c r="BG95" i="2"/>
  <c r="BF95" i="2"/>
  <c r="T95" i="2"/>
  <c r="R95" i="2"/>
  <c r="P95" i="2"/>
  <c r="BK95" i="2"/>
  <c r="J95" i="2"/>
  <c r="BE95" i="2"/>
  <c r="BI94" i="2"/>
  <c r="BH94" i="2"/>
  <c r="BG94" i="2"/>
  <c r="BF94" i="2"/>
  <c r="T94" i="2"/>
  <c r="R94" i="2"/>
  <c r="P94" i="2"/>
  <c r="BK94" i="2"/>
  <c r="J94" i="2"/>
  <c r="BE94" i="2"/>
  <c r="BI93" i="2"/>
  <c r="F37" i="2" s="1"/>
  <c r="BD55" i="1" s="1"/>
  <c r="BD54" i="1" s="1"/>
  <c r="W33" i="1" s="1"/>
  <c r="BH93" i="2"/>
  <c r="BG93" i="2"/>
  <c r="F35" i="2" s="1"/>
  <c r="BB55" i="1" s="1"/>
  <c r="BB54" i="1" s="1"/>
  <c r="BF93" i="2"/>
  <c r="J34" i="2" s="1"/>
  <c r="AW55" i="1" s="1"/>
  <c r="T93" i="2"/>
  <c r="T92" i="2"/>
  <c r="R93" i="2"/>
  <c r="R92" i="2"/>
  <c r="P93" i="2"/>
  <c r="P92" i="2"/>
  <c r="BK93" i="2"/>
  <c r="J93" i="2"/>
  <c r="BE93" i="2" s="1"/>
  <c r="J87" i="2"/>
  <c r="J86" i="2"/>
  <c r="F86" i="2"/>
  <c r="F84" i="2"/>
  <c r="E82" i="2"/>
  <c r="J55" i="2"/>
  <c r="J54" i="2"/>
  <c r="F54" i="2"/>
  <c r="F52" i="2"/>
  <c r="E50" i="2"/>
  <c r="J18" i="2"/>
  <c r="E18" i="2"/>
  <c r="F87" i="2" s="1"/>
  <c r="J17" i="2"/>
  <c r="J12" i="2"/>
  <c r="J84" i="2" s="1"/>
  <c r="J52" i="2"/>
  <c r="E7" i="2"/>
  <c r="E48" i="2" s="1"/>
  <c r="E80" i="2"/>
  <c r="AS54" i="1"/>
  <c r="L50" i="1"/>
  <c r="AM50" i="1"/>
  <c r="AM49" i="1"/>
  <c r="L49" i="1"/>
  <c r="AM47" i="1"/>
  <c r="L47" i="1"/>
  <c r="L45" i="1"/>
  <c r="L44" i="1"/>
  <c r="P164" i="2" l="1"/>
  <c r="BK177" i="2"/>
  <c r="J177" i="2" s="1"/>
  <c r="J70" i="2" s="1"/>
  <c r="F55" i="2"/>
  <c r="F36" i="2"/>
  <c r="BC55" i="1" s="1"/>
  <c r="BC54" i="1" s="1"/>
  <c r="W32" i="1" s="1"/>
  <c r="R164" i="2"/>
  <c r="P177" i="2"/>
  <c r="BK92" i="2"/>
  <c r="BK91" i="2" s="1"/>
  <c r="BK164" i="2"/>
  <c r="J164" i="2" s="1"/>
  <c r="J69" i="2" s="1"/>
  <c r="W31" i="1"/>
  <c r="AX54" i="1"/>
  <c r="J33" i="2"/>
  <c r="AV55" i="1" s="1"/>
  <c r="AT55" i="1" s="1"/>
  <c r="F33" i="2"/>
  <c r="AZ55" i="1" s="1"/>
  <c r="AZ54" i="1" s="1"/>
  <c r="P91" i="2"/>
  <c r="P90" i="2" s="1"/>
  <c r="AU55" i="1" s="1"/>
  <c r="AU54" i="1" s="1"/>
  <c r="R91" i="2"/>
  <c r="R90" i="2" s="1"/>
  <c r="T91" i="2"/>
  <c r="T90" i="2" s="1"/>
  <c r="F34" i="2"/>
  <c r="BA55" i="1" s="1"/>
  <c r="BA54" i="1" s="1"/>
  <c r="AY54" i="1" l="1"/>
  <c r="J92" i="2"/>
  <c r="J61" i="2" s="1"/>
  <c r="W30" i="1"/>
  <c r="AW54" i="1"/>
  <c r="AK30" i="1" s="1"/>
  <c r="W29" i="1"/>
  <c r="AV54" i="1"/>
  <c r="BK90" i="2"/>
  <c r="J90" i="2" s="1"/>
  <c r="J91" i="2"/>
  <c r="J60" i="2" s="1"/>
  <c r="J59" i="2" l="1"/>
  <c r="J30" i="2"/>
  <c r="AK29" i="1"/>
  <c r="AT54" i="1"/>
  <c r="AG55" i="1" l="1"/>
  <c r="J39" i="2"/>
  <c r="AG54" i="1" l="1"/>
  <c r="AN55" i="1"/>
  <c r="AN54" i="1" l="1"/>
  <c r="AK26" i="1"/>
  <c r="AK35" i="1" s="1"/>
</calcChain>
</file>

<file path=xl/sharedStrings.xml><?xml version="1.0" encoding="utf-8"?>
<sst xmlns="http://schemas.openxmlformats.org/spreadsheetml/2006/main" count="1976" uniqueCount="626">
  <si>
    <t>Export Komplet</t>
  </si>
  <si>
    <t/>
  </si>
  <si>
    <t>2.0</t>
  </si>
  <si>
    <t>False</t>
  </si>
  <si>
    <t>{86f6c539-d6c8-4677-aa40-3540aeccaec5}</t>
  </si>
  <si>
    <t>&gt;&gt;  skryté sloupce  &lt;&lt;</t>
  </si>
  <si>
    <t>0,01</t>
  </si>
  <si>
    <t>21</t>
  </si>
  <si>
    <t>15</t>
  </si>
  <si>
    <t>v ---  níže se nacházejí doplnkové a pomocné údaje k sestavám  --- v</t>
  </si>
  <si>
    <t>Návod na vyplnění</t>
  </si>
  <si>
    <t>0,001</t>
  </si>
  <si>
    <t>Kód:</t>
  </si>
  <si>
    <t>AA4KSSINT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</si>
  <si>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</si>
  <si>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</si>
  <si>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ADM.BUDOVY KSS LK P.O., ČESKÉ MLÁDEŽE Č.P.632/32, LIBEREC - INTERIÉR</t>
  </si>
  <si>
    <t>KSO:</t>
  </si>
  <si>
    <t>CC-CZ:</t>
  </si>
  <si>
    <t>Místo:</t>
  </si>
  <si>
    <t xml:space="preserve"> </t>
  </si>
  <si>
    <t>Datum:</t>
  </si>
  <si>
    <t>Zadavatel:</t>
  </si>
  <si>
    <t>IČ:</t>
  </si>
  <si>
    <t>KSS LK, ČESKOSLOVENSKÉ ARMÁDY, JABLONEC N.NIS.</t>
  </si>
  <si>
    <t>DIČ:</t>
  </si>
  <si>
    <t>Uchazeč:</t>
  </si>
  <si>
    <t>Vyplň údaj</t>
  </si>
  <si>
    <t>Projektant:</t>
  </si>
  <si>
    <t>ATELIER 4, ING.ARCH.PAVEL TAUŠ</t>
  </si>
  <si>
    <t>True</t>
  </si>
  <si>
    <t>Zpracovatel:</t>
  </si>
  <si>
    <t>PROPOS LIBEREC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</si>
  <si>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</si>
  <si>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</si>
  <si>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</si>
  <si>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</si>
  <si>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</si>
  <si>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</si>
  <si>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</si>
  <si>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</si>
  <si>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</si>
  <si>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</si>
  <si>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</si>
  <si>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</si>
  <si>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</si>
  <si>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</si>
  <si>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</si>
  <si>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</si>
  <si>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</si>
  <si>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</si>
  <si>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</si>
  <si>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</si>
  <si>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</si>
  <si>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</si>
  <si>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</si>
  <si>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</si>
  <si>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</si>
  <si>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</si>
  <si>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</si>
  <si>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</si>
  <si>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</si>
  <si>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</si>
  <si>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</si>
  <si>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</si>
  <si>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</si>
  <si>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</si>
  <si>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</si>
  <si>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</si>
  <si>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</si>
  <si>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</si>
  <si>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</si>
  <si>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INTERIER</t>
  </si>
  <si>
    <t>PROJEKT INTERIÉRU</t>
  </si>
  <si>
    <t>STA</t>
  </si>
  <si>
    <t>1</t>
  </si>
  <si>
    <t>{68e46b29-fdcb-4822-a03d-7642ed816b2d}</t>
  </si>
  <si>
    <t>2</t>
  </si>
  <si>
    <t>KRYCÍ LIST SOUPISU PRACÍ</t>
  </si>
  <si>
    <t>Objekt:</t>
  </si>
  <si>
    <t xml:space="preserve"> Součástí jednotlivých položek dodávek je i vlastní sestavení, montáž, veškerá manipulace, úklid po montáži vč.likvidace obalů, zařízení stavenistě (pracoviště) vč.energií, ochranných a bezpečnostních prostředků. </t>
  </si>
  <si>
    <t>Kód dílu - Popis</t>
  </si>
  <si>
    <t>Cena celkem [CZK]</t>
  </si>
  <si>
    <t>Náklady ze soupisu prací</t>
  </si>
  <si>
    <t>-1</t>
  </si>
  <si>
    <t>PSV - PRVKY MOBILIÁŘE A VYBAVENÍ</t>
  </si>
  <si>
    <t xml:space="preserve">    1.0 - STOLY (MT)</t>
  </si>
  <si>
    <t xml:space="preserve">    2.0 - ŽIDLE (MZ)</t>
  </si>
  <si>
    <t xml:space="preserve">    3.0 - SKŘÍNĚ (MS)</t>
  </si>
  <si>
    <t xml:space="preserve">    4.0 - KONTEJNERY (MK)</t>
  </si>
  <si>
    <t xml:space="preserve">    5.0 - REGÁLY (MR)</t>
  </si>
  <si>
    <t xml:space="preserve">    6.0 - MOBILIÁŘ OSTATNÍ (MO)</t>
  </si>
  <si>
    <t xml:space="preserve">    7.0 - KUCHYŇSKÉ LINKY (VK)</t>
  </si>
  <si>
    <t xml:space="preserve">    8.0 - VNITŘNÍ VYBAVENÍ OSTATNÍ (VO) - VIZ STAVEBNÍ ČÁST</t>
  </si>
  <si>
    <t xml:space="preserve">    9.0 - HYGIENICKÉ VYBAVENÍ (VH)</t>
  </si>
  <si>
    <t xml:space="preserve">    10.0 - INFORMAČNÍ A ORIENTAČNÍ SYSTÉM (IS)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</si>
  <si>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</si>
  <si>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</si>
  <si>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</si>
  <si>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</si>
  <si>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</si>
  <si>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</si>
  <si>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</si>
  <si>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</si>
  <si>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</si>
  <si>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</si>
  <si>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</si>
  <si>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</si>
  <si>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</si>
  <si>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</si>
  <si>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PRVKY MOBILIÁŘE A VYBAVENÍ</t>
  </si>
  <si>
    <t>ROZPOCET</t>
  </si>
  <si>
    <t>1.0</t>
  </si>
  <si>
    <t>STOLY (MT)</t>
  </si>
  <si>
    <t>K</t>
  </si>
  <si>
    <t>1.1</t>
  </si>
  <si>
    <t>Stůl pracovní - levý - ozn.MT/ 01</t>
  </si>
  <si>
    <t>kus</t>
  </si>
  <si>
    <t>16</t>
  </si>
  <si>
    <t>-55519246</t>
  </si>
  <si>
    <t>1.2</t>
  </si>
  <si>
    <t>Stůl pracovní - pravý- ozn.MT/ 02</t>
  </si>
  <si>
    <t>-1600443733</t>
  </si>
  <si>
    <t>3</t>
  </si>
  <si>
    <t>1.3</t>
  </si>
  <si>
    <t>Stůl jednací - ozn.MT/ 03</t>
  </si>
  <si>
    <t>894667541</t>
  </si>
  <si>
    <t>4</t>
  </si>
  <si>
    <t>1.4</t>
  </si>
  <si>
    <t>Stůl jednací / jídelní - ozn.MT/ 04</t>
  </si>
  <si>
    <t>32675931</t>
  </si>
  <si>
    <t>5</t>
  </si>
  <si>
    <t>1.5</t>
  </si>
  <si>
    <t>Stůl jednací / jídelní s modulem - ozn.MT/ 05</t>
  </si>
  <si>
    <t>577195481</t>
  </si>
  <si>
    <t>6</t>
  </si>
  <si>
    <t>1.6</t>
  </si>
  <si>
    <t>Stůl konferenční - ozn.MT/ 06</t>
  </si>
  <si>
    <t>-42019374</t>
  </si>
  <si>
    <t>7</t>
  </si>
  <si>
    <t>1.7</t>
  </si>
  <si>
    <t>Stůl pracovní - IT - ozn.MT/ 07</t>
  </si>
  <si>
    <t>1639534622</t>
  </si>
  <si>
    <t>8</t>
  </si>
  <si>
    <t>1.8</t>
  </si>
  <si>
    <t>Stůl odkládací - ozn.MT/ 08</t>
  </si>
  <si>
    <t>-964647559</t>
  </si>
  <si>
    <t>9</t>
  </si>
  <si>
    <t>1.9</t>
  </si>
  <si>
    <t>Stůl jednací manažerský - ozn.MT/ 09</t>
  </si>
  <si>
    <t>-1145917452</t>
  </si>
  <si>
    <t>10</t>
  </si>
  <si>
    <t>1.10</t>
  </si>
  <si>
    <t>Stůl pracovní manažerský - ozn.MT/ 10</t>
  </si>
  <si>
    <t>361893778</t>
  </si>
  <si>
    <t>11</t>
  </si>
  <si>
    <t>1.11</t>
  </si>
  <si>
    <t>Recepční pult - ozn.MT/ 11</t>
  </si>
  <si>
    <t>-179743195</t>
  </si>
  <si>
    <t>ŽIDLE (MZ)</t>
  </si>
  <si>
    <t>12</t>
  </si>
  <si>
    <t>2.1</t>
  </si>
  <si>
    <t>Židle pracovní pojízdná otočná - ozn.MZ/ 01</t>
  </si>
  <si>
    <t>-1876384636</t>
  </si>
  <si>
    <t>13</t>
  </si>
  <si>
    <t>2.2</t>
  </si>
  <si>
    <t>Židle konferenční s područkami - ozn.MZ/ 02</t>
  </si>
  <si>
    <t>1384523393</t>
  </si>
  <si>
    <t>14</t>
  </si>
  <si>
    <t>2.3</t>
  </si>
  <si>
    <t>Židle jídelní / jednací - ozn.MZ/ 03</t>
  </si>
  <si>
    <t>-1517827633</t>
  </si>
  <si>
    <t>2.4</t>
  </si>
  <si>
    <t>Konferenční polokřeslo - ozn.MZ/ 04</t>
  </si>
  <si>
    <t>1935872291</t>
  </si>
  <si>
    <t>3.0</t>
  </si>
  <si>
    <t>SKŘÍNĚ (MS)</t>
  </si>
  <si>
    <t>3.1</t>
  </si>
  <si>
    <t>Skříň policová hluboká - ozn.MS/ 01</t>
  </si>
  <si>
    <t>278518784</t>
  </si>
  <si>
    <t>17</t>
  </si>
  <si>
    <t>3.2</t>
  </si>
  <si>
    <t>Skříň šatní hluboká - ozn.MS/ 02</t>
  </si>
  <si>
    <t>189408742</t>
  </si>
  <si>
    <t>18</t>
  </si>
  <si>
    <t>3.3</t>
  </si>
  <si>
    <t>Skříňový nástavec hluboký - ozn.MS/ 03</t>
  </si>
  <si>
    <t>-379044052</t>
  </si>
  <si>
    <t>19</t>
  </si>
  <si>
    <t>3.4</t>
  </si>
  <si>
    <t>Skříň policová mělká - ozn.MS/ 04</t>
  </si>
  <si>
    <t>-1596816345</t>
  </si>
  <si>
    <t>20</t>
  </si>
  <si>
    <t>3.5</t>
  </si>
  <si>
    <t>Skříň šatní mělká - ozn.MS/ 05</t>
  </si>
  <si>
    <t>903479525</t>
  </si>
  <si>
    <t>3.6</t>
  </si>
  <si>
    <t>Skříňový nástavec mělký - ozn.MS/ 06</t>
  </si>
  <si>
    <t>1486596986</t>
  </si>
  <si>
    <t>22</t>
  </si>
  <si>
    <t>3.7</t>
  </si>
  <si>
    <t>Skříň policová prosklená - ozn.MS/ 07</t>
  </si>
  <si>
    <t>1170370210</t>
  </si>
  <si>
    <t>23</t>
  </si>
  <si>
    <t>3.8</t>
  </si>
  <si>
    <t>Police boční vysoká pravá - ozn.MS/ 08</t>
  </si>
  <si>
    <t>1130813901</t>
  </si>
  <si>
    <t>24</t>
  </si>
  <si>
    <t>3.9</t>
  </si>
  <si>
    <t>Police boční vysoká levá - ozn.MS/ 09</t>
  </si>
  <si>
    <t>621661448</t>
  </si>
  <si>
    <t>25</t>
  </si>
  <si>
    <t>3.10</t>
  </si>
  <si>
    <t>Skříň policová nízká - ozn.MS/ 10</t>
  </si>
  <si>
    <t>-2041998999</t>
  </si>
  <si>
    <t>26</t>
  </si>
  <si>
    <t>3.11</t>
  </si>
  <si>
    <t>Police boční nízké pravé- ozn.MS/ 11</t>
  </si>
  <si>
    <t>-1081299574</t>
  </si>
  <si>
    <t>27</t>
  </si>
  <si>
    <t>3.12</t>
  </si>
  <si>
    <t>Police boční nízké levé- ozn.MS/ 12</t>
  </si>
  <si>
    <t>654864452</t>
  </si>
  <si>
    <t>28</t>
  </si>
  <si>
    <t>3.13</t>
  </si>
  <si>
    <t>Skříň policová mělká otevřená- ozn.MS/ 13</t>
  </si>
  <si>
    <t>-2145871890</t>
  </si>
  <si>
    <t>29</t>
  </si>
  <si>
    <t>3.15</t>
  </si>
  <si>
    <t>Skříň policová otevřená - ozn.MS/ 15</t>
  </si>
  <si>
    <t>1555158861</t>
  </si>
  <si>
    <t>4.0</t>
  </si>
  <si>
    <t>KONTEJNERY (MK)</t>
  </si>
  <si>
    <t>30</t>
  </si>
  <si>
    <t>4.1</t>
  </si>
  <si>
    <t>Kontejner mobilní zásuvkový - ozn.MK/ 01</t>
  </si>
  <si>
    <t>-157090347</t>
  </si>
  <si>
    <t>5.0</t>
  </si>
  <si>
    <t>REGÁLY (MR)</t>
  </si>
  <si>
    <t>31</t>
  </si>
  <si>
    <t>5.1</t>
  </si>
  <si>
    <t>Regálová sestava hluboká, v=2000 mm, hl=500 mm, d=5200 mm - ozn.MR/ 01</t>
  </si>
  <si>
    <t>-2068624412</t>
  </si>
  <si>
    <t>32</t>
  </si>
  <si>
    <t>5.2</t>
  </si>
  <si>
    <t>Regálová sestava hluboká, v=2000 mm, hl=500 mm, d=4600 mm - ozn.MR/ 02</t>
  </si>
  <si>
    <t>2137025910</t>
  </si>
  <si>
    <t>33</t>
  </si>
  <si>
    <t>5.3</t>
  </si>
  <si>
    <t>Regálová sestava hluboká, v=2000 mm, hl=500 mm, d=4150 mm - ozn.MR/ 03</t>
  </si>
  <si>
    <t>2093619773</t>
  </si>
  <si>
    <t>34</t>
  </si>
  <si>
    <t>5.4</t>
  </si>
  <si>
    <t>Regálová sestava hluboká, v=2000 mm, hl=500 mm, d=4300 mm - ozn.MR/ 04</t>
  </si>
  <si>
    <t>-1097577485</t>
  </si>
  <si>
    <t>35</t>
  </si>
  <si>
    <t>5.5</t>
  </si>
  <si>
    <t>Regálová sestava hluboká, v=2000 mm, hl=500 mm, d=5500 mm - ozn.MR/ 05</t>
  </si>
  <si>
    <t>-1931038542</t>
  </si>
  <si>
    <t>36</t>
  </si>
  <si>
    <t>5.6</t>
  </si>
  <si>
    <t>Policový regál hluboký, v=2000 mm, hl=500 mm, d=1150 mm - ozn.MR/ 06</t>
  </si>
  <si>
    <t>787775155</t>
  </si>
  <si>
    <t>37</t>
  </si>
  <si>
    <t>5.7</t>
  </si>
  <si>
    <t>Regálová sestava hluboká, v=2500 mm, hl=500 mm, d=2200 mm - ozn.MR/ 07</t>
  </si>
  <si>
    <t>-708920427</t>
  </si>
  <si>
    <t>38</t>
  </si>
  <si>
    <t>5.8</t>
  </si>
  <si>
    <t>Policový regál hluboký, v=2500 mm, hl=500 mm, d=1150 mm - ozn.MR/ 08</t>
  </si>
  <si>
    <t>1575606299</t>
  </si>
  <si>
    <t>39</t>
  </si>
  <si>
    <t>5.9</t>
  </si>
  <si>
    <t>Regálová sestava hluboká, v=2500 mm, hl=500 mm, d=3250 mm - ozn.MR/ 09</t>
  </si>
  <si>
    <t>-540681841</t>
  </si>
  <si>
    <t>40</t>
  </si>
  <si>
    <t>5.10</t>
  </si>
  <si>
    <t>Regálová sestava hluboká, v=2500 mm, hl=500 mm, d=2800 mm - ozn.MR/ 10</t>
  </si>
  <si>
    <t>-193644437</t>
  </si>
  <si>
    <t>41</t>
  </si>
  <si>
    <t>5.11</t>
  </si>
  <si>
    <t>Regálová sestava hluboká, v=2500 mm, hl=500 mm, d=3850 mm - ozn.MR/ 11</t>
  </si>
  <si>
    <t>508050902</t>
  </si>
  <si>
    <t>42</t>
  </si>
  <si>
    <t>5.12</t>
  </si>
  <si>
    <t>Regálová sestava mělká, v=2000/2500 mm, hl=320 mm, d=6050 mm - ozn.MR/ 12</t>
  </si>
  <si>
    <t>-186759338</t>
  </si>
  <si>
    <t>43</t>
  </si>
  <si>
    <t>5.13</t>
  </si>
  <si>
    <t>Regálová sestava mělká, v=2000 mm, hl=320 mm, d=4300 mm - ozn.MR/ 13</t>
  </si>
  <si>
    <t>-1213168736</t>
  </si>
  <si>
    <t>44</t>
  </si>
  <si>
    <t>5.14</t>
  </si>
  <si>
    <t>Policový regál mělký, v=2500 mm, hl=320 mm, d=1150 mm - ozn.MR/ 14</t>
  </si>
  <si>
    <t>549451986</t>
  </si>
  <si>
    <t>45</t>
  </si>
  <si>
    <t>5.15</t>
  </si>
  <si>
    <t>Regálová sestava mělká, v=2500 mm, hl=320 mm, d=2500 mm - ozn.MR/ 15</t>
  </si>
  <si>
    <t>1889038820</t>
  </si>
  <si>
    <t>46</t>
  </si>
  <si>
    <t>5.16</t>
  </si>
  <si>
    <t>Regálová sestava mělká, v=2500 mm, hl=320 mm, d=4000 mm - ozn.MR/ 16</t>
  </si>
  <si>
    <t>-1454987678</t>
  </si>
  <si>
    <t>47</t>
  </si>
  <si>
    <t>5.17</t>
  </si>
  <si>
    <t>Regálová sestava mělká, v=2500 mm, hl=320 mm, d=1750 mm - ozn.MR/ 17</t>
  </si>
  <si>
    <t>-1861230051</t>
  </si>
  <si>
    <t>48</t>
  </si>
  <si>
    <t>5.18</t>
  </si>
  <si>
    <t>Regálová sestava mělká, v=2500 mm, hl=320 mm, d=2200 mm - ozn.MR/ 18</t>
  </si>
  <si>
    <t>1940832393</t>
  </si>
  <si>
    <t>49</t>
  </si>
  <si>
    <t>5.19</t>
  </si>
  <si>
    <t>Regálová sestava mělká, v=2500 mm, hl=320 mm, d=3100 mm - ozn.MR/ 19</t>
  </si>
  <si>
    <t>1167813571</t>
  </si>
  <si>
    <t>50</t>
  </si>
  <si>
    <t>5.20</t>
  </si>
  <si>
    <t>Regálová sestava mělká, v=2500 mm, hl=320 mm, d=3400 mm - ozn.MR/ 20</t>
  </si>
  <si>
    <t>148759379</t>
  </si>
  <si>
    <t>51</t>
  </si>
  <si>
    <t>5.21</t>
  </si>
  <si>
    <t>Regálová sestava mělká, v=2500 mm, hl=320 mm, d=4600 mm - ozn.MR/ 21</t>
  </si>
  <si>
    <t>2081965681</t>
  </si>
  <si>
    <t>52</t>
  </si>
  <si>
    <t>5.22</t>
  </si>
  <si>
    <t>Policový regál mělký, v=2500 mm, hl=320 mm, d=1450 mm - ozn.MR/ 22</t>
  </si>
  <si>
    <t>-2051651733</t>
  </si>
  <si>
    <t>53</t>
  </si>
  <si>
    <t>5.23</t>
  </si>
  <si>
    <t>Regálová sestava mělká, v=2500 mm, hl=320 mm, d=2650 mm - ozn.MR/ 23</t>
  </si>
  <si>
    <t>1174907522</t>
  </si>
  <si>
    <t>54</t>
  </si>
  <si>
    <t>5.24</t>
  </si>
  <si>
    <t>Regálová sestava hluboká, v = 2000 mm, hl = 500 mm, d = 3100 mm - ozn.MR/ 24</t>
  </si>
  <si>
    <t>1346043070</t>
  </si>
  <si>
    <t>55</t>
  </si>
  <si>
    <t>5.25</t>
  </si>
  <si>
    <t>Regálová sestava hluboká, v = 2000 mm, hl = 500 mm, d = 2050 mm - ozn.MR/ 25</t>
  </si>
  <si>
    <t>818197270</t>
  </si>
  <si>
    <t>6.0</t>
  </si>
  <si>
    <t>MOBILIÁŘ OSTATNÍ (MO)</t>
  </si>
  <si>
    <t>56</t>
  </si>
  <si>
    <t>6.1</t>
  </si>
  <si>
    <t>Věšáková stěna - ozn.MO/ 01</t>
  </si>
  <si>
    <t>-1165041154</t>
  </si>
  <si>
    <t>57</t>
  </si>
  <si>
    <t>6.2</t>
  </si>
  <si>
    <t>Věšák stojací - ozn.MO/ 02</t>
  </si>
  <si>
    <t>2106098808</t>
  </si>
  <si>
    <t>7.0</t>
  </si>
  <si>
    <t>KUCHYŇSKÉ LINKY (VK)</t>
  </si>
  <si>
    <t>58</t>
  </si>
  <si>
    <t>7.1</t>
  </si>
  <si>
    <t>Kuchyňská linka - čajová kuchyňka (příloha C1) - ozn.VK/ 01</t>
  </si>
  <si>
    <t>-690111096</t>
  </si>
  <si>
    <t>59</t>
  </si>
  <si>
    <t>7.11</t>
  </si>
  <si>
    <t>Vestavná lednice do kuchyňské linky ozn.VK/ 01</t>
  </si>
  <si>
    <t>-1029463381</t>
  </si>
  <si>
    <t>60</t>
  </si>
  <si>
    <t>7.2</t>
  </si>
  <si>
    <t>Kuchyňská linka - sekretariát (příloha C2) - ozn.VK/ 02</t>
  </si>
  <si>
    <t>1302931343</t>
  </si>
  <si>
    <t>61</t>
  </si>
  <si>
    <t>7.21</t>
  </si>
  <si>
    <t>Vestavná lednice do kuchyňské linky ozn.VK/ 02</t>
  </si>
  <si>
    <t>1778401868</t>
  </si>
  <si>
    <t>62</t>
  </si>
  <si>
    <t>7.3</t>
  </si>
  <si>
    <t>Kuchyňská linka - přípravna (přílohy C3 a C4) - ozn.VK/ 03</t>
  </si>
  <si>
    <t>960941983</t>
  </si>
  <si>
    <t>63</t>
  </si>
  <si>
    <t>7.31</t>
  </si>
  <si>
    <t>Vestavná myčka do kuchyňské linky ozn.VK/ 03</t>
  </si>
  <si>
    <t>972661765</t>
  </si>
  <si>
    <t>64</t>
  </si>
  <si>
    <t>7.32</t>
  </si>
  <si>
    <t>Vestavná lednice do kuchyňské linky ozn.VK/ 03</t>
  </si>
  <si>
    <t>-406576153</t>
  </si>
  <si>
    <t>8.0</t>
  </si>
  <si>
    <t>VNITŘNÍ VYBAVENÍ OSTATNÍ (VO) - VIZ STAVEBNÍ ČÁST</t>
  </si>
  <si>
    <t>9.0</t>
  </si>
  <si>
    <t>HYGIENICKÉ VYBAVENÍ (VH)</t>
  </si>
  <si>
    <t>65</t>
  </si>
  <si>
    <t>9.1</t>
  </si>
  <si>
    <t>Dávkovač mýdla - ozn.VH/ 01</t>
  </si>
  <si>
    <t>-870371633</t>
  </si>
  <si>
    <t>66</t>
  </si>
  <si>
    <t>9.2</t>
  </si>
  <si>
    <t>Zásobník papírových ručníků - ozn.VH/ 02</t>
  </si>
  <si>
    <t>21844860</t>
  </si>
  <si>
    <t>67</t>
  </si>
  <si>
    <t>9.3</t>
  </si>
  <si>
    <t>Zásobník hygienických sáčků - ozn.VH/ 03</t>
  </si>
  <si>
    <t>1918922827</t>
  </si>
  <si>
    <t>68</t>
  </si>
  <si>
    <t>9.4</t>
  </si>
  <si>
    <t>Odpadkový koš na papírové ručníky - ozn.VH/ 04</t>
  </si>
  <si>
    <t>-1647389646</t>
  </si>
  <si>
    <t>69</t>
  </si>
  <si>
    <t>9.5</t>
  </si>
  <si>
    <t>Odpadkový koš nášlapný - ozn.VH/ 05</t>
  </si>
  <si>
    <t>1657498833</t>
  </si>
  <si>
    <t>70</t>
  </si>
  <si>
    <t>9.6</t>
  </si>
  <si>
    <t>Zásobník toaletního papíru - ozn.VH/ 06</t>
  </si>
  <si>
    <t>171743766</t>
  </si>
  <si>
    <t>71</t>
  </si>
  <si>
    <t>9.7</t>
  </si>
  <si>
    <t>Štětka + držák - ozn.VH/ 07</t>
  </si>
  <si>
    <t>-1156492972</t>
  </si>
  <si>
    <t>72</t>
  </si>
  <si>
    <t>9.8</t>
  </si>
  <si>
    <t>Háček na oděv - ozn.VH/ 08</t>
  </si>
  <si>
    <t>1620173789</t>
  </si>
  <si>
    <t>73</t>
  </si>
  <si>
    <t>9.9</t>
  </si>
  <si>
    <t>Zrcadlo - ozn.VH/ 09</t>
  </si>
  <si>
    <t>412343413</t>
  </si>
  <si>
    <t>74</t>
  </si>
  <si>
    <t>9.10</t>
  </si>
  <si>
    <t>Zrcadlo sklopné - ozn.VH/ 10</t>
  </si>
  <si>
    <t>-1008359331</t>
  </si>
  <si>
    <t>75</t>
  </si>
  <si>
    <t>9.11</t>
  </si>
  <si>
    <t>Nádoby na tříděný obklad - ozn.VH/ 11</t>
  </si>
  <si>
    <t>1308661828</t>
  </si>
  <si>
    <t>76</t>
  </si>
  <si>
    <t>9.12</t>
  </si>
  <si>
    <t>Odpadkový koš otevřený - ozn.VH/ 12</t>
  </si>
  <si>
    <t>775007217</t>
  </si>
  <si>
    <t>10.0</t>
  </si>
  <si>
    <t>INFORMAČNÍ A ORIENTAČNÍ SYSTÉM (IS)</t>
  </si>
  <si>
    <t>77</t>
  </si>
  <si>
    <t>10.1</t>
  </si>
  <si>
    <t>Orientační tabule na podlažích - ozn.IS/ 01</t>
  </si>
  <si>
    <t>465859621</t>
  </si>
  <si>
    <t>78</t>
  </si>
  <si>
    <t>10.2</t>
  </si>
  <si>
    <t>Tabulky pro označení místností - ozn.IS/ 02</t>
  </si>
  <si>
    <t>409999946</t>
  </si>
  <si>
    <t>79</t>
  </si>
  <si>
    <t>10.3</t>
  </si>
  <si>
    <t>Tabulky s piktogramy - ozn.IS/ 03</t>
  </si>
  <si>
    <t>1228898440</t>
  </si>
  <si>
    <t>REKAPITULACE DODÁVEK</t>
  </si>
  <si>
    <t>REKAPITULACE OBJEKTŮ DODÁVEK A SOUPISŮ PRACÍ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</si>
  <si>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</si>
  <si>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</si>
  <si>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</si>
  <si>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</si>
  <si>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</si>
  <si>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</si>
  <si>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</si>
  <si>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</si>
  <si>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</si>
  <si>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</si>
  <si>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</si>
  <si>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</si>
  <si>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</si>
  <si>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</si>
  <si>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</si>
  <si>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</si>
  <si>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</si>
  <si>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</si>
  <si>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</si>
  <si>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</si>
  <si>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</si>
  <si>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</si>
  <si>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</si>
  <si>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</si>
  <si>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</si>
  <si>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</si>
  <si>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</si>
  <si>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</si>
  <si>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</si>
  <si>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</si>
  <si>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</si>
  <si>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</si>
  <si>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</si>
  <si>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</si>
  <si>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</si>
  <si>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</si>
  <si>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</si>
  <si>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</si>
  <si>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</si>
  <si>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</si>
  <si>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</si>
  <si>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</si>
  <si>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</si>
  <si>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</si>
  <si>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</si>
  <si>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</si>
  <si>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</si>
  <si>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</si>
  <si>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</si>
  <si>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</si>
  <si>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</si>
  <si>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</si>
  <si>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</si>
  <si>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</si>
  <si>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</si>
  <si>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</si>
  <si>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</t>
  </si>
  <si>
    <t>Poznámka - nepovinný údaj pro položku soupisu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</si>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</sst>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8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2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Trebuchet MS"/>
      <family val="2"/>
    </font>
    <font>
      <sz val="9"/>
      <name val="Trebuchet MS"/>
      <family val="2"/>
      <charset val="238"/>
    </font>
    <font>
      <sz val="11"/>
      <name val="Trebuchet MS"/>
      <family val="2"/>
      <charset val="238"/>
    </font>
    <font>
      <sz val="10"/>
      <name val="Trebuchet MS"/>
      <family val="2"/>
      <charset val="238"/>
    </font>
    <font>
      <b/>
      <sz val="16"/>
      <name val="Trebuchet MS"/>
      <family val="2"/>
      <charset val="238"/>
    </font>
    <font>
      <b/>
      <sz val="9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Trebuchet MS"/>
      <family val="2"/>
      <charset val="238"/>
    </font>
    <font>
      <i/>
      <sz val="9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6" fillId="0" borderId="0" applyNumberFormat="0" applyFill="0" applyBorder="0" applyAlignment="0" applyProtection="0"/>
    <xf numFmtId="0" fontId="27" fillId="0" borderId="0"/>
  </cellStyleXfs>
  <cellXfs count="30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7" xfId="0" applyFont="1" applyFill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5" borderId="0" xfId="0" applyFont="1" applyFill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16" fillId="5" borderId="1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49" fontId="0" fillId="3" borderId="0" xfId="0" applyNumberFormat="1" applyFont="1" applyFill="1" applyAlignment="1" applyProtection="1">
      <alignment horizontal="left" vertical="center"/>
      <protection locked="0"/>
    </xf>
    <xf numFmtId="14" fontId="0" fillId="3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top"/>
      <protection locked="0"/>
    </xf>
    <xf numFmtId="0" fontId="34" fillId="0" borderId="23" xfId="0" applyFont="1" applyBorder="1" applyAlignment="1" applyProtection="1">
      <alignment vertical="center" wrapText="1"/>
      <protection locked="0"/>
    </xf>
    <xf numFmtId="0" fontId="34" fillId="0" borderId="24" xfId="0" applyFont="1" applyBorder="1" applyAlignment="1" applyProtection="1">
      <alignment vertical="center" wrapText="1"/>
      <protection locked="0"/>
    </xf>
    <xf numFmtId="0" fontId="34" fillId="0" borderId="25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center" vertical="center" wrapText="1"/>
      <protection locked="0"/>
    </xf>
    <xf numFmtId="0" fontId="34" fillId="0" borderId="27" xfId="0" applyFont="1" applyBorder="1" applyAlignment="1" applyProtection="1">
      <alignment horizontal="center" vertical="center" wrapText="1"/>
      <protection locked="0"/>
    </xf>
    <xf numFmtId="0" fontId="34" fillId="0" borderId="26" xfId="0" applyFont="1" applyBorder="1" applyAlignment="1" applyProtection="1">
      <alignment vertical="center" wrapText="1"/>
      <protection locked="0"/>
    </xf>
    <xf numFmtId="0" fontId="34" fillId="0" borderId="27" xfId="0" applyFont="1" applyBorder="1" applyAlignment="1" applyProtection="1">
      <alignment vertical="center" wrapText="1"/>
      <protection locked="0"/>
    </xf>
    <xf numFmtId="0" fontId="33" fillId="0" borderId="0" xfId="0" applyFont="1" applyBorder="1" applyAlignment="1" applyProtection="1">
      <alignment horizontal="left" vertical="center" wrapText="1"/>
      <protection locked="0"/>
    </xf>
    <xf numFmtId="0" fontId="28" fillId="0" borderId="26" xfId="0" applyFont="1" applyBorder="1" applyAlignment="1" applyProtection="1">
      <alignment vertic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49" fontId="28" fillId="0" borderId="0" xfId="0" applyNumberFormat="1" applyFont="1" applyBorder="1" applyAlignment="1" applyProtection="1">
      <alignment vertical="center" wrapText="1"/>
      <protection locked="0"/>
    </xf>
    <xf numFmtId="0" fontId="34" fillId="0" borderId="29" xfId="0" applyFont="1" applyBorder="1" applyAlignment="1" applyProtection="1">
      <alignment vertical="center" wrapText="1"/>
      <protection locked="0"/>
    </xf>
    <xf numFmtId="0" fontId="30" fillId="0" borderId="28" xfId="0" applyFont="1" applyBorder="1" applyAlignment="1" applyProtection="1">
      <alignment vertical="center" wrapText="1"/>
      <protection locked="0"/>
    </xf>
    <xf numFmtId="0" fontId="34" fillId="0" borderId="30" xfId="0" applyFont="1" applyBorder="1" applyAlignment="1" applyProtection="1">
      <alignment vertical="center" wrapText="1"/>
      <protection locked="0"/>
    </xf>
    <xf numFmtId="0" fontId="34" fillId="0" borderId="0" xfId="0" applyFont="1" applyBorder="1" applyAlignment="1" applyProtection="1">
      <alignment vertical="top"/>
      <protection locked="0"/>
    </xf>
    <xf numFmtId="0" fontId="34" fillId="0" borderId="0" xfId="0" applyFont="1" applyAlignment="1" applyProtection="1">
      <alignment vertical="top"/>
      <protection locked="0"/>
    </xf>
    <xf numFmtId="0" fontId="34" fillId="0" borderId="23" xfId="0" applyFont="1" applyBorder="1" applyAlignment="1" applyProtection="1">
      <alignment horizontal="left" vertical="center"/>
      <protection locked="0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33" fillId="0" borderId="28" xfId="0" applyFont="1" applyBorder="1" applyAlignment="1" applyProtection="1">
      <alignment horizontal="left" vertical="center"/>
      <protection locked="0"/>
    </xf>
    <xf numFmtId="0" fontId="33" fillId="0" borderId="28" xfId="0" applyFont="1" applyBorder="1" applyAlignment="1" applyProtection="1">
      <alignment horizontal="center" vertical="center"/>
      <protection locked="0"/>
    </xf>
    <xf numFmtId="0" fontId="29" fillId="0" borderId="28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26" xfId="0" applyFont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0" fillId="0" borderId="28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left" vertical="center"/>
      <protection locked="0"/>
    </xf>
    <xf numFmtId="0" fontId="28" fillId="0" borderId="28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left" vertical="center" wrapText="1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27" xfId="0" applyFont="1" applyBorder="1" applyAlignment="1" applyProtection="1">
      <alignment horizontal="left" vertical="center" wrapText="1"/>
      <protection locked="0"/>
    </xf>
    <xf numFmtId="0" fontId="29" fillId="0" borderId="26" xfId="0" applyFont="1" applyBorder="1" applyAlignment="1" applyProtection="1">
      <alignment horizontal="left" vertical="center" wrapText="1"/>
      <protection locked="0"/>
    </xf>
    <xf numFmtId="0" fontId="29" fillId="0" borderId="27" xfId="0" applyFont="1" applyBorder="1" applyAlignment="1" applyProtection="1">
      <alignment horizontal="left" vertical="center" wrapText="1"/>
      <protection locked="0"/>
    </xf>
    <xf numFmtId="0" fontId="28" fillId="0" borderId="26" xfId="0" applyFont="1" applyBorder="1" applyAlignment="1" applyProtection="1">
      <alignment horizontal="left" vertical="center" wrapText="1"/>
      <protection locked="0"/>
    </xf>
    <xf numFmtId="0" fontId="28" fillId="0" borderId="27" xfId="0" applyFont="1" applyBorder="1" applyAlignment="1" applyProtection="1">
      <alignment horizontal="left" vertical="center" wrapText="1"/>
      <protection locked="0"/>
    </xf>
    <xf numFmtId="0" fontId="28" fillId="0" borderId="27" xfId="0" applyFont="1" applyBorder="1" applyAlignment="1" applyProtection="1">
      <alignment horizontal="left" vertical="center"/>
      <protection locked="0"/>
    </xf>
    <xf numFmtId="0" fontId="28" fillId="0" borderId="29" xfId="0" applyFont="1" applyBorder="1" applyAlignment="1" applyProtection="1">
      <alignment horizontal="left" vertical="center" wrapText="1"/>
      <protection locked="0"/>
    </xf>
    <xf numFmtId="0" fontId="28" fillId="0" borderId="28" xfId="0" applyFont="1" applyBorder="1" applyAlignment="1" applyProtection="1">
      <alignment horizontal="left" vertical="center" wrapText="1"/>
      <protection locked="0"/>
    </xf>
    <xf numFmtId="0" fontId="28" fillId="0" borderId="3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left" vertical="top"/>
      <protection locked="0"/>
    </xf>
    <xf numFmtId="0" fontId="28" fillId="0" borderId="0" xfId="0" applyFont="1" applyBorder="1" applyAlignment="1" applyProtection="1">
      <alignment horizontal="center" vertical="top"/>
      <protection locked="0"/>
    </xf>
    <xf numFmtId="0" fontId="28" fillId="0" borderId="29" xfId="0" applyFont="1" applyBorder="1" applyAlignment="1" applyProtection="1">
      <alignment horizontal="left" vertical="center"/>
      <protection locked="0"/>
    </xf>
    <xf numFmtId="0" fontId="28" fillId="0" borderId="30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33" fillId="0" borderId="0" xfId="0" applyFont="1" applyBorder="1" applyAlignment="1" applyProtection="1">
      <alignment vertical="center"/>
      <protection locked="0"/>
    </xf>
    <xf numFmtId="0" fontId="29" fillId="0" borderId="28" xfId="0" applyFont="1" applyBorder="1" applyAlignment="1" applyProtection="1">
      <alignment vertical="center"/>
      <protection locked="0"/>
    </xf>
    <xf numFmtId="0" fontId="33" fillId="0" borderId="28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top"/>
      <protection locked="0"/>
    </xf>
    <xf numFmtId="49" fontId="28" fillId="0" borderId="0" xfId="0" applyNumberFormat="1" applyFont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vertical="top"/>
      <protection locked="0"/>
    </xf>
    <xf numFmtId="0" fontId="33" fillId="0" borderId="28" xfId="0" applyFont="1" applyBorder="1" applyAlignment="1" applyProtection="1">
      <alignment horizontal="left"/>
      <protection locked="0"/>
    </xf>
    <xf numFmtId="0" fontId="29" fillId="0" borderId="28" xfId="0" applyFont="1" applyBorder="1" applyAlignment="1" applyProtection="1">
      <protection locked="0"/>
    </xf>
    <xf numFmtId="0" fontId="34" fillId="0" borderId="26" xfId="0" applyFont="1" applyBorder="1" applyAlignment="1" applyProtection="1">
      <alignment vertical="top"/>
      <protection locked="0"/>
    </xf>
    <xf numFmtId="0" fontId="34" fillId="0" borderId="27" xfId="0" applyFont="1" applyBorder="1" applyAlignment="1" applyProtection="1">
      <alignment vertical="top"/>
      <protection locked="0"/>
    </xf>
    <xf numFmtId="0" fontId="34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top"/>
      <protection locked="0"/>
    </xf>
    <xf numFmtId="0" fontId="34" fillId="0" borderId="29" xfId="0" applyFont="1" applyBorder="1" applyAlignment="1" applyProtection="1">
      <alignment vertical="top"/>
      <protection locked="0"/>
    </xf>
    <xf numFmtId="0" fontId="34" fillId="0" borderId="28" xfId="0" applyFont="1" applyBorder="1" applyAlignment="1" applyProtection="1">
      <alignment vertical="top"/>
      <protection locked="0"/>
    </xf>
    <xf numFmtId="0" fontId="34" fillId="0" borderId="30" xfId="0" applyFont="1" applyBorder="1" applyAlignment="1" applyProtection="1">
      <alignment vertical="top"/>
      <protection locked="0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6" fillId="5" borderId="7" xfId="0" applyFont="1" applyFill="1" applyBorder="1" applyAlignment="1">
      <alignment horizontal="right" vertical="center"/>
    </xf>
    <xf numFmtId="0" fontId="16" fillId="5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165" fontId="0" fillId="0" borderId="0" xfId="0" applyNumberFormat="1" applyFont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0" fillId="3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3" fillId="0" borderId="28" xfId="0" applyFont="1" applyBorder="1" applyAlignment="1" applyProtection="1">
      <alignment horizontal="left" wrapText="1"/>
      <protection locked="0"/>
    </xf>
    <xf numFmtId="49" fontId="28" fillId="0" borderId="0" xfId="0" applyNumberFormat="1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3" fillId="0" borderId="28" xfId="0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horizontal="left" vertical="top"/>
      <protection locked="0"/>
    </xf>
    <xf numFmtId="0" fontId="0" fillId="0" borderId="0" xfId="0" applyProtection="1"/>
    <xf numFmtId="0" fontId="9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0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3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" fillId="0" borderId="0" xfId="0" applyNumberFormat="1" applyFont="1" applyAlignment="1" applyProtection="1">
      <alignment vertical="center"/>
    </xf>
    <xf numFmtId="0" fontId="0" fillId="5" borderId="0" xfId="0" applyFont="1" applyFill="1" applyAlignment="1" applyProtection="1">
      <alignment vertical="center"/>
    </xf>
    <xf numFmtId="0" fontId="3" fillId="5" borderId="6" xfId="0" applyFont="1" applyFill="1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vertical="center"/>
    </xf>
    <xf numFmtId="0" fontId="3" fillId="5" borderId="7" xfId="0" applyFont="1" applyFill="1" applyBorder="1" applyAlignment="1" applyProtection="1">
      <alignment horizontal="right" vertical="center"/>
    </xf>
    <xf numFmtId="0" fontId="3" fillId="5" borderId="7" xfId="0" applyFont="1" applyFill="1" applyBorder="1" applyAlignment="1" applyProtection="1">
      <alignment horizontal="center" vertical="center"/>
    </xf>
    <xf numFmtId="4" fontId="3" fillId="5" borderId="7" xfId="0" applyNumberFormat="1" applyFont="1" applyFill="1" applyBorder="1" applyAlignment="1" applyProtection="1">
      <alignment vertical="center"/>
    </xf>
    <xf numFmtId="0" fontId="0" fillId="5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left" vertical="center" wrapText="1"/>
    </xf>
    <xf numFmtId="0" fontId="16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horizontal="right" vertical="center"/>
    </xf>
    <xf numFmtId="0" fontId="24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vertical="center"/>
    </xf>
    <xf numFmtId="4" fontId="5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6" fillId="5" borderId="16" xfId="0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horizontal="center" vertical="center" wrapText="1"/>
    </xf>
    <xf numFmtId="0" fontId="16" fillId="5" borderId="18" xfId="0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center"/>
    </xf>
    <xf numFmtId="4" fontId="18" fillId="0" borderId="0" xfId="0" applyNumberFormat="1" applyFont="1" applyAlignment="1" applyProtection="1"/>
    <xf numFmtId="0" fontId="0" fillId="0" borderId="11" xfId="0" applyFont="1" applyBorder="1" applyAlignment="1" applyProtection="1">
      <alignment vertical="center"/>
    </xf>
    <xf numFmtId="166" fontId="25" fillId="0" borderId="12" xfId="0" applyNumberFormat="1" applyFont="1" applyBorder="1" applyAlignment="1" applyProtection="1"/>
    <xf numFmtId="166" fontId="25" fillId="0" borderId="13" xfId="0" applyNumberFormat="1" applyFont="1" applyBorder="1" applyAlignment="1" applyProtection="1"/>
    <xf numFmtId="4" fontId="14" fillId="0" borderId="0" xfId="0" applyNumberFormat="1" applyFont="1" applyAlignment="1" applyProtection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4" fontId="5" fillId="0" borderId="0" xfId="0" applyNumberFormat="1" applyFont="1" applyAlignment="1" applyProtection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 applyProtection="1">
      <alignment horizontal="center"/>
    </xf>
    <xf numFmtId="4" fontId="7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2" xfId="0" applyFont="1" applyBorder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center" vertical="center" wrapText="1"/>
    </xf>
    <xf numFmtId="167" fontId="0" fillId="0" borderId="22" xfId="0" applyNumberFormat="1" applyFont="1" applyBorder="1" applyAlignment="1" applyProtection="1">
      <alignment vertical="center"/>
    </xf>
    <xf numFmtId="4" fontId="0" fillId="0" borderId="22" xfId="0" applyNumberFormat="1" applyFont="1" applyBorder="1" applyAlignment="1" applyProtection="1">
      <alignment vertical="center"/>
    </xf>
    <xf numFmtId="0" fontId="1" fillId="3" borderId="14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 applyProtection="1">
      <alignment vertical="center"/>
    </xf>
    <xf numFmtId="0" fontId="1" fillId="3" borderId="19" xfId="0" applyFont="1" applyFill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</cellXfs>
  <cellStyles count="3">
    <cellStyle name="Hypertextový odkaz" xfId="1" builtinId="8"/>
    <cellStyle name="Normální" xfId="0" builtinId="0" customBuiltin="1"/>
    <cellStyle name="Normální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workbookViewId="0">
      <selection activeCell="E14" sqref="E14:AJ14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6" t="s">
        <v>0</v>
      </c>
      <c r="AZ1" s="6" t="s">
        <v>1</v>
      </c>
      <c r="BA1" s="6" t="s">
        <v>2</v>
      </c>
      <c r="BB1" s="6" t="s">
        <v>1</v>
      </c>
      <c r="BT1" s="6" t="s">
        <v>3</v>
      </c>
      <c r="BU1" s="6" t="s">
        <v>3</v>
      </c>
      <c r="BV1" s="6" t="s">
        <v>4</v>
      </c>
    </row>
    <row r="2" spans="1:74" ht="36.950000000000003" customHeight="1" x14ac:dyDescent="0.2">
      <c r="AR2" s="178" t="s">
        <v>5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7" t="s">
        <v>6</v>
      </c>
      <c r="BT2" s="7" t="s">
        <v>7</v>
      </c>
    </row>
    <row r="3" spans="1:74" ht="6.95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  <c r="BS3" s="7" t="s">
        <v>6</v>
      </c>
      <c r="BT3" s="7" t="s">
        <v>8</v>
      </c>
    </row>
    <row r="4" spans="1:74" ht="24.95" customHeight="1" x14ac:dyDescent="0.2">
      <c r="B4" s="10"/>
      <c r="D4" s="11" t="s">
        <v>445</v>
      </c>
      <c r="AR4" s="10"/>
      <c r="AS4" s="12" t="s">
        <v>9</v>
      </c>
      <c r="BE4" s="13" t="s">
        <v>10</v>
      </c>
      <c r="BS4" s="7" t="s">
        <v>11</v>
      </c>
    </row>
    <row r="5" spans="1:74" ht="12" customHeight="1" x14ac:dyDescent="0.2">
      <c r="B5" s="10"/>
      <c r="D5" s="14" t="s">
        <v>12</v>
      </c>
      <c r="K5" s="189" t="s">
        <v>13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R5" s="10"/>
      <c r="BE5" s="196" t="s">
        <v>14</v>
      </c>
      <c r="BS5" s="7" t="s">
        <v>6</v>
      </c>
    </row>
    <row r="6" spans="1:74" ht="36.950000000000003" customHeight="1" x14ac:dyDescent="0.2">
      <c r="B6" s="10"/>
      <c r="D6" s="15" t="s">
        <v>15</v>
      </c>
      <c r="K6" s="190" t="s">
        <v>16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R6" s="10"/>
      <c r="BE6" s="197"/>
      <c r="BS6" s="7" t="s">
        <v>6</v>
      </c>
    </row>
    <row r="7" spans="1:74" ht="12" customHeight="1" x14ac:dyDescent="0.2">
      <c r="B7" s="10"/>
      <c r="D7" s="16" t="s">
        <v>17</v>
      </c>
      <c r="K7" s="7" t="s">
        <v>1</v>
      </c>
      <c r="AK7" s="16" t="s">
        <v>18</v>
      </c>
      <c r="AN7" s="7" t="s">
        <v>1</v>
      </c>
      <c r="AR7" s="10"/>
      <c r="BE7" s="197"/>
      <c r="BS7" s="7" t="s">
        <v>6</v>
      </c>
    </row>
    <row r="8" spans="1:74" ht="12" customHeight="1" x14ac:dyDescent="0.2">
      <c r="B8" s="10"/>
      <c r="D8" s="16" t="s">
        <v>19</v>
      </c>
      <c r="K8" s="7" t="s">
        <v>20</v>
      </c>
      <c r="AK8" s="16" t="s">
        <v>21</v>
      </c>
      <c r="AN8" s="82">
        <v>43486</v>
      </c>
      <c r="AR8" s="10"/>
      <c r="BE8" s="197"/>
      <c r="BS8" s="7" t="s">
        <v>6</v>
      </c>
    </row>
    <row r="9" spans="1:74" ht="14.45" customHeight="1" x14ac:dyDescent="0.2">
      <c r="B9" s="10"/>
      <c r="AR9" s="10"/>
      <c r="BE9" s="197"/>
      <c r="BS9" s="7" t="s">
        <v>6</v>
      </c>
    </row>
    <row r="10" spans="1:74" ht="12" customHeight="1" x14ac:dyDescent="0.2">
      <c r="B10" s="10"/>
      <c r="D10" s="16" t="s">
        <v>22</v>
      </c>
      <c r="AK10" s="16" t="s">
        <v>23</v>
      </c>
      <c r="AN10" s="7" t="s">
        <v>1</v>
      </c>
      <c r="AR10" s="10"/>
      <c r="BE10" s="197"/>
      <c r="BS10" s="7" t="s">
        <v>6</v>
      </c>
    </row>
    <row r="11" spans="1:74" ht="18.399999999999999" customHeight="1" x14ac:dyDescent="0.2">
      <c r="B11" s="10"/>
      <c r="E11" s="7" t="s">
        <v>24</v>
      </c>
      <c r="AK11" s="16" t="s">
        <v>25</v>
      </c>
      <c r="AN11" s="7" t="s">
        <v>1</v>
      </c>
      <c r="AR11" s="10"/>
      <c r="BE11" s="197"/>
      <c r="BS11" s="7" t="s">
        <v>6</v>
      </c>
    </row>
    <row r="12" spans="1:74" ht="6.95" customHeight="1" x14ac:dyDescent="0.2">
      <c r="B12" s="10"/>
      <c r="AR12" s="10"/>
      <c r="BE12" s="197"/>
      <c r="BS12" s="7" t="s">
        <v>6</v>
      </c>
    </row>
    <row r="13" spans="1:74" ht="12" customHeight="1" x14ac:dyDescent="0.2">
      <c r="B13" s="10"/>
      <c r="D13" s="16" t="s">
        <v>26</v>
      </c>
      <c r="AK13" s="16" t="s">
        <v>23</v>
      </c>
      <c r="AN13" s="81" t="s">
        <v>27</v>
      </c>
      <c r="AR13" s="10"/>
      <c r="BE13" s="197"/>
      <c r="BS13" s="7" t="s">
        <v>6</v>
      </c>
    </row>
    <row r="14" spans="1:74" x14ac:dyDescent="0.2">
      <c r="B14" s="10"/>
      <c r="E14" s="191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6" t="s">
        <v>25</v>
      </c>
      <c r="AN14" s="81" t="s">
        <v>27</v>
      </c>
      <c r="AR14" s="10"/>
      <c r="BE14" s="197"/>
      <c r="BS14" s="7" t="s">
        <v>6</v>
      </c>
    </row>
    <row r="15" spans="1:74" ht="6.95" customHeight="1" x14ac:dyDescent="0.2">
      <c r="B15" s="10"/>
      <c r="AR15" s="10"/>
      <c r="BE15" s="197"/>
      <c r="BS15" s="7" t="s">
        <v>3</v>
      </c>
    </row>
    <row r="16" spans="1:74" ht="12" customHeight="1" x14ac:dyDescent="0.2">
      <c r="B16" s="10"/>
      <c r="D16" s="16" t="s">
        <v>28</v>
      </c>
      <c r="AK16" s="16" t="s">
        <v>23</v>
      </c>
      <c r="AN16" s="7" t="s">
        <v>1</v>
      </c>
      <c r="AR16" s="10"/>
      <c r="BE16" s="197"/>
      <c r="BS16" s="7" t="s">
        <v>3</v>
      </c>
    </row>
    <row r="17" spans="2:71" ht="18.399999999999999" customHeight="1" x14ac:dyDescent="0.2">
      <c r="B17" s="10"/>
      <c r="E17" s="7" t="s">
        <v>29</v>
      </c>
      <c r="AK17" s="16" t="s">
        <v>25</v>
      </c>
      <c r="AN17" s="7" t="s">
        <v>1</v>
      </c>
      <c r="AR17" s="10"/>
      <c r="BE17" s="197"/>
      <c r="BS17" s="7" t="s">
        <v>30</v>
      </c>
    </row>
    <row r="18" spans="2:71" ht="6.95" customHeight="1" x14ac:dyDescent="0.2">
      <c r="B18" s="10"/>
      <c r="AR18" s="10"/>
      <c r="BE18" s="197"/>
      <c r="BS18" s="7" t="s">
        <v>6</v>
      </c>
    </row>
    <row r="19" spans="2:71" ht="12" customHeight="1" x14ac:dyDescent="0.2">
      <c r="B19" s="10"/>
      <c r="D19" s="16" t="s">
        <v>31</v>
      </c>
      <c r="AK19" s="16" t="s">
        <v>23</v>
      </c>
      <c r="AN19" s="7" t="s">
        <v>1</v>
      </c>
      <c r="AR19" s="10"/>
      <c r="BE19" s="197"/>
      <c r="BS19" s="7" t="s">
        <v>6</v>
      </c>
    </row>
    <row r="20" spans="2:71" ht="18.399999999999999" customHeight="1" x14ac:dyDescent="0.2">
      <c r="B20" s="10"/>
      <c r="E20" s="7" t="s">
        <v>32</v>
      </c>
      <c r="AK20" s="16" t="s">
        <v>25</v>
      </c>
      <c r="AN20" s="7" t="s">
        <v>1</v>
      </c>
      <c r="AR20" s="10"/>
      <c r="BE20" s="197"/>
      <c r="BS20" s="7" t="s">
        <v>30</v>
      </c>
    </row>
    <row r="21" spans="2:71" ht="6.95" customHeight="1" x14ac:dyDescent="0.2">
      <c r="B21" s="10"/>
      <c r="AR21" s="10"/>
      <c r="BE21" s="197"/>
    </row>
    <row r="22" spans="2:71" ht="12" customHeight="1" x14ac:dyDescent="0.2">
      <c r="B22" s="10"/>
      <c r="D22" s="16" t="s">
        <v>33</v>
      </c>
      <c r="AR22" s="10"/>
      <c r="BE22" s="197"/>
    </row>
    <row r="23" spans="2:71" ht="16.5" customHeight="1" x14ac:dyDescent="0.2">
      <c r="B23" s="10"/>
      <c r="E23" s="193" t="s">
        <v>1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R23" s="10"/>
      <c r="BE23" s="197"/>
    </row>
    <row r="24" spans="2:71" ht="6.95" customHeight="1" x14ac:dyDescent="0.2">
      <c r="B24" s="10"/>
      <c r="AR24" s="10"/>
      <c r="BE24" s="197"/>
    </row>
    <row r="25" spans="2:71" ht="6.95" customHeight="1" x14ac:dyDescent="0.2">
      <c r="B25" s="1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R25" s="10"/>
      <c r="BE25" s="197"/>
    </row>
    <row r="26" spans="2:71" s="1" customFormat="1" ht="25.9" customHeight="1" x14ac:dyDescent="0.2">
      <c r="B26" s="18"/>
      <c r="D26" s="19" t="s">
        <v>34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198">
        <f>ROUND(AG54,2)</f>
        <v>0</v>
      </c>
      <c r="AL26" s="199"/>
      <c r="AM26" s="199"/>
      <c r="AN26" s="199"/>
      <c r="AO26" s="199"/>
      <c r="AR26" s="18"/>
      <c r="BE26" s="197"/>
    </row>
    <row r="27" spans="2:71" s="1" customFormat="1" ht="6.95" customHeight="1" x14ac:dyDescent="0.2">
      <c r="B27" s="18"/>
      <c r="AR27" s="18"/>
      <c r="BE27" s="197"/>
    </row>
    <row r="28" spans="2:71" s="1" customFormat="1" x14ac:dyDescent="0.2">
      <c r="B28" s="18"/>
      <c r="L28" s="194" t="s">
        <v>35</v>
      </c>
      <c r="M28" s="194"/>
      <c r="N28" s="194"/>
      <c r="O28" s="194"/>
      <c r="P28" s="194"/>
      <c r="W28" s="194" t="s">
        <v>36</v>
      </c>
      <c r="X28" s="194"/>
      <c r="Y28" s="194"/>
      <c r="Z28" s="194"/>
      <c r="AA28" s="194"/>
      <c r="AB28" s="194"/>
      <c r="AC28" s="194"/>
      <c r="AD28" s="194"/>
      <c r="AE28" s="194"/>
      <c r="AK28" s="194" t="s">
        <v>37</v>
      </c>
      <c r="AL28" s="194"/>
      <c r="AM28" s="194"/>
      <c r="AN28" s="194"/>
      <c r="AO28" s="194"/>
      <c r="AR28" s="18"/>
      <c r="BE28" s="197"/>
    </row>
    <row r="29" spans="2:71" s="2" customFormat="1" ht="14.45" customHeight="1" x14ac:dyDescent="0.2">
      <c r="B29" s="21"/>
      <c r="D29" s="16" t="s">
        <v>38</v>
      </c>
      <c r="F29" s="16" t="s">
        <v>39</v>
      </c>
      <c r="L29" s="162">
        <v>0.21</v>
      </c>
      <c r="M29" s="163"/>
      <c r="N29" s="163"/>
      <c r="O29" s="163"/>
      <c r="P29" s="163"/>
      <c r="W29" s="195">
        <f>ROUND(AZ54, 2)</f>
        <v>0</v>
      </c>
      <c r="X29" s="163"/>
      <c r="Y29" s="163"/>
      <c r="Z29" s="163"/>
      <c r="AA29" s="163"/>
      <c r="AB29" s="163"/>
      <c r="AC29" s="163"/>
      <c r="AD29" s="163"/>
      <c r="AE29" s="163"/>
      <c r="AK29" s="195">
        <f>ROUND(AV54, 2)</f>
        <v>0</v>
      </c>
      <c r="AL29" s="163"/>
      <c r="AM29" s="163"/>
      <c r="AN29" s="163"/>
      <c r="AO29" s="163"/>
      <c r="AR29" s="21"/>
      <c r="BE29" s="197"/>
    </row>
    <row r="30" spans="2:71" s="2" customFormat="1" ht="14.45" customHeight="1" x14ac:dyDescent="0.2">
      <c r="B30" s="21"/>
      <c r="F30" s="16" t="s">
        <v>40</v>
      </c>
      <c r="L30" s="162">
        <v>0.15</v>
      </c>
      <c r="M30" s="163"/>
      <c r="N30" s="163"/>
      <c r="O30" s="163"/>
      <c r="P30" s="163"/>
      <c r="W30" s="195">
        <f>ROUND(BA54, 2)</f>
        <v>0</v>
      </c>
      <c r="X30" s="163"/>
      <c r="Y30" s="163"/>
      <c r="Z30" s="163"/>
      <c r="AA30" s="163"/>
      <c r="AB30" s="163"/>
      <c r="AC30" s="163"/>
      <c r="AD30" s="163"/>
      <c r="AE30" s="163"/>
      <c r="AK30" s="195">
        <f>ROUND(AW54, 2)</f>
        <v>0</v>
      </c>
      <c r="AL30" s="163"/>
      <c r="AM30" s="163"/>
      <c r="AN30" s="163"/>
      <c r="AO30" s="163"/>
      <c r="AR30" s="21"/>
      <c r="BE30" s="197"/>
    </row>
    <row r="31" spans="2:71" s="2" customFormat="1" ht="14.45" hidden="1" customHeight="1" x14ac:dyDescent="0.2">
      <c r="B31" s="21"/>
      <c r="F31" s="16" t="s">
        <v>41</v>
      </c>
      <c r="L31" s="162">
        <v>0.21</v>
      </c>
      <c r="M31" s="163"/>
      <c r="N31" s="163"/>
      <c r="O31" s="163"/>
      <c r="P31" s="163"/>
      <c r="W31" s="195">
        <f>ROUND(BB54, 2)</f>
        <v>0</v>
      </c>
      <c r="X31" s="163"/>
      <c r="Y31" s="163"/>
      <c r="Z31" s="163"/>
      <c r="AA31" s="163"/>
      <c r="AB31" s="163"/>
      <c r="AC31" s="163"/>
      <c r="AD31" s="163"/>
      <c r="AE31" s="163"/>
      <c r="AK31" s="195">
        <v>0</v>
      </c>
      <c r="AL31" s="163"/>
      <c r="AM31" s="163"/>
      <c r="AN31" s="163"/>
      <c r="AO31" s="163"/>
      <c r="AR31" s="21"/>
      <c r="BE31" s="197"/>
    </row>
    <row r="32" spans="2:71" s="2" customFormat="1" ht="14.45" hidden="1" customHeight="1" x14ac:dyDescent="0.2">
      <c r="B32" s="21"/>
      <c r="F32" s="16" t="s">
        <v>42</v>
      </c>
      <c r="L32" s="162">
        <v>0.15</v>
      </c>
      <c r="M32" s="163"/>
      <c r="N32" s="163"/>
      <c r="O32" s="163"/>
      <c r="P32" s="163"/>
      <c r="W32" s="195">
        <f>ROUND(BC54, 2)</f>
        <v>0</v>
      </c>
      <c r="X32" s="163"/>
      <c r="Y32" s="163"/>
      <c r="Z32" s="163"/>
      <c r="AA32" s="163"/>
      <c r="AB32" s="163"/>
      <c r="AC32" s="163"/>
      <c r="AD32" s="163"/>
      <c r="AE32" s="163"/>
      <c r="AK32" s="195">
        <v>0</v>
      </c>
      <c r="AL32" s="163"/>
      <c r="AM32" s="163"/>
      <c r="AN32" s="163"/>
      <c r="AO32" s="163"/>
      <c r="AR32" s="21"/>
      <c r="BE32" s="197"/>
    </row>
    <row r="33" spans="2:57" s="2" customFormat="1" ht="14.45" hidden="1" customHeight="1" x14ac:dyDescent="0.2">
      <c r="B33" s="21"/>
      <c r="F33" s="16" t="s">
        <v>43</v>
      </c>
      <c r="L33" s="162">
        <v>0</v>
      </c>
      <c r="M33" s="163"/>
      <c r="N33" s="163"/>
      <c r="O33" s="163"/>
      <c r="P33" s="163"/>
      <c r="W33" s="195">
        <f>ROUND(BD54, 2)</f>
        <v>0</v>
      </c>
      <c r="X33" s="163"/>
      <c r="Y33" s="163"/>
      <c r="Z33" s="163"/>
      <c r="AA33" s="163"/>
      <c r="AB33" s="163"/>
      <c r="AC33" s="163"/>
      <c r="AD33" s="163"/>
      <c r="AE33" s="163"/>
      <c r="AK33" s="195">
        <v>0</v>
      </c>
      <c r="AL33" s="163"/>
      <c r="AM33" s="163"/>
      <c r="AN33" s="163"/>
      <c r="AO33" s="163"/>
      <c r="AR33" s="21"/>
      <c r="BE33" s="197"/>
    </row>
    <row r="34" spans="2:57" s="1" customFormat="1" ht="6.95" customHeight="1" x14ac:dyDescent="0.2">
      <c r="B34" s="18"/>
      <c r="AR34" s="18"/>
      <c r="BE34" s="197"/>
    </row>
    <row r="35" spans="2:57" s="1" customFormat="1" ht="25.9" customHeight="1" x14ac:dyDescent="0.2">
      <c r="B35" s="18"/>
      <c r="C35" s="22"/>
      <c r="D35" s="23" t="s">
        <v>44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 t="s">
        <v>45</v>
      </c>
      <c r="U35" s="24"/>
      <c r="V35" s="24"/>
      <c r="W35" s="24"/>
      <c r="X35" s="167" t="s">
        <v>46</v>
      </c>
      <c r="Y35" s="168"/>
      <c r="Z35" s="168"/>
      <c r="AA35" s="168"/>
      <c r="AB35" s="168"/>
      <c r="AC35" s="24"/>
      <c r="AD35" s="24"/>
      <c r="AE35" s="24"/>
      <c r="AF35" s="24"/>
      <c r="AG35" s="24"/>
      <c r="AH35" s="24"/>
      <c r="AI35" s="24"/>
      <c r="AJ35" s="24"/>
      <c r="AK35" s="176">
        <f>SUM(AK26:AK33)</f>
        <v>0</v>
      </c>
      <c r="AL35" s="168"/>
      <c r="AM35" s="168"/>
      <c r="AN35" s="168"/>
      <c r="AO35" s="177"/>
      <c r="AP35" s="22"/>
      <c r="AQ35" s="22"/>
      <c r="AR35" s="18"/>
    </row>
    <row r="36" spans="2:57" s="1" customFormat="1" ht="6.95" customHeight="1" x14ac:dyDescent="0.2">
      <c r="B36" s="18"/>
      <c r="AR36" s="18"/>
    </row>
    <row r="37" spans="2:57" s="1" customFormat="1" ht="6.95" customHeight="1" x14ac:dyDescent="0.2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18"/>
    </row>
    <row r="41" spans="2:57" s="1" customFormat="1" ht="6.95" customHeight="1" x14ac:dyDescent="0.2"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18"/>
    </row>
    <row r="42" spans="2:57" s="1" customFormat="1" ht="24.95" customHeight="1" x14ac:dyDescent="0.2">
      <c r="B42" s="18"/>
      <c r="C42" s="11" t="s">
        <v>446</v>
      </c>
      <c r="AR42" s="18"/>
    </row>
    <row r="43" spans="2:57" s="1" customFormat="1" ht="6.95" customHeight="1" x14ac:dyDescent="0.2">
      <c r="B43" s="18"/>
      <c r="AR43" s="18"/>
    </row>
    <row r="44" spans="2:57" s="1" customFormat="1" ht="12" customHeight="1" x14ac:dyDescent="0.2">
      <c r="B44" s="18"/>
      <c r="C44" s="16" t="s">
        <v>12</v>
      </c>
      <c r="L44" s="1" t="str">
        <f>K5</f>
        <v>AA4KSSINT</v>
      </c>
      <c r="AR44" s="18"/>
    </row>
    <row r="45" spans="2:57" s="3" customFormat="1" ht="36.950000000000003" customHeight="1" x14ac:dyDescent="0.2">
      <c r="B45" s="30"/>
      <c r="C45" s="31" t="s">
        <v>15</v>
      </c>
      <c r="L45" s="182" t="str">
        <f>K6</f>
        <v>REKONSTRUKCE ADM.BUDOVY KSS LK P.O., ČESKÉ MLÁDEŽE Č.P.632/32, LIBEREC - INTERIÉR</v>
      </c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R45" s="30"/>
    </row>
    <row r="46" spans="2:57" s="1" customFormat="1" ht="6.95" customHeight="1" x14ac:dyDescent="0.2">
      <c r="B46" s="18"/>
      <c r="AR46" s="18"/>
    </row>
    <row r="47" spans="2:57" s="1" customFormat="1" ht="12" customHeight="1" x14ac:dyDescent="0.2">
      <c r="B47" s="18"/>
      <c r="C47" s="16" t="s">
        <v>19</v>
      </c>
      <c r="L47" s="32" t="str">
        <f>IF(K8="","",K8)</f>
        <v xml:space="preserve"> </v>
      </c>
      <c r="AI47" s="16" t="s">
        <v>21</v>
      </c>
      <c r="AM47" s="184">
        <f>IF(AN8= "","",AN8)</f>
        <v>43486</v>
      </c>
      <c r="AN47" s="184"/>
      <c r="AR47" s="18"/>
    </row>
    <row r="48" spans="2:57" s="1" customFormat="1" ht="6.95" customHeight="1" x14ac:dyDescent="0.2">
      <c r="B48" s="18"/>
      <c r="AR48" s="18"/>
    </row>
    <row r="49" spans="1:91" s="1" customFormat="1" ht="24.95" customHeight="1" x14ac:dyDescent="0.2">
      <c r="B49" s="18"/>
      <c r="C49" s="16" t="s">
        <v>22</v>
      </c>
      <c r="L49" s="1" t="str">
        <f>IF(E11= "","",E11)</f>
        <v>KSS LK, ČESKOSLOVENSKÉ ARMÁDY, JABLONEC N.NIS.</v>
      </c>
      <c r="AI49" s="16" t="s">
        <v>28</v>
      </c>
      <c r="AM49" s="180" t="str">
        <f>IF(E17="","",E17)</f>
        <v>ATELIER 4, ING.ARCH.PAVEL TAUŠ</v>
      </c>
      <c r="AN49" s="181"/>
      <c r="AO49" s="181"/>
      <c r="AP49" s="181"/>
      <c r="AR49" s="18"/>
      <c r="AS49" s="185" t="s">
        <v>47</v>
      </c>
      <c r="AT49" s="186"/>
      <c r="AU49" s="33"/>
      <c r="AV49" s="33"/>
      <c r="AW49" s="33"/>
      <c r="AX49" s="33"/>
      <c r="AY49" s="33"/>
      <c r="AZ49" s="33"/>
      <c r="BA49" s="33"/>
      <c r="BB49" s="33"/>
      <c r="BC49" s="33"/>
      <c r="BD49" s="34"/>
    </row>
    <row r="50" spans="1:91" s="1" customFormat="1" ht="13.7" customHeight="1" x14ac:dyDescent="0.2">
      <c r="B50" s="18"/>
      <c r="C50" s="16" t="s">
        <v>26</v>
      </c>
      <c r="L50" s="1">
        <f>IF(E14= "Vyplň údaj","",E14)</f>
        <v>0</v>
      </c>
      <c r="AI50" s="16" t="s">
        <v>31</v>
      </c>
      <c r="AM50" s="180" t="str">
        <f>IF(E20="","",E20)</f>
        <v>PROPOS LIBEREC S.R.O.</v>
      </c>
      <c r="AN50" s="181"/>
      <c r="AO50" s="181"/>
      <c r="AP50" s="181"/>
      <c r="AR50" s="18"/>
      <c r="AS50" s="187"/>
      <c r="AT50" s="188"/>
      <c r="AU50" s="35"/>
      <c r="AV50" s="35"/>
      <c r="AW50" s="35"/>
      <c r="AX50" s="35"/>
      <c r="AY50" s="35"/>
      <c r="AZ50" s="35"/>
      <c r="BA50" s="35"/>
      <c r="BB50" s="35"/>
      <c r="BC50" s="35"/>
      <c r="BD50" s="36"/>
    </row>
    <row r="51" spans="1:91" s="1" customFormat="1" ht="10.9" customHeight="1" x14ac:dyDescent="0.2">
      <c r="B51" s="18"/>
      <c r="AR51" s="18"/>
      <c r="AS51" s="187"/>
      <c r="AT51" s="188"/>
      <c r="AU51" s="35"/>
      <c r="AV51" s="35"/>
      <c r="AW51" s="35"/>
      <c r="AX51" s="35"/>
      <c r="AY51" s="35"/>
      <c r="AZ51" s="35"/>
      <c r="BA51" s="35"/>
      <c r="BB51" s="35"/>
      <c r="BC51" s="35"/>
      <c r="BD51" s="36"/>
    </row>
    <row r="52" spans="1:91" s="1" customFormat="1" ht="29.25" customHeight="1" x14ac:dyDescent="0.2">
      <c r="B52" s="18"/>
      <c r="C52" s="164" t="s">
        <v>48</v>
      </c>
      <c r="D52" s="165"/>
      <c r="E52" s="165"/>
      <c r="F52" s="165"/>
      <c r="G52" s="165"/>
      <c r="H52" s="37"/>
      <c r="I52" s="166" t="s">
        <v>49</v>
      </c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9" t="s">
        <v>50</v>
      </c>
      <c r="AH52" s="165"/>
      <c r="AI52" s="165"/>
      <c r="AJ52" s="165"/>
      <c r="AK52" s="165"/>
      <c r="AL52" s="165"/>
      <c r="AM52" s="165"/>
      <c r="AN52" s="166" t="s">
        <v>51</v>
      </c>
      <c r="AO52" s="165"/>
      <c r="AP52" s="170"/>
      <c r="AQ52" s="38" t="s">
        <v>52</v>
      </c>
      <c r="AR52" s="18"/>
      <c r="AS52" s="39" t="s">
        <v>53</v>
      </c>
      <c r="AT52" s="40" t="s">
        <v>54</v>
      </c>
      <c r="AU52" s="40" t="s">
        <v>55</v>
      </c>
      <c r="AV52" s="40" t="s">
        <v>56</v>
      </c>
      <c r="AW52" s="40" t="s">
        <v>57</v>
      </c>
      <c r="AX52" s="40" t="s">
        <v>58</v>
      </c>
      <c r="AY52" s="40" t="s">
        <v>59</v>
      </c>
      <c r="AZ52" s="40" t="s">
        <v>60</v>
      </c>
      <c r="BA52" s="40" t="s">
        <v>61</v>
      </c>
      <c r="BB52" s="40" t="s">
        <v>62</v>
      </c>
      <c r="BC52" s="40" t="s">
        <v>63</v>
      </c>
      <c r="BD52" s="41" t="s">
        <v>64</v>
      </c>
    </row>
    <row r="53" spans="1:91" s="1" customFormat="1" ht="10.9" customHeight="1" x14ac:dyDescent="0.2">
      <c r="B53" s="18"/>
      <c r="AR53" s="18"/>
      <c r="AS53" s="42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4"/>
    </row>
    <row r="54" spans="1:91" s="4" customFormat="1" ht="32.450000000000003" customHeight="1" x14ac:dyDescent="0.2">
      <c r="B54" s="43"/>
      <c r="C54" s="44" t="s">
        <v>65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174">
        <f>ROUND(AG55,2)</f>
        <v>0</v>
      </c>
      <c r="AH54" s="174"/>
      <c r="AI54" s="174"/>
      <c r="AJ54" s="174"/>
      <c r="AK54" s="174"/>
      <c r="AL54" s="174"/>
      <c r="AM54" s="174"/>
      <c r="AN54" s="175">
        <f>SUM(AG54,AT54)</f>
        <v>0</v>
      </c>
      <c r="AO54" s="175"/>
      <c r="AP54" s="175"/>
      <c r="AQ54" s="46" t="s">
        <v>1</v>
      </c>
      <c r="AR54" s="43"/>
      <c r="AS54" s="47">
        <f>ROUND(AS55,2)</f>
        <v>0</v>
      </c>
      <c r="AT54" s="48">
        <f>ROUND(SUM(AV54:AW54),2)</f>
        <v>0</v>
      </c>
      <c r="AU54" s="49">
        <f>ROUND(AU55,5)</f>
        <v>0</v>
      </c>
      <c r="AV54" s="48">
        <f>ROUND(AZ54*L29,2)</f>
        <v>0</v>
      </c>
      <c r="AW54" s="48">
        <f>ROUND(BA54*L30,2)</f>
        <v>0</v>
      </c>
      <c r="AX54" s="48">
        <f>ROUND(BB54*L29,2)</f>
        <v>0</v>
      </c>
      <c r="AY54" s="48">
        <f>ROUND(BC54*L30,2)</f>
        <v>0</v>
      </c>
      <c r="AZ54" s="48">
        <f>ROUND(AZ55,2)</f>
        <v>0</v>
      </c>
      <c r="BA54" s="48">
        <f>ROUND(BA55,2)</f>
        <v>0</v>
      </c>
      <c r="BB54" s="48">
        <f>ROUND(BB55,2)</f>
        <v>0</v>
      </c>
      <c r="BC54" s="48">
        <f>ROUND(BC55,2)</f>
        <v>0</v>
      </c>
      <c r="BD54" s="50">
        <f>ROUND(BD55,2)</f>
        <v>0</v>
      </c>
      <c r="BS54" s="51" t="s">
        <v>66</v>
      </c>
      <c r="BT54" s="51" t="s">
        <v>67</v>
      </c>
      <c r="BU54" s="52" t="s">
        <v>68</v>
      </c>
      <c r="BV54" s="51" t="s">
        <v>69</v>
      </c>
      <c r="BW54" s="51" t="s">
        <v>4</v>
      </c>
      <c r="BX54" s="51" t="s">
        <v>70</v>
      </c>
      <c r="CL54" s="51" t="s">
        <v>1</v>
      </c>
    </row>
    <row r="55" spans="1:91" s="5" customFormat="1" ht="27" customHeight="1" x14ac:dyDescent="0.2">
      <c r="A55" s="53" t="s">
        <v>71</v>
      </c>
      <c r="B55" s="54"/>
      <c r="C55" s="55"/>
      <c r="D55" s="173" t="s">
        <v>72</v>
      </c>
      <c r="E55" s="173"/>
      <c r="F55" s="173"/>
      <c r="G55" s="173"/>
      <c r="H55" s="173"/>
      <c r="I55" s="56"/>
      <c r="J55" s="173" t="s">
        <v>73</v>
      </c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1">
        <f>'INTERIER - PROJEKT INTERIÉRU'!J30</f>
        <v>0</v>
      </c>
      <c r="AH55" s="172"/>
      <c r="AI55" s="172"/>
      <c r="AJ55" s="172"/>
      <c r="AK55" s="172"/>
      <c r="AL55" s="172"/>
      <c r="AM55" s="172"/>
      <c r="AN55" s="171">
        <f>SUM(AG55,AT55)</f>
        <v>0</v>
      </c>
      <c r="AO55" s="172"/>
      <c r="AP55" s="172"/>
      <c r="AQ55" s="57" t="s">
        <v>74</v>
      </c>
      <c r="AR55" s="54"/>
      <c r="AS55" s="58">
        <v>0</v>
      </c>
      <c r="AT55" s="59">
        <f>ROUND(SUM(AV55:AW55),2)</f>
        <v>0</v>
      </c>
      <c r="AU55" s="60">
        <f>'INTERIER - PROJEKT INTERIÉRU'!P90</f>
        <v>0</v>
      </c>
      <c r="AV55" s="59">
        <f>'INTERIER - PROJEKT INTERIÉRU'!J33</f>
        <v>0</v>
      </c>
      <c r="AW55" s="59">
        <f>'INTERIER - PROJEKT INTERIÉRU'!J34</f>
        <v>0</v>
      </c>
      <c r="AX55" s="59">
        <f>'INTERIER - PROJEKT INTERIÉRU'!J35</f>
        <v>0</v>
      </c>
      <c r="AY55" s="59">
        <f>'INTERIER - PROJEKT INTERIÉRU'!J36</f>
        <v>0</v>
      </c>
      <c r="AZ55" s="59">
        <f>'INTERIER - PROJEKT INTERIÉRU'!F33</f>
        <v>0</v>
      </c>
      <c r="BA55" s="59">
        <f>'INTERIER - PROJEKT INTERIÉRU'!F34</f>
        <v>0</v>
      </c>
      <c r="BB55" s="59">
        <f>'INTERIER - PROJEKT INTERIÉRU'!F35</f>
        <v>0</v>
      </c>
      <c r="BC55" s="59">
        <f>'INTERIER - PROJEKT INTERIÉRU'!F36</f>
        <v>0</v>
      </c>
      <c r="BD55" s="61">
        <f>'INTERIER - PROJEKT INTERIÉRU'!F37</f>
        <v>0</v>
      </c>
      <c r="BT55" s="62" t="s">
        <v>75</v>
      </c>
      <c r="BV55" s="62" t="s">
        <v>69</v>
      </c>
      <c r="BW55" s="62" t="s">
        <v>76</v>
      </c>
      <c r="BX55" s="62" t="s">
        <v>4</v>
      </c>
      <c r="CL55" s="62" t="s">
        <v>1</v>
      </c>
      <c r="CM55" s="62" t="s">
        <v>77</v>
      </c>
    </row>
    <row r="56" spans="1:91" s="1" customFormat="1" ht="30" customHeight="1" x14ac:dyDescent="0.2">
      <c r="B56" s="18"/>
      <c r="AR56" s="18"/>
    </row>
    <row r="57" spans="1:91" s="1" customFormat="1" ht="6.95" customHeight="1" x14ac:dyDescent="0.2"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18"/>
    </row>
  </sheetData>
  <sheetProtection algorithmName="SHA-512" hashValue="qNowp2E6tAjJCflHGX0ULA/wXU/IpRrqlJh2evW9eSTL0hKcTBVQLYY+ueJQQYxJiTiGGXQVINuYBEJmbl+X5g==" saltValue="0CiynUpghn4qDjpChKh+wA==" spinCount="100000" sheet="1" objects="1" scenarios="1"/>
  <mergeCells count="42"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AK35:AO35"/>
    <mergeCell ref="AR2:BE2"/>
    <mergeCell ref="AM50:AP50"/>
    <mergeCell ref="L45:AO45"/>
    <mergeCell ref="AM47:AN47"/>
    <mergeCell ref="AM49:AP49"/>
    <mergeCell ref="AS49:AT5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30:P30"/>
    <mergeCell ref="L31:P31"/>
    <mergeCell ref="L32:P32"/>
    <mergeCell ref="L33:P33"/>
    <mergeCell ref="C52:G52"/>
    <mergeCell ref="I52:AF52"/>
    <mergeCell ref="X35:AB35"/>
  </mergeCells>
  <hyperlinks>
    <hyperlink ref="A55" location="'INTERIER - PROJEKT INTERIÉRU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1"/>
  <sheetViews>
    <sheetView showGridLines="0" tabSelected="1" topLeftCell="A89" workbookViewId="0">
      <selection activeCell="J106" sqref="J106"/>
    </sheetView>
  </sheetViews>
  <sheetFormatPr defaultRowHeight="11.25" x14ac:dyDescent="0.2"/>
  <cols>
    <col min="1" max="1" width="8.33203125" style="208" customWidth="1"/>
    <col min="2" max="2" width="1.6640625" style="208" customWidth="1"/>
    <col min="3" max="3" width="4.1640625" style="208" customWidth="1"/>
    <col min="4" max="4" width="4.33203125" style="208" customWidth="1"/>
    <col min="5" max="5" width="17.1640625" style="208" customWidth="1"/>
    <col min="6" max="6" width="100.83203125" style="208" customWidth="1"/>
    <col min="7" max="7" width="8.6640625" style="208" customWidth="1"/>
    <col min="8" max="8" width="11.1640625" style="208" customWidth="1"/>
    <col min="9" max="9" width="14.1640625" style="63" customWidth="1"/>
    <col min="10" max="10" width="23.5" style="208" customWidth="1"/>
    <col min="11" max="11" width="15.5" style="208" hidden="1" customWidth="1"/>
    <col min="12" max="12" width="9.33203125" style="208" customWidth="1"/>
    <col min="13" max="13" width="10.83203125" style="208" hidden="1" customWidth="1"/>
    <col min="14" max="14" width="9.33203125" style="208" hidden="1"/>
    <col min="15" max="20" width="14.1640625" style="208" hidden="1" customWidth="1"/>
    <col min="21" max="21" width="16.33203125" style="208" hidden="1" customWidth="1"/>
    <col min="22" max="22" width="12.33203125" style="208" customWidth="1"/>
    <col min="23" max="23" width="16.33203125" style="208" customWidth="1"/>
    <col min="24" max="24" width="12.33203125" style="208" customWidth="1"/>
    <col min="25" max="25" width="15" style="208" customWidth="1"/>
    <col min="26" max="26" width="11" style="208" customWidth="1"/>
    <col min="27" max="27" width="15" style="208" customWidth="1"/>
    <col min="28" max="28" width="16.33203125" style="208" customWidth="1"/>
    <col min="29" max="29" width="11" style="208" customWidth="1"/>
    <col min="30" max="30" width="15" style="208" customWidth="1"/>
    <col min="31" max="31" width="16.33203125" style="208" customWidth="1"/>
    <col min="32" max="43" width="9.33203125" style="208"/>
    <col min="44" max="65" width="9.33203125" style="208" hidden="1"/>
    <col min="66" max="16384" width="9.33203125" style="208"/>
  </cols>
  <sheetData>
    <row r="2" spans="2:46" ht="36.950000000000003" customHeight="1" x14ac:dyDescent="0.2">
      <c r="L2" s="209" t="s">
        <v>5</v>
      </c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211" t="s">
        <v>76</v>
      </c>
    </row>
    <row r="3" spans="2:46" ht="6.95" customHeight="1" x14ac:dyDescent="0.2">
      <c r="B3" s="212"/>
      <c r="C3" s="213"/>
      <c r="D3" s="213"/>
      <c r="E3" s="213"/>
      <c r="F3" s="213"/>
      <c r="G3" s="213"/>
      <c r="H3" s="213"/>
      <c r="I3" s="64"/>
      <c r="J3" s="213"/>
      <c r="K3" s="213"/>
      <c r="L3" s="214"/>
      <c r="AT3" s="211" t="s">
        <v>77</v>
      </c>
    </row>
    <row r="4" spans="2:46" ht="24.95" customHeight="1" x14ac:dyDescent="0.2">
      <c r="B4" s="214"/>
      <c r="D4" s="215" t="s">
        <v>78</v>
      </c>
      <c r="L4" s="214"/>
      <c r="M4" s="216" t="s">
        <v>9</v>
      </c>
      <c r="AT4" s="211" t="s">
        <v>3</v>
      </c>
    </row>
    <row r="5" spans="2:46" ht="6.95" customHeight="1" x14ac:dyDescent="0.2">
      <c r="B5" s="214"/>
      <c r="L5" s="214"/>
    </row>
    <row r="6" spans="2:46" ht="12" customHeight="1" x14ac:dyDescent="0.2">
      <c r="B6" s="214"/>
      <c r="D6" s="217" t="s">
        <v>15</v>
      </c>
      <c r="L6" s="214"/>
    </row>
    <row r="7" spans="2:46" ht="16.5" customHeight="1" x14ac:dyDescent="0.2">
      <c r="B7" s="214"/>
      <c r="E7" s="218" t="str">
        <f>'Rekapitulace dodávek'!K6</f>
        <v>REKONSTRUKCE ADM.BUDOVY KSS LK P.O., ČESKÉ MLÁDEŽE Č.P.632/32, LIBEREC - INTERIÉR</v>
      </c>
      <c r="F7" s="219"/>
      <c r="G7" s="219"/>
      <c r="H7" s="219"/>
      <c r="L7" s="214"/>
    </row>
    <row r="8" spans="2:46" s="221" customFormat="1" ht="12" customHeight="1" x14ac:dyDescent="0.2">
      <c r="B8" s="220"/>
      <c r="D8" s="217" t="s">
        <v>79</v>
      </c>
      <c r="I8" s="65"/>
      <c r="L8" s="220"/>
    </row>
    <row r="9" spans="2:46" s="221" customFormat="1" ht="36.950000000000003" customHeight="1" x14ac:dyDescent="0.2">
      <c r="B9" s="220"/>
      <c r="E9" s="222" t="s">
        <v>73</v>
      </c>
      <c r="F9" s="223"/>
      <c r="G9" s="223"/>
      <c r="H9" s="223"/>
      <c r="I9" s="65"/>
      <c r="L9" s="220"/>
    </row>
    <row r="10" spans="2:46" s="221" customFormat="1" x14ac:dyDescent="0.2">
      <c r="B10" s="220"/>
      <c r="I10" s="65"/>
      <c r="L10" s="220"/>
    </row>
    <row r="11" spans="2:46" s="221" customFormat="1" ht="12" customHeight="1" x14ac:dyDescent="0.2">
      <c r="B11" s="220"/>
      <c r="D11" s="217" t="s">
        <v>17</v>
      </c>
      <c r="F11" s="211" t="s">
        <v>1</v>
      </c>
      <c r="I11" s="66" t="s">
        <v>18</v>
      </c>
      <c r="J11" s="211" t="s">
        <v>1</v>
      </c>
      <c r="L11" s="220"/>
    </row>
    <row r="12" spans="2:46" s="221" customFormat="1" ht="12" customHeight="1" x14ac:dyDescent="0.2">
      <c r="B12" s="220"/>
      <c r="D12" s="217" t="s">
        <v>19</v>
      </c>
      <c r="F12" s="211" t="s">
        <v>20</v>
      </c>
      <c r="I12" s="66" t="s">
        <v>21</v>
      </c>
      <c r="J12" s="224">
        <f>'Rekapitulace dodávek'!AN8</f>
        <v>43486</v>
      </c>
      <c r="L12" s="220"/>
    </row>
    <row r="13" spans="2:46" s="221" customFormat="1" ht="10.9" customHeight="1" x14ac:dyDescent="0.2">
      <c r="B13" s="220"/>
      <c r="I13" s="65"/>
      <c r="L13" s="220"/>
    </row>
    <row r="14" spans="2:46" s="221" customFormat="1" ht="12" customHeight="1" x14ac:dyDescent="0.2">
      <c r="B14" s="220"/>
      <c r="D14" s="217" t="s">
        <v>22</v>
      </c>
      <c r="I14" s="66" t="s">
        <v>23</v>
      </c>
      <c r="J14" s="211" t="s">
        <v>1</v>
      </c>
      <c r="L14" s="220"/>
    </row>
    <row r="15" spans="2:46" s="221" customFormat="1" ht="18" customHeight="1" x14ac:dyDescent="0.2">
      <c r="B15" s="220"/>
      <c r="E15" s="211" t="s">
        <v>24</v>
      </c>
      <c r="I15" s="66" t="s">
        <v>25</v>
      </c>
      <c r="J15" s="211" t="s">
        <v>1</v>
      </c>
      <c r="L15" s="220"/>
    </row>
    <row r="16" spans="2:46" s="221" customFormat="1" ht="6.95" customHeight="1" x14ac:dyDescent="0.2">
      <c r="B16" s="220"/>
      <c r="I16" s="65"/>
      <c r="L16" s="220"/>
    </row>
    <row r="17" spans="2:12" s="221" customFormat="1" ht="12" customHeight="1" x14ac:dyDescent="0.2">
      <c r="B17" s="220"/>
      <c r="D17" s="217" t="s">
        <v>26</v>
      </c>
      <c r="I17" s="66" t="s">
        <v>23</v>
      </c>
      <c r="J17" s="225" t="str">
        <f>'Rekapitulace dodávek'!AN13</f>
        <v>Vyplň údaj</v>
      </c>
      <c r="L17" s="220"/>
    </row>
    <row r="18" spans="2:12" s="221" customFormat="1" ht="18" customHeight="1" x14ac:dyDescent="0.2">
      <c r="B18" s="220"/>
      <c r="E18" s="226">
        <f>'Rekapitulace dodávek'!E14</f>
        <v>0</v>
      </c>
      <c r="F18" s="227"/>
      <c r="G18" s="227"/>
      <c r="H18" s="227"/>
      <c r="I18" s="66" t="s">
        <v>25</v>
      </c>
      <c r="J18" s="225" t="str">
        <f>'Rekapitulace dodávek'!AN14</f>
        <v>Vyplň údaj</v>
      </c>
      <c r="L18" s="220"/>
    </row>
    <row r="19" spans="2:12" s="221" customFormat="1" ht="6.95" customHeight="1" x14ac:dyDescent="0.2">
      <c r="B19" s="220"/>
      <c r="I19" s="65"/>
      <c r="L19" s="220"/>
    </row>
    <row r="20" spans="2:12" s="221" customFormat="1" ht="12" customHeight="1" x14ac:dyDescent="0.2">
      <c r="B20" s="220"/>
      <c r="D20" s="217" t="s">
        <v>28</v>
      </c>
      <c r="I20" s="66" t="s">
        <v>23</v>
      </c>
      <c r="J20" s="211" t="s">
        <v>1</v>
      </c>
      <c r="L20" s="220"/>
    </row>
    <row r="21" spans="2:12" s="221" customFormat="1" ht="18" customHeight="1" x14ac:dyDescent="0.2">
      <c r="B21" s="220"/>
      <c r="E21" s="211" t="s">
        <v>29</v>
      </c>
      <c r="I21" s="66" t="s">
        <v>25</v>
      </c>
      <c r="J21" s="211" t="s">
        <v>1</v>
      </c>
      <c r="L21" s="220"/>
    </row>
    <row r="22" spans="2:12" s="221" customFormat="1" ht="6.95" customHeight="1" x14ac:dyDescent="0.2">
      <c r="B22" s="220"/>
      <c r="I22" s="65"/>
      <c r="L22" s="220"/>
    </row>
    <row r="23" spans="2:12" s="221" customFormat="1" ht="12" customHeight="1" x14ac:dyDescent="0.2">
      <c r="B23" s="220"/>
      <c r="D23" s="217" t="s">
        <v>31</v>
      </c>
      <c r="I23" s="66" t="s">
        <v>23</v>
      </c>
      <c r="J23" s="211" t="s">
        <v>1</v>
      </c>
      <c r="L23" s="220"/>
    </row>
    <row r="24" spans="2:12" s="221" customFormat="1" ht="18" customHeight="1" x14ac:dyDescent="0.2">
      <c r="B24" s="220"/>
      <c r="E24" s="211" t="s">
        <v>32</v>
      </c>
      <c r="I24" s="66" t="s">
        <v>25</v>
      </c>
      <c r="J24" s="211" t="s">
        <v>1</v>
      </c>
      <c r="L24" s="220"/>
    </row>
    <row r="25" spans="2:12" s="221" customFormat="1" ht="6.95" customHeight="1" x14ac:dyDescent="0.2">
      <c r="B25" s="220"/>
      <c r="I25" s="65"/>
      <c r="L25" s="220"/>
    </row>
    <row r="26" spans="2:12" s="221" customFormat="1" ht="12" customHeight="1" x14ac:dyDescent="0.2">
      <c r="B26" s="220"/>
      <c r="D26" s="217" t="s">
        <v>33</v>
      </c>
      <c r="I26" s="65"/>
      <c r="L26" s="220"/>
    </row>
    <row r="27" spans="2:12" s="229" customFormat="1" ht="22.5" customHeight="1" x14ac:dyDescent="0.2">
      <c r="B27" s="228"/>
      <c r="E27" s="230" t="s">
        <v>80</v>
      </c>
      <c r="F27" s="230"/>
      <c r="G27" s="230"/>
      <c r="H27" s="230"/>
      <c r="I27" s="67"/>
      <c r="L27" s="228"/>
    </row>
    <row r="28" spans="2:12" s="221" customFormat="1" ht="6.95" customHeight="1" x14ac:dyDescent="0.2">
      <c r="B28" s="220"/>
      <c r="I28" s="65"/>
      <c r="L28" s="220"/>
    </row>
    <row r="29" spans="2:12" s="221" customFormat="1" ht="6.95" customHeight="1" x14ac:dyDescent="0.2">
      <c r="B29" s="220"/>
      <c r="D29" s="231"/>
      <c r="E29" s="231"/>
      <c r="F29" s="231"/>
      <c r="G29" s="231"/>
      <c r="H29" s="231"/>
      <c r="I29" s="68"/>
      <c r="J29" s="231"/>
      <c r="K29" s="231"/>
      <c r="L29" s="220"/>
    </row>
    <row r="30" spans="2:12" s="221" customFormat="1" ht="25.35" customHeight="1" x14ac:dyDescent="0.2">
      <c r="B30" s="220"/>
      <c r="D30" s="232" t="s">
        <v>34</v>
      </c>
      <c r="I30" s="65"/>
      <c r="J30" s="233">
        <f>ROUND(J90, 2)</f>
        <v>0</v>
      </c>
      <c r="L30" s="220"/>
    </row>
    <row r="31" spans="2:12" s="221" customFormat="1" ht="6.95" customHeight="1" x14ac:dyDescent="0.2">
      <c r="B31" s="220"/>
      <c r="D31" s="231"/>
      <c r="E31" s="231"/>
      <c r="F31" s="231"/>
      <c r="G31" s="231"/>
      <c r="H31" s="231"/>
      <c r="I31" s="68"/>
      <c r="J31" s="231"/>
      <c r="K31" s="231"/>
      <c r="L31" s="220"/>
    </row>
    <row r="32" spans="2:12" s="221" customFormat="1" ht="14.45" customHeight="1" x14ac:dyDescent="0.2">
      <c r="B32" s="220"/>
      <c r="F32" s="234" t="s">
        <v>36</v>
      </c>
      <c r="I32" s="69" t="s">
        <v>35</v>
      </c>
      <c r="J32" s="234" t="s">
        <v>37</v>
      </c>
      <c r="L32" s="220"/>
    </row>
    <row r="33" spans="2:12" s="221" customFormat="1" ht="14.45" customHeight="1" x14ac:dyDescent="0.2">
      <c r="B33" s="220"/>
      <c r="D33" s="217" t="s">
        <v>38</v>
      </c>
      <c r="E33" s="217" t="s">
        <v>39</v>
      </c>
      <c r="F33" s="235">
        <f>ROUND((SUM(BE90:BE180)),  2)</f>
        <v>0</v>
      </c>
      <c r="I33" s="70">
        <v>0.21</v>
      </c>
      <c r="J33" s="235">
        <f>ROUND(((SUM(BE90:BE180))*I33),  2)</f>
        <v>0</v>
      </c>
      <c r="L33" s="220"/>
    </row>
    <row r="34" spans="2:12" s="221" customFormat="1" ht="14.45" customHeight="1" x14ac:dyDescent="0.2">
      <c r="B34" s="220"/>
      <c r="E34" s="217" t="s">
        <v>40</v>
      </c>
      <c r="F34" s="235">
        <f>ROUND((SUM(BF90:BF180)),  2)</f>
        <v>0</v>
      </c>
      <c r="I34" s="70">
        <v>0.15</v>
      </c>
      <c r="J34" s="235">
        <f>ROUND(((SUM(BF90:BF180))*I34),  2)</f>
        <v>0</v>
      </c>
      <c r="L34" s="220"/>
    </row>
    <row r="35" spans="2:12" s="221" customFormat="1" ht="14.45" hidden="1" customHeight="1" x14ac:dyDescent="0.2">
      <c r="B35" s="220"/>
      <c r="E35" s="217" t="s">
        <v>41</v>
      </c>
      <c r="F35" s="235">
        <f>ROUND((SUM(BG90:BG180)),  2)</f>
        <v>0</v>
      </c>
      <c r="I35" s="70">
        <v>0.21</v>
      </c>
      <c r="J35" s="235">
        <f>0</f>
        <v>0</v>
      </c>
      <c r="L35" s="220"/>
    </row>
    <row r="36" spans="2:12" s="221" customFormat="1" ht="14.45" hidden="1" customHeight="1" x14ac:dyDescent="0.2">
      <c r="B36" s="220"/>
      <c r="E36" s="217" t="s">
        <v>42</v>
      </c>
      <c r="F36" s="235">
        <f>ROUND((SUM(BH90:BH180)),  2)</f>
        <v>0</v>
      </c>
      <c r="I36" s="70">
        <v>0.15</v>
      </c>
      <c r="J36" s="235">
        <f>0</f>
        <v>0</v>
      </c>
      <c r="L36" s="220"/>
    </row>
    <row r="37" spans="2:12" s="221" customFormat="1" ht="14.45" hidden="1" customHeight="1" x14ac:dyDescent="0.2">
      <c r="B37" s="220"/>
      <c r="E37" s="217" t="s">
        <v>43</v>
      </c>
      <c r="F37" s="235">
        <f>ROUND((SUM(BI90:BI180)),  2)</f>
        <v>0</v>
      </c>
      <c r="I37" s="70">
        <v>0</v>
      </c>
      <c r="J37" s="235">
        <f>0</f>
        <v>0</v>
      </c>
      <c r="L37" s="220"/>
    </row>
    <row r="38" spans="2:12" s="221" customFormat="1" ht="6.95" customHeight="1" x14ac:dyDescent="0.2">
      <c r="B38" s="220"/>
      <c r="I38" s="65"/>
      <c r="L38" s="220"/>
    </row>
    <row r="39" spans="2:12" s="221" customFormat="1" ht="25.35" customHeight="1" x14ac:dyDescent="0.2">
      <c r="B39" s="220"/>
      <c r="C39" s="236"/>
      <c r="D39" s="237" t="s">
        <v>44</v>
      </c>
      <c r="E39" s="238"/>
      <c r="F39" s="238"/>
      <c r="G39" s="239" t="s">
        <v>45</v>
      </c>
      <c r="H39" s="240" t="s">
        <v>46</v>
      </c>
      <c r="I39" s="71"/>
      <c r="J39" s="241">
        <f>SUM(J30:J37)</f>
        <v>0</v>
      </c>
      <c r="K39" s="242"/>
      <c r="L39" s="220"/>
    </row>
    <row r="40" spans="2:12" s="221" customFormat="1" ht="14.45" customHeight="1" x14ac:dyDescent="0.2">
      <c r="B40" s="243"/>
      <c r="C40" s="244"/>
      <c r="D40" s="244"/>
      <c r="E40" s="244"/>
      <c r="F40" s="244"/>
      <c r="G40" s="244"/>
      <c r="H40" s="244"/>
      <c r="I40" s="72"/>
      <c r="J40" s="244"/>
      <c r="K40" s="244"/>
      <c r="L40" s="220"/>
    </row>
    <row r="44" spans="2:12" s="221" customFormat="1" ht="6.95" customHeight="1" x14ac:dyDescent="0.2">
      <c r="B44" s="245"/>
      <c r="C44" s="246"/>
      <c r="D44" s="246"/>
      <c r="E44" s="246"/>
      <c r="F44" s="246"/>
      <c r="G44" s="246"/>
      <c r="H44" s="246"/>
      <c r="I44" s="73"/>
      <c r="J44" s="246"/>
      <c r="K44" s="246"/>
      <c r="L44" s="220"/>
    </row>
    <row r="45" spans="2:12" s="221" customFormat="1" ht="24.95" customHeight="1" x14ac:dyDescent="0.2">
      <c r="B45" s="220"/>
      <c r="C45" s="215" t="s">
        <v>445</v>
      </c>
      <c r="I45" s="65"/>
      <c r="L45" s="220"/>
    </row>
    <row r="46" spans="2:12" s="221" customFormat="1" ht="6.95" customHeight="1" x14ac:dyDescent="0.2">
      <c r="B46" s="220"/>
      <c r="I46" s="65"/>
      <c r="L46" s="220"/>
    </row>
    <row r="47" spans="2:12" s="221" customFormat="1" ht="12" customHeight="1" x14ac:dyDescent="0.2">
      <c r="B47" s="220"/>
      <c r="C47" s="217" t="s">
        <v>15</v>
      </c>
      <c r="I47" s="65"/>
      <c r="L47" s="220"/>
    </row>
    <row r="48" spans="2:12" s="221" customFormat="1" ht="16.5" customHeight="1" x14ac:dyDescent="0.2">
      <c r="B48" s="220"/>
      <c r="E48" s="218" t="str">
        <f>E7</f>
        <v>REKONSTRUKCE ADM.BUDOVY KSS LK P.O., ČESKÉ MLÁDEŽE Č.P.632/32, LIBEREC - INTERIÉR</v>
      </c>
      <c r="F48" s="219"/>
      <c r="G48" s="219"/>
      <c r="H48" s="219"/>
      <c r="I48" s="65"/>
      <c r="L48" s="220"/>
    </row>
    <row r="49" spans="2:47" s="221" customFormat="1" ht="12" customHeight="1" x14ac:dyDescent="0.2">
      <c r="B49" s="220"/>
      <c r="C49" s="217" t="s">
        <v>79</v>
      </c>
      <c r="I49" s="65"/>
      <c r="L49" s="220"/>
    </row>
    <row r="50" spans="2:47" s="221" customFormat="1" ht="16.5" customHeight="1" x14ac:dyDescent="0.2">
      <c r="B50" s="220"/>
      <c r="E50" s="222" t="str">
        <f>E9</f>
        <v>PROJEKT INTERIÉRU</v>
      </c>
      <c r="F50" s="223"/>
      <c r="G50" s="223"/>
      <c r="H50" s="223"/>
      <c r="I50" s="65"/>
      <c r="L50" s="220"/>
    </row>
    <row r="51" spans="2:47" s="221" customFormat="1" ht="6.95" customHeight="1" x14ac:dyDescent="0.2">
      <c r="B51" s="220"/>
      <c r="I51" s="65"/>
      <c r="L51" s="220"/>
    </row>
    <row r="52" spans="2:47" s="221" customFormat="1" ht="12" customHeight="1" x14ac:dyDescent="0.2">
      <c r="B52" s="220"/>
      <c r="C52" s="217" t="s">
        <v>19</v>
      </c>
      <c r="F52" s="211" t="str">
        <f>F12</f>
        <v xml:space="preserve"> </v>
      </c>
      <c r="I52" s="66" t="s">
        <v>21</v>
      </c>
      <c r="J52" s="224">
        <f>IF(J12="","",J12)</f>
        <v>43486</v>
      </c>
      <c r="L52" s="220"/>
    </row>
    <row r="53" spans="2:47" s="221" customFormat="1" ht="6.95" customHeight="1" x14ac:dyDescent="0.2">
      <c r="B53" s="220"/>
      <c r="I53" s="65"/>
      <c r="L53" s="220"/>
    </row>
    <row r="54" spans="2:47" s="221" customFormat="1" ht="24.95" customHeight="1" x14ac:dyDescent="0.2">
      <c r="B54" s="220"/>
      <c r="C54" s="217" t="s">
        <v>22</v>
      </c>
      <c r="F54" s="211" t="str">
        <f>E15</f>
        <v>KSS LK, ČESKOSLOVENSKÉ ARMÁDY, JABLONEC N.NIS.</v>
      </c>
      <c r="I54" s="66" t="s">
        <v>28</v>
      </c>
      <c r="J54" s="247" t="str">
        <f>E21</f>
        <v>ATELIER 4, ING.ARCH.PAVEL TAUŠ</v>
      </c>
      <c r="L54" s="220"/>
    </row>
    <row r="55" spans="2:47" s="221" customFormat="1" ht="13.7" customHeight="1" x14ac:dyDescent="0.2">
      <c r="B55" s="220"/>
      <c r="C55" s="217" t="s">
        <v>26</v>
      </c>
      <c r="F55" s="211">
        <f>IF(E18="","",E18)</f>
        <v>0</v>
      </c>
      <c r="I55" s="66" t="s">
        <v>31</v>
      </c>
      <c r="J55" s="247" t="str">
        <f>E24</f>
        <v>PROPOS LIBEREC S.R.O.</v>
      </c>
      <c r="L55" s="220"/>
    </row>
    <row r="56" spans="2:47" s="221" customFormat="1" ht="10.35" customHeight="1" x14ac:dyDescent="0.2">
      <c r="B56" s="220"/>
      <c r="I56" s="65"/>
      <c r="L56" s="220"/>
    </row>
    <row r="57" spans="2:47" s="221" customFormat="1" ht="29.25" customHeight="1" x14ac:dyDescent="0.2">
      <c r="B57" s="220"/>
      <c r="C57" s="248" t="s">
        <v>81</v>
      </c>
      <c r="D57" s="236"/>
      <c r="E57" s="236"/>
      <c r="F57" s="236"/>
      <c r="G57" s="236"/>
      <c r="H57" s="236"/>
      <c r="I57" s="74"/>
      <c r="J57" s="249" t="s">
        <v>82</v>
      </c>
      <c r="K57" s="236"/>
      <c r="L57" s="220"/>
    </row>
    <row r="58" spans="2:47" s="221" customFormat="1" ht="10.35" customHeight="1" x14ac:dyDescent="0.2">
      <c r="B58" s="220"/>
      <c r="I58" s="65"/>
      <c r="L58" s="220"/>
    </row>
    <row r="59" spans="2:47" s="221" customFormat="1" ht="22.9" customHeight="1" x14ac:dyDescent="0.2">
      <c r="B59" s="220"/>
      <c r="C59" s="250" t="s">
        <v>83</v>
      </c>
      <c r="I59" s="65"/>
      <c r="J59" s="233">
        <f>J90</f>
        <v>0</v>
      </c>
      <c r="L59" s="220"/>
      <c r="AU59" s="211" t="s">
        <v>84</v>
      </c>
    </row>
    <row r="60" spans="2:47" s="252" customFormat="1" ht="24.95" customHeight="1" x14ac:dyDescent="0.2">
      <c r="B60" s="251"/>
      <c r="D60" s="253" t="s">
        <v>85</v>
      </c>
      <c r="E60" s="254"/>
      <c r="F60" s="254"/>
      <c r="G60" s="254"/>
      <c r="H60" s="254"/>
      <c r="I60" s="75"/>
      <c r="J60" s="255">
        <f>J91</f>
        <v>0</v>
      </c>
      <c r="L60" s="251"/>
    </row>
    <row r="61" spans="2:47" s="257" customFormat="1" ht="19.899999999999999" customHeight="1" x14ac:dyDescent="0.2">
      <c r="B61" s="256"/>
      <c r="D61" s="258" t="s">
        <v>86</v>
      </c>
      <c r="E61" s="259"/>
      <c r="F61" s="259"/>
      <c r="G61" s="259"/>
      <c r="H61" s="259"/>
      <c r="I61" s="76"/>
      <c r="J61" s="260">
        <f>J92</f>
        <v>0</v>
      </c>
      <c r="L61" s="256"/>
    </row>
    <row r="62" spans="2:47" s="257" customFormat="1" ht="19.899999999999999" customHeight="1" x14ac:dyDescent="0.2">
      <c r="B62" s="256"/>
      <c r="D62" s="258" t="s">
        <v>87</v>
      </c>
      <c r="E62" s="259"/>
      <c r="F62" s="259"/>
      <c r="G62" s="259"/>
      <c r="H62" s="259"/>
      <c r="I62" s="76"/>
      <c r="J62" s="260">
        <f>J104</f>
        <v>0</v>
      </c>
      <c r="L62" s="256"/>
    </row>
    <row r="63" spans="2:47" s="257" customFormat="1" ht="19.899999999999999" customHeight="1" x14ac:dyDescent="0.2">
      <c r="B63" s="256"/>
      <c r="D63" s="258" t="s">
        <v>88</v>
      </c>
      <c r="E63" s="259"/>
      <c r="F63" s="259"/>
      <c r="G63" s="259"/>
      <c r="H63" s="259"/>
      <c r="I63" s="76"/>
      <c r="J63" s="260">
        <f>J109</f>
        <v>0</v>
      </c>
      <c r="L63" s="256"/>
    </row>
    <row r="64" spans="2:47" s="257" customFormat="1" ht="19.899999999999999" customHeight="1" x14ac:dyDescent="0.2">
      <c r="B64" s="256"/>
      <c r="D64" s="258" t="s">
        <v>89</v>
      </c>
      <c r="E64" s="259"/>
      <c r="F64" s="259"/>
      <c r="G64" s="259"/>
      <c r="H64" s="259"/>
      <c r="I64" s="76"/>
      <c r="J64" s="260">
        <f>J124</f>
        <v>0</v>
      </c>
      <c r="L64" s="256"/>
    </row>
    <row r="65" spans="2:12" s="257" customFormat="1" ht="19.899999999999999" customHeight="1" x14ac:dyDescent="0.2">
      <c r="B65" s="256"/>
      <c r="D65" s="258" t="s">
        <v>90</v>
      </c>
      <c r="E65" s="259"/>
      <c r="F65" s="259"/>
      <c r="G65" s="259"/>
      <c r="H65" s="259"/>
      <c r="I65" s="76"/>
      <c r="J65" s="260">
        <f>J126</f>
        <v>0</v>
      </c>
      <c r="L65" s="256"/>
    </row>
    <row r="66" spans="2:12" s="257" customFormat="1" ht="19.899999999999999" customHeight="1" x14ac:dyDescent="0.2">
      <c r="B66" s="256"/>
      <c r="D66" s="258" t="s">
        <v>91</v>
      </c>
      <c r="E66" s="259"/>
      <c r="F66" s="259"/>
      <c r="G66" s="259"/>
      <c r="H66" s="259"/>
      <c r="I66" s="76"/>
      <c r="J66" s="260">
        <f>J152</f>
        <v>0</v>
      </c>
      <c r="L66" s="256"/>
    </row>
    <row r="67" spans="2:12" s="257" customFormat="1" ht="19.899999999999999" customHeight="1" x14ac:dyDescent="0.2">
      <c r="B67" s="256"/>
      <c r="D67" s="258" t="s">
        <v>92</v>
      </c>
      <c r="E67" s="259"/>
      <c r="F67" s="259"/>
      <c r="G67" s="259"/>
      <c r="H67" s="259"/>
      <c r="I67" s="76"/>
      <c r="J67" s="260">
        <f>J155</f>
        <v>0</v>
      </c>
      <c r="L67" s="256"/>
    </row>
    <row r="68" spans="2:12" s="257" customFormat="1" ht="19.899999999999999" customHeight="1" x14ac:dyDescent="0.2">
      <c r="B68" s="256"/>
      <c r="D68" s="258" t="s">
        <v>93</v>
      </c>
      <c r="E68" s="259"/>
      <c r="F68" s="259"/>
      <c r="G68" s="259"/>
      <c r="H68" s="259"/>
      <c r="I68" s="76"/>
      <c r="J68" s="260">
        <f>J163</f>
        <v>0</v>
      </c>
      <c r="L68" s="256"/>
    </row>
    <row r="69" spans="2:12" s="257" customFormat="1" ht="19.899999999999999" customHeight="1" x14ac:dyDescent="0.2">
      <c r="B69" s="256"/>
      <c r="D69" s="258" t="s">
        <v>94</v>
      </c>
      <c r="E69" s="259"/>
      <c r="F69" s="259"/>
      <c r="G69" s="259"/>
      <c r="H69" s="259"/>
      <c r="I69" s="76"/>
      <c r="J69" s="260">
        <f>J164</f>
        <v>0</v>
      </c>
      <c r="L69" s="256"/>
    </row>
    <row r="70" spans="2:12" s="257" customFormat="1" ht="19.899999999999999" customHeight="1" x14ac:dyDescent="0.2">
      <c r="B70" s="256"/>
      <c r="D70" s="258" t="s">
        <v>95</v>
      </c>
      <c r="E70" s="259"/>
      <c r="F70" s="259"/>
      <c r="G70" s="259"/>
      <c r="H70" s="259"/>
      <c r="I70" s="76"/>
      <c r="J70" s="260">
        <f>J177</f>
        <v>0</v>
      </c>
      <c r="L70" s="256"/>
    </row>
    <row r="71" spans="2:12" s="221" customFormat="1" ht="21.75" customHeight="1" x14ac:dyDescent="0.2">
      <c r="B71" s="220"/>
      <c r="I71" s="65"/>
      <c r="L71" s="220"/>
    </row>
    <row r="72" spans="2:12" s="221" customFormat="1" ht="6.95" customHeight="1" x14ac:dyDescent="0.2">
      <c r="B72" s="243"/>
      <c r="C72" s="244"/>
      <c r="D72" s="244"/>
      <c r="E72" s="244"/>
      <c r="F72" s="244"/>
      <c r="G72" s="244"/>
      <c r="H72" s="244"/>
      <c r="I72" s="72"/>
      <c r="J72" s="244"/>
      <c r="K72" s="244"/>
      <c r="L72" s="220"/>
    </row>
    <row r="76" spans="2:12" s="221" customFormat="1" ht="6.95" customHeight="1" x14ac:dyDescent="0.2">
      <c r="B76" s="245"/>
      <c r="C76" s="246"/>
      <c r="D76" s="246"/>
      <c r="E76" s="246"/>
      <c r="F76" s="246"/>
      <c r="G76" s="246"/>
      <c r="H76" s="246"/>
      <c r="I76" s="73"/>
      <c r="J76" s="246"/>
      <c r="K76" s="246"/>
      <c r="L76" s="220"/>
    </row>
    <row r="77" spans="2:12" s="221" customFormat="1" ht="24.95" customHeight="1" x14ac:dyDescent="0.2">
      <c r="B77" s="220"/>
      <c r="C77" s="215" t="s">
        <v>96</v>
      </c>
      <c r="I77" s="65"/>
      <c r="L77" s="220"/>
    </row>
    <row r="78" spans="2:12" s="221" customFormat="1" ht="6.95" customHeight="1" x14ac:dyDescent="0.2">
      <c r="B78" s="220"/>
      <c r="I78" s="65"/>
      <c r="L78" s="220"/>
    </row>
    <row r="79" spans="2:12" s="221" customFormat="1" ht="12" customHeight="1" x14ac:dyDescent="0.2">
      <c r="B79" s="220"/>
      <c r="C79" s="217" t="s">
        <v>15</v>
      </c>
      <c r="I79" s="65"/>
      <c r="L79" s="220"/>
    </row>
    <row r="80" spans="2:12" s="221" customFormat="1" ht="16.5" customHeight="1" x14ac:dyDescent="0.2">
      <c r="B80" s="220"/>
      <c r="E80" s="218" t="str">
        <f>E7</f>
        <v>REKONSTRUKCE ADM.BUDOVY KSS LK P.O., ČESKÉ MLÁDEŽE Č.P.632/32, LIBEREC - INTERIÉR</v>
      </c>
      <c r="F80" s="219"/>
      <c r="G80" s="219"/>
      <c r="H80" s="219"/>
      <c r="I80" s="65"/>
      <c r="L80" s="220"/>
    </row>
    <row r="81" spans="2:65" s="221" customFormat="1" ht="12" customHeight="1" x14ac:dyDescent="0.2">
      <c r="B81" s="220"/>
      <c r="C81" s="217" t="s">
        <v>79</v>
      </c>
      <c r="I81" s="65"/>
      <c r="L81" s="220"/>
    </row>
    <row r="82" spans="2:65" s="221" customFormat="1" ht="16.5" customHeight="1" x14ac:dyDescent="0.2">
      <c r="B82" s="220"/>
      <c r="E82" s="222" t="str">
        <f>E9</f>
        <v>PROJEKT INTERIÉRU</v>
      </c>
      <c r="F82" s="223"/>
      <c r="G82" s="223"/>
      <c r="H82" s="223"/>
      <c r="I82" s="65"/>
      <c r="L82" s="220"/>
    </row>
    <row r="83" spans="2:65" s="221" customFormat="1" ht="6.95" customHeight="1" x14ac:dyDescent="0.2">
      <c r="B83" s="220"/>
      <c r="I83" s="65"/>
      <c r="L83" s="220"/>
    </row>
    <row r="84" spans="2:65" s="221" customFormat="1" ht="12" customHeight="1" x14ac:dyDescent="0.2">
      <c r="B84" s="220"/>
      <c r="C84" s="217" t="s">
        <v>19</v>
      </c>
      <c r="F84" s="211" t="str">
        <f>F12</f>
        <v xml:space="preserve"> </v>
      </c>
      <c r="I84" s="66" t="s">
        <v>21</v>
      </c>
      <c r="J84" s="224">
        <f>IF(J12="","",J12)</f>
        <v>43486</v>
      </c>
      <c r="L84" s="220"/>
    </row>
    <row r="85" spans="2:65" s="221" customFormat="1" ht="6.95" customHeight="1" x14ac:dyDescent="0.2">
      <c r="B85" s="220"/>
      <c r="I85" s="65"/>
      <c r="L85" s="220"/>
    </row>
    <row r="86" spans="2:65" s="221" customFormat="1" ht="24.95" customHeight="1" x14ac:dyDescent="0.2">
      <c r="B86" s="220"/>
      <c r="C86" s="217" t="s">
        <v>22</v>
      </c>
      <c r="F86" s="211" t="str">
        <f>E15</f>
        <v>KSS LK, ČESKOSLOVENSKÉ ARMÁDY, JABLONEC N.NIS.</v>
      </c>
      <c r="I86" s="66" t="s">
        <v>28</v>
      </c>
      <c r="J86" s="247" t="str">
        <f>E21</f>
        <v>ATELIER 4, ING.ARCH.PAVEL TAUŠ</v>
      </c>
      <c r="L86" s="220"/>
    </row>
    <row r="87" spans="2:65" s="221" customFormat="1" ht="13.7" customHeight="1" x14ac:dyDescent="0.2">
      <c r="B87" s="220"/>
      <c r="C87" s="217" t="s">
        <v>26</v>
      </c>
      <c r="F87" s="211">
        <f>IF(E18="","",E18)</f>
        <v>0</v>
      </c>
      <c r="I87" s="66" t="s">
        <v>31</v>
      </c>
      <c r="J87" s="247" t="str">
        <f>E24</f>
        <v>PROPOS LIBEREC S.R.O.</v>
      </c>
      <c r="L87" s="220"/>
    </row>
    <row r="88" spans="2:65" s="221" customFormat="1" ht="10.35" customHeight="1" x14ac:dyDescent="0.2">
      <c r="B88" s="220"/>
      <c r="I88" s="65"/>
      <c r="L88" s="220"/>
    </row>
    <row r="89" spans="2:65" s="269" customFormat="1" ht="29.25" customHeight="1" x14ac:dyDescent="0.2">
      <c r="B89" s="261"/>
      <c r="C89" s="262" t="s">
        <v>97</v>
      </c>
      <c r="D89" s="263" t="s">
        <v>52</v>
      </c>
      <c r="E89" s="263" t="s">
        <v>48</v>
      </c>
      <c r="F89" s="263" t="s">
        <v>49</v>
      </c>
      <c r="G89" s="263" t="s">
        <v>98</v>
      </c>
      <c r="H89" s="263" t="s">
        <v>99</v>
      </c>
      <c r="I89" s="77" t="s">
        <v>100</v>
      </c>
      <c r="J89" s="264" t="s">
        <v>82</v>
      </c>
      <c r="K89" s="265" t="s">
        <v>101</v>
      </c>
      <c r="L89" s="261"/>
      <c r="M89" s="266" t="s">
        <v>1</v>
      </c>
      <c r="N89" s="267" t="s">
        <v>38</v>
      </c>
      <c r="O89" s="267" t="s">
        <v>102</v>
      </c>
      <c r="P89" s="267" t="s">
        <v>103</v>
      </c>
      <c r="Q89" s="267" t="s">
        <v>104</v>
      </c>
      <c r="R89" s="267" t="s">
        <v>105</v>
      </c>
      <c r="S89" s="267" t="s">
        <v>106</v>
      </c>
      <c r="T89" s="268" t="s">
        <v>107</v>
      </c>
    </row>
    <row r="90" spans="2:65" s="221" customFormat="1" ht="22.9" customHeight="1" x14ac:dyDescent="0.25">
      <c r="B90" s="220"/>
      <c r="C90" s="270" t="s">
        <v>108</v>
      </c>
      <c r="I90" s="65"/>
      <c r="J90" s="271">
        <f>BK90</f>
        <v>0</v>
      </c>
      <c r="L90" s="220"/>
      <c r="M90" s="272"/>
      <c r="N90" s="231"/>
      <c r="O90" s="231"/>
      <c r="P90" s="273">
        <f>P91</f>
        <v>0</v>
      </c>
      <c r="Q90" s="231"/>
      <c r="R90" s="273">
        <f>R91</f>
        <v>0</v>
      </c>
      <c r="S90" s="231"/>
      <c r="T90" s="274">
        <f>T91</f>
        <v>0</v>
      </c>
      <c r="AT90" s="211" t="s">
        <v>66</v>
      </c>
      <c r="AU90" s="211" t="s">
        <v>84</v>
      </c>
      <c r="BK90" s="275">
        <f>BK91</f>
        <v>0</v>
      </c>
    </row>
    <row r="91" spans="2:65" s="277" customFormat="1" ht="25.9" customHeight="1" x14ac:dyDescent="0.2">
      <c r="B91" s="276"/>
      <c r="D91" s="278" t="s">
        <v>66</v>
      </c>
      <c r="E91" s="279" t="s">
        <v>109</v>
      </c>
      <c r="F91" s="279" t="s">
        <v>110</v>
      </c>
      <c r="I91" s="78"/>
      <c r="J91" s="280">
        <f>BK91</f>
        <v>0</v>
      </c>
      <c r="L91" s="276"/>
      <c r="M91" s="281"/>
      <c r="N91" s="282"/>
      <c r="O91" s="282"/>
      <c r="P91" s="283">
        <f>P92+P104+P109+P124+P126+P152+P155+P163+P164+P177</f>
        <v>0</v>
      </c>
      <c r="Q91" s="282"/>
      <c r="R91" s="283">
        <f>R92+R104+R109+R124+R126+R152+R155+R163+R164+R177</f>
        <v>0</v>
      </c>
      <c r="S91" s="282"/>
      <c r="T91" s="284">
        <f>T92+T104+T109+T124+T126+T152+T155+T163+T164+T177</f>
        <v>0</v>
      </c>
      <c r="AR91" s="278" t="s">
        <v>77</v>
      </c>
      <c r="AT91" s="285" t="s">
        <v>66</v>
      </c>
      <c r="AU91" s="285" t="s">
        <v>67</v>
      </c>
      <c r="AY91" s="278" t="s">
        <v>111</v>
      </c>
      <c r="BK91" s="286">
        <f>BK92+BK104+BK109+BK124+BK126+BK152+BK155+BK163+BK164+BK177</f>
        <v>0</v>
      </c>
    </row>
    <row r="92" spans="2:65" s="277" customFormat="1" ht="22.9" customHeight="1" x14ac:dyDescent="0.2">
      <c r="B92" s="276"/>
      <c r="D92" s="278" t="s">
        <v>66</v>
      </c>
      <c r="E92" s="287" t="s">
        <v>112</v>
      </c>
      <c r="F92" s="287" t="s">
        <v>113</v>
      </c>
      <c r="I92" s="78"/>
      <c r="J92" s="288">
        <f>BK92</f>
        <v>0</v>
      </c>
      <c r="L92" s="276"/>
      <c r="M92" s="281"/>
      <c r="N92" s="282"/>
      <c r="O92" s="282"/>
      <c r="P92" s="283">
        <f>SUM(P93:P103)</f>
        <v>0</v>
      </c>
      <c r="Q92" s="282"/>
      <c r="R92" s="283">
        <f>SUM(R93:R103)</f>
        <v>0</v>
      </c>
      <c r="S92" s="282"/>
      <c r="T92" s="284">
        <f>SUM(T93:T103)</f>
        <v>0</v>
      </c>
      <c r="AR92" s="278" t="s">
        <v>77</v>
      </c>
      <c r="AT92" s="285" t="s">
        <v>66</v>
      </c>
      <c r="AU92" s="285" t="s">
        <v>75</v>
      </c>
      <c r="AY92" s="278" t="s">
        <v>111</v>
      </c>
      <c r="BK92" s="286">
        <f>SUM(BK93:BK103)</f>
        <v>0</v>
      </c>
    </row>
    <row r="93" spans="2:65" s="221" customFormat="1" ht="16.5" customHeight="1" x14ac:dyDescent="0.2">
      <c r="B93" s="220"/>
      <c r="C93" s="289" t="s">
        <v>75</v>
      </c>
      <c r="D93" s="289" t="s">
        <v>114</v>
      </c>
      <c r="E93" s="290" t="s">
        <v>115</v>
      </c>
      <c r="F93" s="291" t="s">
        <v>116</v>
      </c>
      <c r="G93" s="292" t="s">
        <v>117</v>
      </c>
      <c r="H93" s="293">
        <v>20</v>
      </c>
      <c r="I93" s="79"/>
      <c r="J93" s="294">
        <f t="shared" ref="J93:J103" si="0">ROUND(I93*H93,2)</f>
        <v>0</v>
      </c>
      <c r="K93" s="291" t="s">
        <v>1</v>
      </c>
      <c r="L93" s="220"/>
      <c r="M93" s="295" t="s">
        <v>1</v>
      </c>
      <c r="N93" s="296" t="s">
        <v>39</v>
      </c>
      <c r="O93" s="297"/>
      <c r="P93" s="298">
        <f t="shared" ref="P93:P103" si="1">O93*H93</f>
        <v>0</v>
      </c>
      <c r="Q93" s="298">
        <v>0</v>
      </c>
      <c r="R93" s="298">
        <f t="shared" ref="R93:R103" si="2">Q93*H93</f>
        <v>0</v>
      </c>
      <c r="S93" s="298">
        <v>0</v>
      </c>
      <c r="T93" s="299">
        <f t="shared" ref="T93:T103" si="3">S93*H93</f>
        <v>0</v>
      </c>
      <c r="AR93" s="211" t="s">
        <v>118</v>
      </c>
      <c r="AT93" s="211" t="s">
        <v>114</v>
      </c>
      <c r="AU93" s="211" t="s">
        <v>77</v>
      </c>
      <c r="AY93" s="211" t="s">
        <v>111</v>
      </c>
      <c r="BE93" s="300">
        <f t="shared" ref="BE93:BE103" si="4">IF(N93="základní",J93,0)</f>
        <v>0</v>
      </c>
      <c r="BF93" s="300">
        <f t="shared" ref="BF93:BF103" si="5">IF(N93="snížená",J93,0)</f>
        <v>0</v>
      </c>
      <c r="BG93" s="300">
        <f t="shared" ref="BG93:BG103" si="6">IF(N93="zákl. přenesená",J93,0)</f>
        <v>0</v>
      </c>
      <c r="BH93" s="300">
        <f t="shared" ref="BH93:BH103" si="7">IF(N93="sníž. přenesená",J93,0)</f>
        <v>0</v>
      </c>
      <c r="BI93" s="300">
        <f t="shared" ref="BI93:BI103" si="8">IF(N93="nulová",J93,0)</f>
        <v>0</v>
      </c>
      <c r="BJ93" s="211" t="s">
        <v>75</v>
      </c>
      <c r="BK93" s="300">
        <f t="shared" ref="BK93:BK103" si="9">ROUND(I93*H93,2)</f>
        <v>0</v>
      </c>
      <c r="BL93" s="211" t="s">
        <v>118</v>
      </c>
      <c r="BM93" s="211" t="s">
        <v>119</v>
      </c>
    </row>
    <row r="94" spans="2:65" s="221" customFormat="1" ht="16.5" customHeight="1" x14ac:dyDescent="0.2">
      <c r="B94" s="220"/>
      <c r="C94" s="289" t="s">
        <v>77</v>
      </c>
      <c r="D94" s="289" t="s">
        <v>114</v>
      </c>
      <c r="E94" s="290" t="s">
        <v>120</v>
      </c>
      <c r="F94" s="291" t="s">
        <v>121</v>
      </c>
      <c r="G94" s="292" t="s">
        <v>117</v>
      </c>
      <c r="H94" s="293">
        <v>9</v>
      </c>
      <c r="I94" s="79"/>
      <c r="J94" s="294">
        <f t="shared" si="0"/>
        <v>0</v>
      </c>
      <c r="K94" s="291" t="s">
        <v>1</v>
      </c>
      <c r="L94" s="220"/>
      <c r="M94" s="295" t="s">
        <v>1</v>
      </c>
      <c r="N94" s="296" t="s">
        <v>39</v>
      </c>
      <c r="O94" s="297"/>
      <c r="P94" s="298">
        <f t="shared" si="1"/>
        <v>0</v>
      </c>
      <c r="Q94" s="298">
        <v>0</v>
      </c>
      <c r="R94" s="298">
        <f t="shared" si="2"/>
        <v>0</v>
      </c>
      <c r="S94" s="298">
        <v>0</v>
      </c>
      <c r="T94" s="299">
        <f t="shared" si="3"/>
        <v>0</v>
      </c>
      <c r="AR94" s="211" t="s">
        <v>118</v>
      </c>
      <c r="AT94" s="211" t="s">
        <v>114</v>
      </c>
      <c r="AU94" s="211" t="s">
        <v>77</v>
      </c>
      <c r="AY94" s="211" t="s">
        <v>111</v>
      </c>
      <c r="BE94" s="300">
        <f t="shared" si="4"/>
        <v>0</v>
      </c>
      <c r="BF94" s="300">
        <f t="shared" si="5"/>
        <v>0</v>
      </c>
      <c r="BG94" s="300">
        <f t="shared" si="6"/>
        <v>0</v>
      </c>
      <c r="BH94" s="300">
        <f t="shared" si="7"/>
        <v>0</v>
      </c>
      <c r="BI94" s="300">
        <f t="shared" si="8"/>
        <v>0</v>
      </c>
      <c r="BJ94" s="211" t="s">
        <v>75</v>
      </c>
      <c r="BK94" s="300">
        <f t="shared" si="9"/>
        <v>0</v>
      </c>
      <c r="BL94" s="211" t="s">
        <v>118</v>
      </c>
      <c r="BM94" s="211" t="s">
        <v>122</v>
      </c>
    </row>
    <row r="95" spans="2:65" s="221" customFormat="1" ht="16.5" customHeight="1" x14ac:dyDescent="0.2">
      <c r="B95" s="220"/>
      <c r="C95" s="289" t="s">
        <v>123</v>
      </c>
      <c r="D95" s="289" t="s">
        <v>114</v>
      </c>
      <c r="E95" s="290" t="s">
        <v>124</v>
      </c>
      <c r="F95" s="291" t="s">
        <v>125</v>
      </c>
      <c r="G95" s="292" t="s">
        <v>117</v>
      </c>
      <c r="H95" s="293">
        <v>9</v>
      </c>
      <c r="I95" s="79"/>
      <c r="J95" s="294">
        <f t="shared" si="0"/>
        <v>0</v>
      </c>
      <c r="K95" s="291" t="s">
        <v>1</v>
      </c>
      <c r="L95" s="220"/>
      <c r="M95" s="295" t="s">
        <v>1</v>
      </c>
      <c r="N95" s="296" t="s">
        <v>39</v>
      </c>
      <c r="O95" s="297"/>
      <c r="P95" s="298">
        <f t="shared" si="1"/>
        <v>0</v>
      </c>
      <c r="Q95" s="298">
        <v>0</v>
      </c>
      <c r="R95" s="298">
        <f t="shared" si="2"/>
        <v>0</v>
      </c>
      <c r="S95" s="298">
        <v>0</v>
      </c>
      <c r="T95" s="299">
        <f t="shared" si="3"/>
        <v>0</v>
      </c>
      <c r="AR95" s="211" t="s">
        <v>118</v>
      </c>
      <c r="AT95" s="211" t="s">
        <v>114</v>
      </c>
      <c r="AU95" s="211" t="s">
        <v>77</v>
      </c>
      <c r="AY95" s="211" t="s">
        <v>111</v>
      </c>
      <c r="BE95" s="300">
        <f t="shared" si="4"/>
        <v>0</v>
      </c>
      <c r="BF95" s="300">
        <f t="shared" si="5"/>
        <v>0</v>
      </c>
      <c r="BG95" s="300">
        <f t="shared" si="6"/>
        <v>0</v>
      </c>
      <c r="BH95" s="300">
        <f t="shared" si="7"/>
        <v>0</v>
      </c>
      <c r="BI95" s="300">
        <f t="shared" si="8"/>
        <v>0</v>
      </c>
      <c r="BJ95" s="211" t="s">
        <v>75</v>
      </c>
      <c r="BK95" s="300">
        <f t="shared" si="9"/>
        <v>0</v>
      </c>
      <c r="BL95" s="211" t="s">
        <v>118</v>
      </c>
      <c r="BM95" s="211" t="s">
        <v>126</v>
      </c>
    </row>
    <row r="96" spans="2:65" s="221" customFormat="1" ht="16.5" customHeight="1" x14ac:dyDescent="0.2">
      <c r="B96" s="220"/>
      <c r="C96" s="289" t="s">
        <v>127</v>
      </c>
      <c r="D96" s="289" t="s">
        <v>114</v>
      </c>
      <c r="E96" s="290" t="s">
        <v>128</v>
      </c>
      <c r="F96" s="291" t="s">
        <v>129</v>
      </c>
      <c r="G96" s="292" t="s">
        <v>117</v>
      </c>
      <c r="H96" s="293">
        <v>8</v>
      </c>
      <c r="I96" s="79"/>
      <c r="J96" s="294">
        <f t="shared" si="0"/>
        <v>0</v>
      </c>
      <c r="K96" s="291" t="s">
        <v>1</v>
      </c>
      <c r="L96" s="220"/>
      <c r="M96" s="295" t="s">
        <v>1</v>
      </c>
      <c r="N96" s="296" t="s">
        <v>39</v>
      </c>
      <c r="O96" s="297"/>
      <c r="P96" s="298">
        <f t="shared" si="1"/>
        <v>0</v>
      </c>
      <c r="Q96" s="298">
        <v>0</v>
      </c>
      <c r="R96" s="298">
        <f t="shared" si="2"/>
        <v>0</v>
      </c>
      <c r="S96" s="298">
        <v>0</v>
      </c>
      <c r="T96" s="299">
        <f t="shared" si="3"/>
        <v>0</v>
      </c>
      <c r="AR96" s="211" t="s">
        <v>118</v>
      </c>
      <c r="AT96" s="211" t="s">
        <v>114</v>
      </c>
      <c r="AU96" s="211" t="s">
        <v>77</v>
      </c>
      <c r="AY96" s="211" t="s">
        <v>111</v>
      </c>
      <c r="BE96" s="300">
        <f t="shared" si="4"/>
        <v>0</v>
      </c>
      <c r="BF96" s="300">
        <f t="shared" si="5"/>
        <v>0</v>
      </c>
      <c r="BG96" s="300">
        <f t="shared" si="6"/>
        <v>0</v>
      </c>
      <c r="BH96" s="300">
        <f t="shared" si="7"/>
        <v>0</v>
      </c>
      <c r="BI96" s="300">
        <f t="shared" si="8"/>
        <v>0</v>
      </c>
      <c r="BJ96" s="211" t="s">
        <v>75</v>
      </c>
      <c r="BK96" s="300">
        <f t="shared" si="9"/>
        <v>0</v>
      </c>
      <c r="BL96" s="211" t="s">
        <v>118</v>
      </c>
      <c r="BM96" s="211" t="s">
        <v>130</v>
      </c>
    </row>
    <row r="97" spans="2:65" s="221" customFormat="1" ht="16.5" customHeight="1" x14ac:dyDescent="0.2">
      <c r="B97" s="220"/>
      <c r="C97" s="289" t="s">
        <v>131</v>
      </c>
      <c r="D97" s="289" t="s">
        <v>114</v>
      </c>
      <c r="E97" s="290" t="s">
        <v>132</v>
      </c>
      <c r="F97" s="291" t="s">
        <v>133</v>
      </c>
      <c r="G97" s="292" t="s">
        <v>117</v>
      </c>
      <c r="H97" s="293">
        <v>2</v>
      </c>
      <c r="I97" s="79"/>
      <c r="J97" s="294">
        <f t="shared" si="0"/>
        <v>0</v>
      </c>
      <c r="K97" s="291" t="s">
        <v>1</v>
      </c>
      <c r="L97" s="220"/>
      <c r="M97" s="295" t="s">
        <v>1</v>
      </c>
      <c r="N97" s="296" t="s">
        <v>39</v>
      </c>
      <c r="O97" s="297"/>
      <c r="P97" s="298">
        <f t="shared" si="1"/>
        <v>0</v>
      </c>
      <c r="Q97" s="298">
        <v>0</v>
      </c>
      <c r="R97" s="298">
        <f t="shared" si="2"/>
        <v>0</v>
      </c>
      <c r="S97" s="298">
        <v>0</v>
      </c>
      <c r="T97" s="299">
        <f t="shared" si="3"/>
        <v>0</v>
      </c>
      <c r="AR97" s="211" t="s">
        <v>118</v>
      </c>
      <c r="AT97" s="211" t="s">
        <v>114</v>
      </c>
      <c r="AU97" s="211" t="s">
        <v>77</v>
      </c>
      <c r="AY97" s="211" t="s">
        <v>111</v>
      </c>
      <c r="BE97" s="300">
        <f t="shared" si="4"/>
        <v>0</v>
      </c>
      <c r="BF97" s="300">
        <f t="shared" si="5"/>
        <v>0</v>
      </c>
      <c r="BG97" s="300">
        <f t="shared" si="6"/>
        <v>0</v>
      </c>
      <c r="BH97" s="300">
        <f t="shared" si="7"/>
        <v>0</v>
      </c>
      <c r="BI97" s="300">
        <f t="shared" si="8"/>
        <v>0</v>
      </c>
      <c r="BJ97" s="211" t="s">
        <v>75</v>
      </c>
      <c r="BK97" s="300">
        <f t="shared" si="9"/>
        <v>0</v>
      </c>
      <c r="BL97" s="211" t="s">
        <v>118</v>
      </c>
      <c r="BM97" s="211" t="s">
        <v>134</v>
      </c>
    </row>
    <row r="98" spans="2:65" s="221" customFormat="1" ht="16.5" customHeight="1" x14ac:dyDescent="0.2">
      <c r="B98" s="220"/>
      <c r="C98" s="289" t="s">
        <v>135</v>
      </c>
      <c r="D98" s="289" t="s">
        <v>114</v>
      </c>
      <c r="E98" s="290" t="s">
        <v>136</v>
      </c>
      <c r="F98" s="291" t="s">
        <v>137</v>
      </c>
      <c r="G98" s="292" t="s">
        <v>117</v>
      </c>
      <c r="H98" s="293">
        <v>3</v>
      </c>
      <c r="I98" s="79"/>
      <c r="J98" s="294">
        <f t="shared" si="0"/>
        <v>0</v>
      </c>
      <c r="K98" s="291" t="s">
        <v>1</v>
      </c>
      <c r="L98" s="220"/>
      <c r="M98" s="295" t="s">
        <v>1</v>
      </c>
      <c r="N98" s="296" t="s">
        <v>39</v>
      </c>
      <c r="O98" s="297"/>
      <c r="P98" s="298">
        <f t="shared" si="1"/>
        <v>0</v>
      </c>
      <c r="Q98" s="298">
        <v>0</v>
      </c>
      <c r="R98" s="298">
        <f t="shared" si="2"/>
        <v>0</v>
      </c>
      <c r="S98" s="298">
        <v>0</v>
      </c>
      <c r="T98" s="299">
        <f t="shared" si="3"/>
        <v>0</v>
      </c>
      <c r="AR98" s="211" t="s">
        <v>118</v>
      </c>
      <c r="AT98" s="211" t="s">
        <v>114</v>
      </c>
      <c r="AU98" s="211" t="s">
        <v>77</v>
      </c>
      <c r="AY98" s="211" t="s">
        <v>111</v>
      </c>
      <c r="BE98" s="300">
        <f t="shared" si="4"/>
        <v>0</v>
      </c>
      <c r="BF98" s="300">
        <f t="shared" si="5"/>
        <v>0</v>
      </c>
      <c r="BG98" s="300">
        <f t="shared" si="6"/>
        <v>0</v>
      </c>
      <c r="BH98" s="300">
        <f t="shared" si="7"/>
        <v>0</v>
      </c>
      <c r="BI98" s="300">
        <f t="shared" si="8"/>
        <v>0</v>
      </c>
      <c r="BJ98" s="211" t="s">
        <v>75</v>
      </c>
      <c r="BK98" s="300">
        <f t="shared" si="9"/>
        <v>0</v>
      </c>
      <c r="BL98" s="211" t="s">
        <v>118</v>
      </c>
      <c r="BM98" s="211" t="s">
        <v>138</v>
      </c>
    </row>
    <row r="99" spans="2:65" s="221" customFormat="1" ht="16.5" customHeight="1" x14ac:dyDescent="0.2">
      <c r="B99" s="220"/>
      <c r="C99" s="289" t="s">
        <v>139</v>
      </c>
      <c r="D99" s="289" t="s">
        <v>114</v>
      </c>
      <c r="E99" s="290" t="s">
        <v>140</v>
      </c>
      <c r="F99" s="291" t="s">
        <v>141</v>
      </c>
      <c r="G99" s="292" t="s">
        <v>117</v>
      </c>
      <c r="H99" s="293">
        <v>1</v>
      </c>
      <c r="I99" s="79"/>
      <c r="J99" s="294">
        <f t="shared" si="0"/>
        <v>0</v>
      </c>
      <c r="K99" s="291" t="s">
        <v>1</v>
      </c>
      <c r="L99" s="220"/>
      <c r="M99" s="295" t="s">
        <v>1</v>
      </c>
      <c r="N99" s="296" t="s">
        <v>39</v>
      </c>
      <c r="O99" s="297"/>
      <c r="P99" s="298">
        <f t="shared" si="1"/>
        <v>0</v>
      </c>
      <c r="Q99" s="298">
        <v>0</v>
      </c>
      <c r="R99" s="298">
        <f t="shared" si="2"/>
        <v>0</v>
      </c>
      <c r="S99" s="298">
        <v>0</v>
      </c>
      <c r="T99" s="299">
        <f t="shared" si="3"/>
        <v>0</v>
      </c>
      <c r="AR99" s="211" t="s">
        <v>118</v>
      </c>
      <c r="AT99" s="211" t="s">
        <v>114</v>
      </c>
      <c r="AU99" s="211" t="s">
        <v>77</v>
      </c>
      <c r="AY99" s="211" t="s">
        <v>111</v>
      </c>
      <c r="BE99" s="300">
        <f t="shared" si="4"/>
        <v>0</v>
      </c>
      <c r="BF99" s="300">
        <f t="shared" si="5"/>
        <v>0</v>
      </c>
      <c r="BG99" s="300">
        <f t="shared" si="6"/>
        <v>0</v>
      </c>
      <c r="BH99" s="300">
        <f t="shared" si="7"/>
        <v>0</v>
      </c>
      <c r="BI99" s="300">
        <f t="shared" si="8"/>
        <v>0</v>
      </c>
      <c r="BJ99" s="211" t="s">
        <v>75</v>
      </c>
      <c r="BK99" s="300">
        <f t="shared" si="9"/>
        <v>0</v>
      </c>
      <c r="BL99" s="211" t="s">
        <v>118</v>
      </c>
      <c r="BM99" s="211" t="s">
        <v>142</v>
      </c>
    </row>
    <row r="100" spans="2:65" s="221" customFormat="1" ht="16.5" customHeight="1" x14ac:dyDescent="0.2">
      <c r="B100" s="220"/>
      <c r="C100" s="289" t="s">
        <v>143</v>
      </c>
      <c r="D100" s="289" t="s">
        <v>114</v>
      </c>
      <c r="E100" s="290" t="s">
        <v>144</v>
      </c>
      <c r="F100" s="291" t="s">
        <v>145</v>
      </c>
      <c r="G100" s="292" t="s">
        <v>117</v>
      </c>
      <c r="H100" s="293">
        <v>1</v>
      </c>
      <c r="I100" s="79"/>
      <c r="J100" s="294">
        <f t="shared" si="0"/>
        <v>0</v>
      </c>
      <c r="K100" s="291" t="s">
        <v>1</v>
      </c>
      <c r="L100" s="220"/>
      <c r="M100" s="295" t="s">
        <v>1</v>
      </c>
      <c r="N100" s="296" t="s">
        <v>39</v>
      </c>
      <c r="O100" s="297"/>
      <c r="P100" s="298">
        <f t="shared" si="1"/>
        <v>0</v>
      </c>
      <c r="Q100" s="298">
        <v>0</v>
      </c>
      <c r="R100" s="298">
        <f t="shared" si="2"/>
        <v>0</v>
      </c>
      <c r="S100" s="298">
        <v>0</v>
      </c>
      <c r="T100" s="299">
        <f t="shared" si="3"/>
        <v>0</v>
      </c>
      <c r="AR100" s="211" t="s">
        <v>118</v>
      </c>
      <c r="AT100" s="211" t="s">
        <v>114</v>
      </c>
      <c r="AU100" s="211" t="s">
        <v>77</v>
      </c>
      <c r="AY100" s="211" t="s">
        <v>111</v>
      </c>
      <c r="BE100" s="300">
        <f t="shared" si="4"/>
        <v>0</v>
      </c>
      <c r="BF100" s="300">
        <f t="shared" si="5"/>
        <v>0</v>
      </c>
      <c r="BG100" s="300">
        <f t="shared" si="6"/>
        <v>0</v>
      </c>
      <c r="BH100" s="300">
        <f t="shared" si="7"/>
        <v>0</v>
      </c>
      <c r="BI100" s="300">
        <f t="shared" si="8"/>
        <v>0</v>
      </c>
      <c r="BJ100" s="211" t="s">
        <v>75</v>
      </c>
      <c r="BK100" s="300">
        <f t="shared" si="9"/>
        <v>0</v>
      </c>
      <c r="BL100" s="211" t="s">
        <v>118</v>
      </c>
      <c r="BM100" s="211" t="s">
        <v>146</v>
      </c>
    </row>
    <row r="101" spans="2:65" s="221" customFormat="1" ht="16.5" customHeight="1" x14ac:dyDescent="0.2">
      <c r="B101" s="220"/>
      <c r="C101" s="289" t="s">
        <v>147</v>
      </c>
      <c r="D101" s="289" t="s">
        <v>114</v>
      </c>
      <c r="E101" s="290" t="s">
        <v>148</v>
      </c>
      <c r="F101" s="291" t="s">
        <v>149</v>
      </c>
      <c r="G101" s="292" t="s">
        <v>117</v>
      </c>
      <c r="H101" s="293">
        <v>1</v>
      </c>
      <c r="I101" s="79"/>
      <c r="J101" s="294">
        <f t="shared" si="0"/>
        <v>0</v>
      </c>
      <c r="K101" s="291" t="s">
        <v>1</v>
      </c>
      <c r="L101" s="220"/>
      <c r="M101" s="295" t="s">
        <v>1</v>
      </c>
      <c r="N101" s="296" t="s">
        <v>39</v>
      </c>
      <c r="O101" s="297"/>
      <c r="P101" s="298">
        <f t="shared" si="1"/>
        <v>0</v>
      </c>
      <c r="Q101" s="298">
        <v>0</v>
      </c>
      <c r="R101" s="298">
        <f t="shared" si="2"/>
        <v>0</v>
      </c>
      <c r="S101" s="298">
        <v>0</v>
      </c>
      <c r="T101" s="299">
        <f t="shared" si="3"/>
        <v>0</v>
      </c>
      <c r="AR101" s="211" t="s">
        <v>118</v>
      </c>
      <c r="AT101" s="211" t="s">
        <v>114</v>
      </c>
      <c r="AU101" s="211" t="s">
        <v>77</v>
      </c>
      <c r="AY101" s="211" t="s">
        <v>111</v>
      </c>
      <c r="BE101" s="300">
        <f t="shared" si="4"/>
        <v>0</v>
      </c>
      <c r="BF101" s="300">
        <f t="shared" si="5"/>
        <v>0</v>
      </c>
      <c r="BG101" s="300">
        <f t="shared" si="6"/>
        <v>0</v>
      </c>
      <c r="BH101" s="300">
        <f t="shared" si="7"/>
        <v>0</v>
      </c>
      <c r="BI101" s="300">
        <f t="shared" si="8"/>
        <v>0</v>
      </c>
      <c r="BJ101" s="211" t="s">
        <v>75</v>
      </c>
      <c r="BK101" s="300">
        <f t="shared" si="9"/>
        <v>0</v>
      </c>
      <c r="BL101" s="211" t="s">
        <v>118</v>
      </c>
      <c r="BM101" s="211" t="s">
        <v>150</v>
      </c>
    </row>
    <row r="102" spans="2:65" s="221" customFormat="1" ht="16.5" customHeight="1" x14ac:dyDescent="0.2">
      <c r="B102" s="220"/>
      <c r="C102" s="289" t="s">
        <v>151</v>
      </c>
      <c r="D102" s="289" t="s">
        <v>114</v>
      </c>
      <c r="E102" s="290" t="s">
        <v>152</v>
      </c>
      <c r="F102" s="291" t="s">
        <v>153</v>
      </c>
      <c r="G102" s="292" t="s">
        <v>117</v>
      </c>
      <c r="H102" s="293">
        <v>1</v>
      </c>
      <c r="I102" s="79"/>
      <c r="J102" s="294">
        <f t="shared" si="0"/>
        <v>0</v>
      </c>
      <c r="K102" s="291" t="s">
        <v>1</v>
      </c>
      <c r="L102" s="220"/>
      <c r="M102" s="295" t="s">
        <v>1</v>
      </c>
      <c r="N102" s="296" t="s">
        <v>39</v>
      </c>
      <c r="O102" s="297"/>
      <c r="P102" s="298">
        <f t="shared" si="1"/>
        <v>0</v>
      </c>
      <c r="Q102" s="298">
        <v>0</v>
      </c>
      <c r="R102" s="298">
        <f t="shared" si="2"/>
        <v>0</v>
      </c>
      <c r="S102" s="298">
        <v>0</v>
      </c>
      <c r="T102" s="299">
        <f t="shared" si="3"/>
        <v>0</v>
      </c>
      <c r="AR102" s="211" t="s">
        <v>118</v>
      </c>
      <c r="AT102" s="211" t="s">
        <v>114</v>
      </c>
      <c r="AU102" s="211" t="s">
        <v>77</v>
      </c>
      <c r="AY102" s="211" t="s">
        <v>111</v>
      </c>
      <c r="BE102" s="300">
        <f t="shared" si="4"/>
        <v>0</v>
      </c>
      <c r="BF102" s="300">
        <f t="shared" si="5"/>
        <v>0</v>
      </c>
      <c r="BG102" s="300">
        <f t="shared" si="6"/>
        <v>0</v>
      </c>
      <c r="BH102" s="300">
        <f t="shared" si="7"/>
        <v>0</v>
      </c>
      <c r="BI102" s="300">
        <f t="shared" si="8"/>
        <v>0</v>
      </c>
      <c r="BJ102" s="211" t="s">
        <v>75</v>
      </c>
      <c r="BK102" s="300">
        <f t="shared" si="9"/>
        <v>0</v>
      </c>
      <c r="BL102" s="211" t="s">
        <v>118</v>
      </c>
      <c r="BM102" s="211" t="s">
        <v>154</v>
      </c>
    </row>
    <row r="103" spans="2:65" s="221" customFormat="1" ht="16.5" customHeight="1" x14ac:dyDescent="0.2">
      <c r="B103" s="220"/>
      <c r="C103" s="289" t="s">
        <v>155</v>
      </c>
      <c r="D103" s="289" t="s">
        <v>114</v>
      </c>
      <c r="E103" s="290" t="s">
        <v>156</v>
      </c>
      <c r="F103" s="291" t="s">
        <v>157</v>
      </c>
      <c r="G103" s="292" t="s">
        <v>117</v>
      </c>
      <c r="H103" s="293">
        <v>1</v>
      </c>
      <c r="I103" s="79"/>
      <c r="J103" s="294">
        <f t="shared" si="0"/>
        <v>0</v>
      </c>
      <c r="K103" s="291" t="s">
        <v>1</v>
      </c>
      <c r="L103" s="220"/>
      <c r="M103" s="295" t="s">
        <v>1</v>
      </c>
      <c r="N103" s="296" t="s">
        <v>39</v>
      </c>
      <c r="O103" s="297"/>
      <c r="P103" s="298">
        <f t="shared" si="1"/>
        <v>0</v>
      </c>
      <c r="Q103" s="298">
        <v>0</v>
      </c>
      <c r="R103" s="298">
        <f t="shared" si="2"/>
        <v>0</v>
      </c>
      <c r="S103" s="298">
        <v>0</v>
      </c>
      <c r="T103" s="299">
        <f t="shared" si="3"/>
        <v>0</v>
      </c>
      <c r="AR103" s="211" t="s">
        <v>118</v>
      </c>
      <c r="AT103" s="211" t="s">
        <v>114</v>
      </c>
      <c r="AU103" s="211" t="s">
        <v>77</v>
      </c>
      <c r="AY103" s="211" t="s">
        <v>111</v>
      </c>
      <c r="BE103" s="300">
        <f t="shared" si="4"/>
        <v>0</v>
      </c>
      <c r="BF103" s="300">
        <f t="shared" si="5"/>
        <v>0</v>
      </c>
      <c r="BG103" s="300">
        <f t="shared" si="6"/>
        <v>0</v>
      </c>
      <c r="BH103" s="300">
        <f t="shared" si="7"/>
        <v>0</v>
      </c>
      <c r="BI103" s="300">
        <f t="shared" si="8"/>
        <v>0</v>
      </c>
      <c r="BJ103" s="211" t="s">
        <v>75</v>
      </c>
      <c r="BK103" s="300">
        <f t="shared" si="9"/>
        <v>0</v>
      </c>
      <c r="BL103" s="211" t="s">
        <v>118</v>
      </c>
      <c r="BM103" s="211" t="s">
        <v>158</v>
      </c>
    </row>
    <row r="104" spans="2:65" s="277" customFormat="1" ht="22.9" customHeight="1" x14ac:dyDescent="0.2">
      <c r="B104" s="276"/>
      <c r="D104" s="278" t="s">
        <v>66</v>
      </c>
      <c r="E104" s="287" t="s">
        <v>2</v>
      </c>
      <c r="F104" s="287" t="s">
        <v>159</v>
      </c>
      <c r="I104" s="78"/>
      <c r="J104" s="288">
        <f>BK104</f>
        <v>0</v>
      </c>
      <c r="L104" s="276"/>
      <c r="M104" s="281"/>
      <c r="N104" s="282"/>
      <c r="O104" s="282"/>
      <c r="P104" s="283">
        <f>SUM(P105:P108)</f>
        <v>0</v>
      </c>
      <c r="Q104" s="282"/>
      <c r="R104" s="283">
        <f>SUM(R105:R108)</f>
        <v>0</v>
      </c>
      <c r="S104" s="282"/>
      <c r="T104" s="284">
        <f>SUM(T105:T108)</f>
        <v>0</v>
      </c>
      <c r="AR104" s="278" t="s">
        <v>77</v>
      </c>
      <c r="AT104" s="285" t="s">
        <v>66</v>
      </c>
      <c r="AU104" s="285" t="s">
        <v>75</v>
      </c>
      <c r="AY104" s="278" t="s">
        <v>111</v>
      </c>
      <c r="BK104" s="286">
        <f>SUM(BK105:BK108)</f>
        <v>0</v>
      </c>
    </row>
    <row r="105" spans="2:65" s="221" customFormat="1" ht="16.5" customHeight="1" x14ac:dyDescent="0.2">
      <c r="B105" s="220"/>
      <c r="C105" s="289" t="s">
        <v>160</v>
      </c>
      <c r="D105" s="289" t="s">
        <v>114</v>
      </c>
      <c r="E105" s="290" t="s">
        <v>161</v>
      </c>
      <c r="F105" s="291" t="s">
        <v>162</v>
      </c>
      <c r="G105" s="292" t="s">
        <v>117</v>
      </c>
      <c r="H105" s="293">
        <v>17</v>
      </c>
      <c r="I105" s="79"/>
      <c r="J105" s="294">
        <f>ROUND(I105*H105,2)</f>
        <v>0</v>
      </c>
      <c r="K105" s="291" t="s">
        <v>1</v>
      </c>
      <c r="L105" s="220"/>
      <c r="M105" s="295" t="s">
        <v>1</v>
      </c>
      <c r="N105" s="296" t="s">
        <v>39</v>
      </c>
      <c r="O105" s="297"/>
      <c r="P105" s="298">
        <f>O105*H105</f>
        <v>0</v>
      </c>
      <c r="Q105" s="298">
        <v>0</v>
      </c>
      <c r="R105" s="298">
        <f>Q105*H105</f>
        <v>0</v>
      </c>
      <c r="S105" s="298">
        <v>0</v>
      </c>
      <c r="T105" s="299">
        <f>S105*H105</f>
        <v>0</v>
      </c>
      <c r="AR105" s="211" t="s">
        <v>118</v>
      </c>
      <c r="AT105" s="211" t="s">
        <v>114</v>
      </c>
      <c r="AU105" s="211" t="s">
        <v>77</v>
      </c>
      <c r="AY105" s="211" t="s">
        <v>111</v>
      </c>
      <c r="BE105" s="300">
        <f>IF(N105="základní",J105,0)</f>
        <v>0</v>
      </c>
      <c r="BF105" s="300">
        <f>IF(N105="snížená",J105,0)</f>
        <v>0</v>
      </c>
      <c r="BG105" s="300">
        <f>IF(N105="zákl. přenesená",J105,0)</f>
        <v>0</v>
      </c>
      <c r="BH105" s="300">
        <f>IF(N105="sníž. přenesená",J105,0)</f>
        <v>0</v>
      </c>
      <c r="BI105" s="300">
        <f>IF(N105="nulová",J105,0)</f>
        <v>0</v>
      </c>
      <c r="BJ105" s="211" t="s">
        <v>75</v>
      </c>
      <c r="BK105" s="300">
        <f>ROUND(I105*H105,2)</f>
        <v>0</v>
      </c>
      <c r="BL105" s="211" t="s">
        <v>118</v>
      </c>
      <c r="BM105" s="211" t="s">
        <v>163</v>
      </c>
    </row>
    <row r="106" spans="2:65" s="221" customFormat="1" ht="16.5" customHeight="1" x14ac:dyDescent="0.2">
      <c r="B106" s="220"/>
      <c r="C106" s="289" t="s">
        <v>164</v>
      </c>
      <c r="D106" s="289" t="s">
        <v>114</v>
      </c>
      <c r="E106" s="290" t="s">
        <v>165</v>
      </c>
      <c r="F106" s="291" t="s">
        <v>166</v>
      </c>
      <c r="G106" s="292" t="s">
        <v>117</v>
      </c>
      <c r="H106" s="293">
        <v>32</v>
      </c>
      <c r="I106" s="79"/>
      <c r="J106" s="294">
        <f>ROUND(I106*H106,2)</f>
        <v>0</v>
      </c>
      <c r="K106" s="291" t="s">
        <v>1</v>
      </c>
      <c r="L106" s="220"/>
      <c r="M106" s="295" t="s">
        <v>1</v>
      </c>
      <c r="N106" s="296" t="s">
        <v>39</v>
      </c>
      <c r="O106" s="297"/>
      <c r="P106" s="298">
        <f>O106*H106</f>
        <v>0</v>
      </c>
      <c r="Q106" s="298">
        <v>0</v>
      </c>
      <c r="R106" s="298">
        <f>Q106*H106</f>
        <v>0</v>
      </c>
      <c r="S106" s="298">
        <v>0</v>
      </c>
      <c r="T106" s="299">
        <f>S106*H106</f>
        <v>0</v>
      </c>
      <c r="AR106" s="211" t="s">
        <v>118</v>
      </c>
      <c r="AT106" s="211" t="s">
        <v>114</v>
      </c>
      <c r="AU106" s="211" t="s">
        <v>77</v>
      </c>
      <c r="AY106" s="211" t="s">
        <v>111</v>
      </c>
      <c r="BE106" s="300">
        <f>IF(N106="základní",J106,0)</f>
        <v>0</v>
      </c>
      <c r="BF106" s="300">
        <f>IF(N106="snížená",J106,0)</f>
        <v>0</v>
      </c>
      <c r="BG106" s="300">
        <f>IF(N106="zákl. přenesená",J106,0)</f>
        <v>0</v>
      </c>
      <c r="BH106" s="300">
        <f>IF(N106="sníž. přenesená",J106,0)</f>
        <v>0</v>
      </c>
      <c r="BI106" s="300">
        <f>IF(N106="nulová",J106,0)</f>
        <v>0</v>
      </c>
      <c r="BJ106" s="211" t="s">
        <v>75</v>
      </c>
      <c r="BK106" s="300">
        <f>ROUND(I106*H106,2)</f>
        <v>0</v>
      </c>
      <c r="BL106" s="211" t="s">
        <v>118</v>
      </c>
      <c r="BM106" s="211" t="s">
        <v>167</v>
      </c>
    </row>
    <row r="107" spans="2:65" s="221" customFormat="1" ht="16.5" customHeight="1" x14ac:dyDescent="0.2">
      <c r="B107" s="220"/>
      <c r="C107" s="289" t="s">
        <v>168</v>
      </c>
      <c r="D107" s="289" t="s">
        <v>114</v>
      </c>
      <c r="E107" s="290" t="s">
        <v>169</v>
      </c>
      <c r="F107" s="291" t="s">
        <v>170</v>
      </c>
      <c r="G107" s="292" t="s">
        <v>117</v>
      </c>
      <c r="H107" s="293">
        <v>34</v>
      </c>
      <c r="I107" s="79"/>
      <c r="J107" s="294">
        <f>ROUND(I107*H107,2)</f>
        <v>0</v>
      </c>
      <c r="K107" s="291" t="s">
        <v>1</v>
      </c>
      <c r="L107" s="220"/>
      <c r="M107" s="295" t="s">
        <v>1</v>
      </c>
      <c r="N107" s="296" t="s">
        <v>39</v>
      </c>
      <c r="O107" s="297"/>
      <c r="P107" s="298">
        <f>O107*H107</f>
        <v>0</v>
      </c>
      <c r="Q107" s="298">
        <v>0</v>
      </c>
      <c r="R107" s="298">
        <f>Q107*H107</f>
        <v>0</v>
      </c>
      <c r="S107" s="298">
        <v>0</v>
      </c>
      <c r="T107" s="299">
        <f>S107*H107</f>
        <v>0</v>
      </c>
      <c r="AR107" s="211" t="s">
        <v>118</v>
      </c>
      <c r="AT107" s="211" t="s">
        <v>114</v>
      </c>
      <c r="AU107" s="211" t="s">
        <v>77</v>
      </c>
      <c r="AY107" s="211" t="s">
        <v>111</v>
      </c>
      <c r="BE107" s="300">
        <f>IF(N107="základní",J107,0)</f>
        <v>0</v>
      </c>
      <c r="BF107" s="300">
        <f>IF(N107="snížená",J107,0)</f>
        <v>0</v>
      </c>
      <c r="BG107" s="300">
        <f>IF(N107="zákl. přenesená",J107,0)</f>
        <v>0</v>
      </c>
      <c r="BH107" s="300">
        <f>IF(N107="sníž. přenesená",J107,0)</f>
        <v>0</v>
      </c>
      <c r="BI107" s="300">
        <f>IF(N107="nulová",J107,0)</f>
        <v>0</v>
      </c>
      <c r="BJ107" s="211" t="s">
        <v>75</v>
      </c>
      <c r="BK107" s="300">
        <f>ROUND(I107*H107,2)</f>
        <v>0</v>
      </c>
      <c r="BL107" s="211" t="s">
        <v>118</v>
      </c>
      <c r="BM107" s="211" t="s">
        <v>171</v>
      </c>
    </row>
    <row r="108" spans="2:65" s="221" customFormat="1" ht="16.5" customHeight="1" x14ac:dyDescent="0.2">
      <c r="B108" s="220"/>
      <c r="C108" s="289" t="s">
        <v>8</v>
      </c>
      <c r="D108" s="289" t="s">
        <v>114</v>
      </c>
      <c r="E108" s="290" t="s">
        <v>172</v>
      </c>
      <c r="F108" s="291" t="s">
        <v>173</v>
      </c>
      <c r="G108" s="292" t="s">
        <v>117</v>
      </c>
      <c r="H108" s="293">
        <v>7</v>
      </c>
      <c r="I108" s="79"/>
      <c r="J108" s="294">
        <f>ROUND(I108*H108,2)</f>
        <v>0</v>
      </c>
      <c r="K108" s="291" t="s">
        <v>1</v>
      </c>
      <c r="L108" s="220"/>
      <c r="M108" s="295" t="s">
        <v>1</v>
      </c>
      <c r="N108" s="296" t="s">
        <v>39</v>
      </c>
      <c r="O108" s="297"/>
      <c r="P108" s="298">
        <f>O108*H108</f>
        <v>0</v>
      </c>
      <c r="Q108" s="298">
        <v>0</v>
      </c>
      <c r="R108" s="298">
        <f>Q108*H108</f>
        <v>0</v>
      </c>
      <c r="S108" s="298">
        <v>0</v>
      </c>
      <c r="T108" s="299">
        <f>S108*H108</f>
        <v>0</v>
      </c>
      <c r="AR108" s="211" t="s">
        <v>118</v>
      </c>
      <c r="AT108" s="211" t="s">
        <v>114</v>
      </c>
      <c r="AU108" s="211" t="s">
        <v>77</v>
      </c>
      <c r="AY108" s="211" t="s">
        <v>111</v>
      </c>
      <c r="BE108" s="300">
        <f>IF(N108="základní",J108,0)</f>
        <v>0</v>
      </c>
      <c r="BF108" s="300">
        <f>IF(N108="snížená",J108,0)</f>
        <v>0</v>
      </c>
      <c r="BG108" s="300">
        <f>IF(N108="zákl. přenesená",J108,0)</f>
        <v>0</v>
      </c>
      <c r="BH108" s="300">
        <f>IF(N108="sníž. přenesená",J108,0)</f>
        <v>0</v>
      </c>
      <c r="BI108" s="300">
        <f>IF(N108="nulová",J108,0)</f>
        <v>0</v>
      </c>
      <c r="BJ108" s="211" t="s">
        <v>75</v>
      </c>
      <c r="BK108" s="300">
        <f>ROUND(I108*H108,2)</f>
        <v>0</v>
      </c>
      <c r="BL108" s="211" t="s">
        <v>118</v>
      </c>
      <c r="BM108" s="211" t="s">
        <v>174</v>
      </c>
    </row>
    <row r="109" spans="2:65" s="277" customFormat="1" ht="22.9" customHeight="1" x14ac:dyDescent="0.2">
      <c r="B109" s="276"/>
      <c r="D109" s="278" t="s">
        <v>66</v>
      </c>
      <c r="E109" s="287" t="s">
        <v>175</v>
      </c>
      <c r="F109" s="287" t="s">
        <v>176</v>
      </c>
      <c r="I109" s="78"/>
      <c r="J109" s="288">
        <f>BK109</f>
        <v>0</v>
      </c>
      <c r="L109" s="276"/>
      <c r="M109" s="281"/>
      <c r="N109" s="282"/>
      <c r="O109" s="282"/>
      <c r="P109" s="283">
        <f>SUM(P110:P123)</f>
        <v>0</v>
      </c>
      <c r="Q109" s="282"/>
      <c r="R109" s="283">
        <f>SUM(R110:R123)</f>
        <v>0</v>
      </c>
      <c r="S109" s="282"/>
      <c r="T109" s="284">
        <f>SUM(T110:T123)</f>
        <v>0</v>
      </c>
      <c r="AR109" s="278" t="s">
        <v>77</v>
      </c>
      <c r="AT109" s="285" t="s">
        <v>66</v>
      </c>
      <c r="AU109" s="285" t="s">
        <v>75</v>
      </c>
      <c r="AY109" s="278" t="s">
        <v>111</v>
      </c>
      <c r="BK109" s="286">
        <f>SUM(BK110:BK123)</f>
        <v>0</v>
      </c>
    </row>
    <row r="110" spans="2:65" s="221" customFormat="1" ht="16.5" customHeight="1" x14ac:dyDescent="0.2">
      <c r="B110" s="220"/>
      <c r="C110" s="289" t="s">
        <v>118</v>
      </c>
      <c r="D110" s="289" t="s">
        <v>114</v>
      </c>
      <c r="E110" s="290" t="s">
        <v>177</v>
      </c>
      <c r="F110" s="291" t="s">
        <v>178</v>
      </c>
      <c r="G110" s="292" t="s">
        <v>117</v>
      </c>
      <c r="H110" s="293">
        <v>29</v>
      </c>
      <c r="I110" s="79"/>
      <c r="J110" s="294">
        <f t="shared" ref="J110:J123" si="10">ROUND(I110*H110,2)</f>
        <v>0</v>
      </c>
      <c r="K110" s="291" t="s">
        <v>1</v>
      </c>
      <c r="L110" s="220"/>
      <c r="M110" s="295" t="s">
        <v>1</v>
      </c>
      <c r="N110" s="296" t="s">
        <v>39</v>
      </c>
      <c r="O110" s="297"/>
      <c r="P110" s="298">
        <f t="shared" ref="P110:P123" si="11">O110*H110</f>
        <v>0</v>
      </c>
      <c r="Q110" s="298">
        <v>0</v>
      </c>
      <c r="R110" s="298">
        <f t="shared" ref="R110:R123" si="12">Q110*H110</f>
        <v>0</v>
      </c>
      <c r="S110" s="298">
        <v>0</v>
      </c>
      <c r="T110" s="299">
        <f t="shared" ref="T110:T123" si="13">S110*H110</f>
        <v>0</v>
      </c>
      <c r="AR110" s="211" t="s">
        <v>118</v>
      </c>
      <c r="AT110" s="211" t="s">
        <v>114</v>
      </c>
      <c r="AU110" s="211" t="s">
        <v>77</v>
      </c>
      <c r="AY110" s="211" t="s">
        <v>111</v>
      </c>
      <c r="BE110" s="300">
        <f t="shared" ref="BE110:BE123" si="14">IF(N110="základní",J110,0)</f>
        <v>0</v>
      </c>
      <c r="BF110" s="300">
        <f t="shared" ref="BF110:BF123" si="15">IF(N110="snížená",J110,0)</f>
        <v>0</v>
      </c>
      <c r="BG110" s="300">
        <f t="shared" ref="BG110:BG123" si="16">IF(N110="zákl. přenesená",J110,0)</f>
        <v>0</v>
      </c>
      <c r="BH110" s="300">
        <f t="shared" ref="BH110:BH123" si="17">IF(N110="sníž. přenesená",J110,0)</f>
        <v>0</v>
      </c>
      <c r="BI110" s="300">
        <f t="shared" ref="BI110:BI123" si="18">IF(N110="nulová",J110,0)</f>
        <v>0</v>
      </c>
      <c r="BJ110" s="211" t="s">
        <v>75</v>
      </c>
      <c r="BK110" s="300">
        <f t="shared" ref="BK110:BK123" si="19">ROUND(I110*H110,2)</f>
        <v>0</v>
      </c>
      <c r="BL110" s="211" t="s">
        <v>118</v>
      </c>
      <c r="BM110" s="211" t="s">
        <v>179</v>
      </c>
    </row>
    <row r="111" spans="2:65" s="221" customFormat="1" ht="16.5" customHeight="1" x14ac:dyDescent="0.2">
      <c r="B111" s="220"/>
      <c r="C111" s="289" t="s">
        <v>180</v>
      </c>
      <c r="D111" s="289" t="s">
        <v>114</v>
      </c>
      <c r="E111" s="290" t="s">
        <v>181</v>
      </c>
      <c r="F111" s="291" t="s">
        <v>182</v>
      </c>
      <c r="G111" s="292" t="s">
        <v>117</v>
      </c>
      <c r="H111" s="293">
        <v>11</v>
      </c>
      <c r="I111" s="79"/>
      <c r="J111" s="294">
        <f t="shared" si="10"/>
        <v>0</v>
      </c>
      <c r="K111" s="291" t="s">
        <v>1</v>
      </c>
      <c r="L111" s="220"/>
      <c r="M111" s="295" t="s">
        <v>1</v>
      </c>
      <c r="N111" s="296" t="s">
        <v>39</v>
      </c>
      <c r="O111" s="297"/>
      <c r="P111" s="298">
        <f t="shared" si="11"/>
        <v>0</v>
      </c>
      <c r="Q111" s="298">
        <v>0</v>
      </c>
      <c r="R111" s="298">
        <f t="shared" si="12"/>
        <v>0</v>
      </c>
      <c r="S111" s="298">
        <v>0</v>
      </c>
      <c r="T111" s="299">
        <f t="shared" si="13"/>
        <v>0</v>
      </c>
      <c r="AR111" s="211" t="s">
        <v>118</v>
      </c>
      <c r="AT111" s="211" t="s">
        <v>114</v>
      </c>
      <c r="AU111" s="211" t="s">
        <v>77</v>
      </c>
      <c r="AY111" s="211" t="s">
        <v>111</v>
      </c>
      <c r="BE111" s="300">
        <f t="shared" si="14"/>
        <v>0</v>
      </c>
      <c r="BF111" s="300">
        <f t="shared" si="15"/>
        <v>0</v>
      </c>
      <c r="BG111" s="300">
        <f t="shared" si="16"/>
        <v>0</v>
      </c>
      <c r="BH111" s="300">
        <f t="shared" si="17"/>
        <v>0</v>
      </c>
      <c r="BI111" s="300">
        <f t="shared" si="18"/>
        <v>0</v>
      </c>
      <c r="BJ111" s="211" t="s">
        <v>75</v>
      </c>
      <c r="BK111" s="300">
        <f t="shared" si="19"/>
        <v>0</v>
      </c>
      <c r="BL111" s="211" t="s">
        <v>118</v>
      </c>
      <c r="BM111" s="211" t="s">
        <v>183</v>
      </c>
    </row>
    <row r="112" spans="2:65" s="221" customFormat="1" ht="16.5" customHeight="1" x14ac:dyDescent="0.2">
      <c r="B112" s="220"/>
      <c r="C112" s="289" t="s">
        <v>184</v>
      </c>
      <c r="D112" s="289" t="s">
        <v>114</v>
      </c>
      <c r="E112" s="290" t="s">
        <v>185</v>
      </c>
      <c r="F112" s="291" t="s">
        <v>186</v>
      </c>
      <c r="G112" s="292" t="s">
        <v>117</v>
      </c>
      <c r="H112" s="293">
        <v>19</v>
      </c>
      <c r="I112" s="79"/>
      <c r="J112" s="294">
        <f t="shared" si="10"/>
        <v>0</v>
      </c>
      <c r="K112" s="291" t="s">
        <v>1</v>
      </c>
      <c r="L112" s="220"/>
      <c r="M112" s="295" t="s">
        <v>1</v>
      </c>
      <c r="N112" s="296" t="s">
        <v>39</v>
      </c>
      <c r="O112" s="297"/>
      <c r="P112" s="298">
        <f t="shared" si="11"/>
        <v>0</v>
      </c>
      <c r="Q112" s="298">
        <v>0</v>
      </c>
      <c r="R112" s="298">
        <f t="shared" si="12"/>
        <v>0</v>
      </c>
      <c r="S112" s="298">
        <v>0</v>
      </c>
      <c r="T112" s="299">
        <f t="shared" si="13"/>
        <v>0</v>
      </c>
      <c r="AR112" s="211" t="s">
        <v>118</v>
      </c>
      <c r="AT112" s="211" t="s">
        <v>114</v>
      </c>
      <c r="AU112" s="211" t="s">
        <v>77</v>
      </c>
      <c r="AY112" s="211" t="s">
        <v>111</v>
      </c>
      <c r="BE112" s="300">
        <f t="shared" si="14"/>
        <v>0</v>
      </c>
      <c r="BF112" s="300">
        <f t="shared" si="15"/>
        <v>0</v>
      </c>
      <c r="BG112" s="300">
        <f t="shared" si="16"/>
        <v>0</v>
      </c>
      <c r="BH112" s="300">
        <f t="shared" si="17"/>
        <v>0</v>
      </c>
      <c r="BI112" s="300">
        <f t="shared" si="18"/>
        <v>0</v>
      </c>
      <c r="BJ112" s="211" t="s">
        <v>75</v>
      </c>
      <c r="BK112" s="300">
        <f t="shared" si="19"/>
        <v>0</v>
      </c>
      <c r="BL112" s="211" t="s">
        <v>118</v>
      </c>
      <c r="BM112" s="211" t="s">
        <v>187</v>
      </c>
    </row>
    <row r="113" spans="2:65" s="221" customFormat="1" ht="16.5" customHeight="1" x14ac:dyDescent="0.2">
      <c r="B113" s="220"/>
      <c r="C113" s="289" t="s">
        <v>188</v>
      </c>
      <c r="D113" s="289" t="s">
        <v>114</v>
      </c>
      <c r="E113" s="290" t="s">
        <v>189</v>
      </c>
      <c r="F113" s="291" t="s">
        <v>190</v>
      </c>
      <c r="G113" s="292" t="s">
        <v>117</v>
      </c>
      <c r="H113" s="293">
        <v>45</v>
      </c>
      <c r="I113" s="79"/>
      <c r="J113" s="294">
        <f t="shared" si="10"/>
        <v>0</v>
      </c>
      <c r="K113" s="291" t="s">
        <v>1</v>
      </c>
      <c r="L113" s="220"/>
      <c r="M113" s="295" t="s">
        <v>1</v>
      </c>
      <c r="N113" s="296" t="s">
        <v>39</v>
      </c>
      <c r="O113" s="297"/>
      <c r="P113" s="298">
        <f t="shared" si="11"/>
        <v>0</v>
      </c>
      <c r="Q113" s="298">
        <v>0</v>
      </c>
      <c r="R113" s="298">
        <f t="shared" si="12"/>
        <v>0</v>
      </c>
      <c r="S113" s="298">
        <v>0</v>
      </c>
      <c r="T113" s="299">
        <f t="shared" si="13"/>
        <v>0</v>
      </c>
      <c r="AR113" s="211" t="s">
        <v>118</v>
      </c>
      <c r="AT113" s="211" t="s">
        <v>114</v>
      </c>
      <c r="AU113" s="211" t="s">
        <v>77</v>
      </c>
      <c r="AY113" s="211" t="s">
        <v>111</v>
      </c>
      <c r="BE113" s="300">
        <f t="shared" si="14"/>
        <v>0</v>
      </c>
      <c r="BF113" s="300">
        <f t="shared" si="15"/>
        <v>0</v>
      </c>
      <c r="BG113" s="300">
        <f t="shared" si="16"/>
        <v>0</v>
      </c>
      <c r="BH113" s="300">
        <f t="shared" si="17"/>
        <v>0</v>
      </c>
      <c r="BI113" s="300">
        <f t="shared" si="18"/>
        <v>0</v>
      </c>
      <c r="BJ113" s="211" t="s">
        <v>75</v>
      </c>
      <c r="BK113" s="300">
        <f t="shared" si="19"/>
        <v>0</v>
      </c>
      <c r="BL113" s="211" t="s">
        <v>118</v>
      </c>
      <c r="BM113" s="211" t="s">
        <v>191</v>
      </c>
    </row>
    <row r="114" spans="2:65" s="221" customFormat="1" ht="16.5" customHeight="1" x14ac:dyDescent="0.2">
      <c r="B114" s="220"/>
      <c r="C114" s="289" t="s">
        <v>192</v>
      </c>
      <c r="D114" s="289" t="s">
        <v>114</v>
      </c>
      <c r="E114" s="290" t="s">
        <v>193</v>
      </c>
      <c r="F114" s="291" t="s">
        <v>194</v>
      </c>
      <c r="G114" s="292" t="s">
        <v>117</v>
      </c>
      <c r="H114" s="293">
        <v>3</v>
      </c>
      <c r="I114" s="79"/>
      <c r="J114" s="294">
        <f t="shared" si="10"/>
        <v>0</v>
      </c>
      <c r="K114" s="291" t="s">
        <v>1</v>
      </c>
      <c r="L114" s="220"/>
      <c r="M114" s="295" t="s">
        <v>1</v>
      </c>
      <c r="N114" s="296" t="s">
        <v>39</v>
      </c>
      <c r="O114" s="297"/>
      <c r="P114" s="298">
        <f t="shared" si="11"/>
        <v>0</v>
      </c>
      <c r="Q114" s="298">
        <v>0</v>
      </c>
      <c r="R114" s="298">
        <f t="shared" si="12"/>
        <v>0</v>
      </c>
      <c r="S114" s="298">
        <v>0</v>
      </c>
      <c r="T114" s="299">
        <f t="shared" si="13"/>
        <v>0</v>
      </c>
      <c r="AR114" s="211" t="s">
        <v>118</v>
      </c>
      <c r="AT114" s="211" t="s">
        <v>114</v>
      </c>
      <c r="AU114" s="211" t="s">
        <v>77</v>
      </c>
      <c r="AY114" s="211" t="s">
        <v>111</v>
      </c>
      <c r="BE114" s="300">
        <f t="shared" si="14"/>
        <v>0</v>
      </c>
      <c r="BF114" s="300">
        <f t="shared" si="15"/>
        <v>0</v>
      </c>
      <c r="BG114" s="300">
        <f t="shared" si="16"/>
        <v>0</v>
      </c>
      <c r="BH114" s="300">
        <f t="shared" si="17"/>
        <v>0</v>
      </c>
      <c r="BI114" s="300">
        <f t="shared" si="18"/>
        <v>0</v>
      </c>
      <c r="BJ114" s="211" t="s">
        <v>75</v>
      </c>
      <c r="BK114" s="300">
        <f t="shared" si="19"/>
        <v>0</v>
      </c>
      <c r="BL114" s="211" t="s">
        <v>118</v>
      </c>
      <c r="BM114" s="211" t="s">
        <v>195</v>
      </c>
    </row>
    <row r="115" spans="2:65" s="221" customFormat="1" ht="16.5" customHeight="1" x14ac:dyDescent="0.2">
      <c r="B115" s="220"/>
      <c r="C115" s="289" t="s">
        <v>7</v>
      </c>
      <c r="D115" s="289" t="s">
        <v>114</v>
      </c>
      <c r="E115" s="290" t="s">
        <v>196</v>
      </c>
      <c r="F115" s="291" t="s">
        <v>197</v>
      </c>
      <c r="G115" s="292" t="s">
        <v>117</v>
      </c>
      <c r="H115" s="293">
        <v>15</v>
      </c>
      <c r="I115" s="79"/>
      <c r="J115" s="294">
        <f t="shared" si="10"/>
        <v>0</v>
      </c>
      <c r="K115" s="291" t="s">
        <v>1</v>
      </c>
      <c r="L115" s="220"/>
      <c r="M115" s="295" t="s">
        <v>1</v>
      </c>
      <c r="N115" s="296" t="s">
        <v>39</v>
      </c>
      <c r="O115" s="297"/>
      <c r="P115" s="298">
        <f t="shared" si="11"/>
        <v>0</v>
      </c>
      <c r="Q115" s="298">
        <v>0</v>
      </c>
      <c r="R115" s="298">
        <f t="shared" si="12"/>
        <v>0</v>
      </c>
      <c r="S115" s="298">
        <v>0</v>
      </c>
      <c r="T115" s="299">
        <f t="shared" si="13"/>
        <v>0</v>
      </c>
      <c r="AR115" s="211" t="s">
        <v>118</v>
      </c>
      <c r="AT115" s="211" t="s">
        <v>114</v>
      </c>
      <c r="AU115" s="211" t="s">
        <v>77</v>
      </c>
      <c r="AY115" s="211" t="s">
        <v>111</v>
      </c>
      <c r="BE115" s="300">
        <f t="shared" si="14"/>
        <v>0</v>
      </c>
      <c r="BF115" s="300">
        <f t="shared" si="15"/>
        <v>0</v>
      </c>
      <c r="BG115" s="300">
        <f t="shared" si="16"/>
        <v>0</v>
      </c>
      <c r="BH115" s="300">
        <f t="shared" si="17"/>
        <v>0</v>
      </c>
      <c r="BI115" s="300">
        <f t="shared" si="18"/>
        <v>0</v>
      </c>
      <c r="BJ115" s="211" t="s">
        <v>75</v>
      </c>
      <c r="BK115" s="300">
        <f t="shared" si="19"/>
        <v>0</v>
      </c>
      <c r="BL115" s="211" t="s">
        <v>118</v>
      </c>
      <c r="BM115" s="211" t="s">
        <v>198</v>
      </c>
    </row>
    <row r="116" spans="2:65" s="221" customFormat="1" ht="16.5" customHeight="1" x14ac:dyDescent="0.2">
      <c r="B116" s="220"/>
      <c r="C116" s="289" t="s">
        <v>199</v>
      </c>
      <c r="D116" s="289" t="s">
        <v>114</v>
      </c>
      <c r="E116" s="290" t="s">
        <v>200</v>
      </c>
      <c r="F116" s="291" t="s">
        <v>201</v>
      </c>
      <c r="G116" s="292" t="s">
        <v>117</v>
      </c>
      <c r="H116" s="293">
        <v>2</v>
      </c>
      <c r="I116" s="79"/>
      <c r="J116" s="294">
        <f t="shared" si="10"/>
        <v>0</v>
      </c>
      <c r="K116" s="291" t="s">
        <v>1</v>
      </c>
      <c r="L116" s="220"/>
      <c r="M116" s="295" t="s">
        <v>1</v>
      </c>
      <c r="N116" s="296" t="s">
        <v>39</v>
      </c>
      <c r="O116" s="297"/>
      <c r="P116" s="298">
        <f t="shared" si="11"/>
        <v>0</v>
      </c>
      <c r="Q116" s="298">
        <v>0</v>
      </c>
      <c r="R116" s="298">
        <f t="shared" si="12"/>
        <v>0</v>
      </c>
      <c r="S116" s="298">
        <v>0</v>
      </c>
      <c r="T116" s="299">
        <f t="shared" si="13"/>
        <v>0</v>
      </c>
      <c r="AR116" s="211" t="s">
        <v>118</v>
      </c>
      <c r="AT116" s="211" t="s">
        <v>114</v>
      </c>
      <c r="AU116" s="211" t="s">
        <v>77</v>
      </c>
      <c r="AY116" s="211" t="s">
        <v>111</v>
      </c>
      <c r="BE116" s="300">
        <f t="shared" si="14"/>
        <v>0</v>
      </c>
      <c r="BF116" s="300">
        <f t="shared" si="15"/>
        <v>0</v>
      </c>
      <c r="BG116" s="300">
        <f t="shared" si="16"/>
        <v>0</v>
      </c>
      <c r="BH116" s="300">
        <f t="shared" si="17"/>
        <v>0</v>
      </c>
      <c r="BI116" s="300">
        <f t="shared" si="18"/>
        <v>0</v>
      </c>
      <c r="BJ116" s="211" t="s">
        <v>75</v>
      </c>
      <c r="BK116" s="300">
        <f t="shared" si="19"/>
        <v>0</v>
      </c>
      <c r="BL116" s="211" t="s">
        <v>118</v>
      </c>
      <c r="BM116" s="211" t="s">
        <v>202</v>
      </c>
    </row>
    <row r="117" spans="2:65" s="221" customFormat="1" ht="16.5" customHeight="1" x14ac:dyDescent="0.2">
      <c r="B117" s="220"/>
      <c r="C117" s="289" t="s">
        <v>203</v>
      </c>
      <c r="D117" s="289" t="s">
        <v>114</v>
      </c>
      <c r="E117" s="290" t="s">
        <v>204</v>
      </c>
      <c r="F117" s="291" t="s">
        <v>205</v>
      </c>
      <c r="G117" s="292" t="s">
        <v>117</v>
      </c>
      <c r="H117" s="293">
        <v>2</v>
      </c>
      <c r="I117" s="79"/>
      <c r="J117" s="294">
        <f t="shared" si="10"/>
        <v>0</v>
      </c>
      <c r="K117" s="291" t="s">
        <v>1</v>
      </c>
      <c r="L117" s="220"/>
      <c r="M117" s="295" t="s">
        <v>1</v>
      </c>
      <c r="N117" s="296" t="s">
        <v>39</v>
      </c>
      <c r="O117" s="297"/>
      <c r="P117" s="298">
        <f t="shared" si="11"/>
        <v>0</v>
      </c>
      <c r="Q117" s="298">
        <v>0</v>
      </c>
      <c r="R117" s="298">
        <f t="shared" si="12"/>
        <v>0</v>
      </c>
      <c r="S117" s="298">
        <v>0</v>
      </c>
      <c r="T117" s="299">
        <f t="shared" si="13"/>
        <v>0</v>
      </c>
      <c r="AR117" s="211" t="s">
        <v>118</v>
      </c>
      <c r="AT117" s="211" t="s">
        <v>114</v>
      </c>
      <c r="AU117" s="211" t="s">
        <v>77</v>
      </c>
      <c r="AY117" s="211" t="s">
        <v>111</v>
      </c>
      <c r="BE117" s="300">
        <f t="shared" si="14"/>
        <v>0</v>
      </c>
      <c r="BF117" s="300">
        <f t="shared" si="15"/>
        <v>0</v>
      </c>
      <c r="BG117" s="300">
        <f t="shared" si="16"/>
        <v>0</v>
      </c>
      <c r="BH117" s="300">
        <f t="shared" si="17"/>
        <v>0</v>
      </c>
      <c r="BI117" s="300">
        <f t="shared" si="18"/>
        <v>0</v>
      </c>
      <c r="BJ117" s="211" t="s">
        <v>75</v>
      </c>
      <c r="BK117" s="300">
        <f t="shared" si="19"/>
        <v>0</v>
      </c>
      <c r="BL117" s="211" t="s">
        <v>118</v>
      </c>
      <c r="BM117" s="211" t="s">
        <v>206</v>
      </c>
    </row>
    <row r="118" spans="2:65" s="221" customFormat="1" ht="16.5" customHeight="1" x14ac:dyDescent="0.2">
      <c r="B118" s="220"/>
      <c r="C118" s="289" t="s">
        <v>207</v>
      </c>
      <c r="D118" s="289" t="s">
        <v>114</v>
      </c>
      <c r="E118" s="290" t="s">
        <v>208</v>
      </c>
      <c r="F118" s="291" t="s">
        <v>209</v>
      </c>
      <c r="G118" s="292" t="s">
        <v>117</v>
      </c>
      <c r="H118" s="293">
        <v>1</v>
      </c>
      <c r="I118" s="79"/>
      <c r="J118" s="294">
        <f t="shared" si="10"/>
        <v>0</v>
      </c>
      <c r="K118" s="291" t="s">
        <v>1</v>
      </c>
      <c r="L118" s="220"/>
      <c r="M118" s="295" t="s">
        <v>1</v>
      </c>
      <c r="N118" s="296" t="s">
        <v>39</v>
      </c>
      <c r="O118" s="297"/>
      <c r="P118" s="298">
        <f t="shared" si="11"/>
        <v>0</v>
      </c>
      <c r="Q118" s="298">
        <v>0</v>
      </c>
      <c r="R118" s="298">
        <f t="shared" si="12"/>
        <v>0</v>
      </c>
      <c r="S118" s="298">
        <v>0</v>
      </c>
      <c r="T118" s="299">
        <f t="shared" si="13"/>
        <v>0</v>
      </c>
      <c r="AR118" s="211" t="s">
        <v>118</v>
      </c>
      <c r="AT118" s="211" t="s">
        <v>114</v>
      </c>
      <c r="AU118" s="211" t="s">
        <v>77</v>
      </c>
      <c r="AY118" s="211" t="s">
        <v>111</v>
      </c>
      <c r="BE118" s="300">
        <f t="shared" si="14"/>
        <v>0</v>
      </c>
      <c r="BF118" s="300">
        <f t="shared" si="15"/>
        <v>0</v>
      </c>
      <c r="BG118" s="300">
        <f t="shared" si="16"/>
        <v>0</v>
      </c>
      <c r="BH118" s="300">
        <f t="shared" si="17"/>
        <v>0</v>
      </c>
      <c r="BI118" s="300">
        <f t="shared" si="18"/>
        <v>0</v>
      </c>
      <c r="BJ118" s="211" t="s">
        <v>75</v>
      </c>
      <c r="BK118" s="300">
        <f t="shared" si="19"/>
        <v>0</v>
      </c>
      <c r="BL118" s="211" t="s">
        <v>118</v>
      </c>
      <c r="BM118" s="211" t="s">
        <v>210</v>
      </c>
    </row>
    <row r="119" spans="2:65" s="221" customFormat="1" ht="16.5" customHeight="1" x14ac:dyDescent="0.2">
      <c r="B119" s="220"/>
      <c r="C119" s="289" t="s">
        <v>211</v>
      </c>
      <c r="D119" s="289" t="s">
        <v>114</v>
      </c>
      <c r="E119" s="290" t="s">
        <v>212</v>
      </c>
      <c r="F119" s="291" t="s">
        <v>213</v>
      </c>
      <c r="G119" s="292" t="s">
        <v>117</v>
      </c>
      <c r="H119" s="293">
        <v>63</v>
      </c>
      <c r="I119" s="79"/>
      <c r="J119" s="294">
        <f t="shared" si="10"/>
        <v>0</v>
      </c>
      <c r="K119" s="291" t="s">
        <v>1</v>
      </c>
      <c r="L119" s="220"/>
      <c r="M119" s="295" t="s">
        <v>1</v>
      </c>
      <c r="N119" s="296" t="s">
        <v>39</v>
      </c>
      <c r="O119" s="297"/>
      <c r="P119" s="298">
        <f t="shared" si="11"/>
        <v>0</v>
      </c>
      <c r="Q119" s="298">
        <v>0</v>
      </c>
      <c r="R119" s="298">
        <f t="shared" si="12"/>
        <v>0</v>
      </c>
      <c r="S119" s="298">
        <v>0</v>
      </c>
      <c r="T119" s="299">
        <f t="shared" si="13"/>
        <v>0</v>
      </c>
      <c r="AR119" s="211" t="s">
        <v>118</v>
      </c>
      <c r="AT119" s="211" t="s">
        <v>114</v>
      </c>
      <c r="AU119" s="211" t="s">
        <v>77</v>
      </c>
      <c r="AY119" s="211" t="s">
        <v>111</v>
      </c>
      <c r="BE119" s="300">
        <f t="shared" si="14"/>
        <v>0</v>
      </c>
      <c r="BF119" s="300">
        <f t="shared" si="15"/>
        <v>0</v>
      </c>
      <c r="BG119" s="300">
        <f t="shared" si="16"/>
        <v>0</v>
      </c>
      <c r="BH119" s="300">
        <f t="shared" si="17"/>
        <v>0</v>
      </c>
      <c r="BI119" s="300">
        <f t="shared" si="18"/>
        <v>0</v>
      </c>
      <c r="BJ119" s="211" t="s">
        <v>75</v>
      </c>
      <c r="BK119" s="300">
        <f t="shared" si="19"/>
        <v>0</v>
      </c>
      <c r="BL119" s="211" t="s">
        <v>118</v>
      </c>
      <c r="BM119" s="211" t="s">
        <v>214</v>
      </c>
    </row>
    <row r="120" spans="2:65" s="221" customFormat="1" ht="16.5" customHeight="1" x14ac:dyDescent="0.2">
      <c r="B120" s="220"/>
      <c r="C120" s="289" t="s">
        <v>215</v>
      </c>
      <c r="D120" s="289" t="s">
        <v>114</v>
      </c>
      <c r="E120" s="290" t="s">
        <v>216</v>
      </c>
      <c r="F120" s="291" t="s">
        <v>217</v>
      </c>
      <c r="G120" s="292" t="s">
        <v>117</v>
      </c>
      <c r="H120" s="293">
        <v>5</v>
      </c>
      <c r="I120" s="79"/>
      <c r="J120" s="294">
        <f t="shared" si="10"/>
        <v>0</v>
      </c>
      <c r="K120" s="291" t="s">
        <v>1</v>
      </c>
      <c r="L120" s="220"/>
      <c r="M120" s="295" t="s">
        <v>1</v>
      </c>
      <c r="N120" s="296" t="s">
        <v>39</v>
      </c>
      <c r="O120" s="297"/>
      <c r="P120" s="298">
        <f t="shared" si="11"/>
        <v>0</v>
      </c>
      <c r="Q120" s="298">
        <v>0</v>
      </c>
      <c r="R120" s="298">
        <f t="shared" si="12"/>
        <v>0</v>
      </c>
      <c r="S120" s="298">
        <v>0</v>
      </c>
      <c r="T120" s="299">
        <f t="shared" si="13"/>
        <v>0</v>
      </c>
      <c r="AR120" s="211" t="s">
        <v>118</v>
      </c>
      <c r="AT120" s="211" t="s">
        <v>114</v>
      </c>
      <c r="AU120" s="211" t="s">
        <v>77</v>
      </c>
      <c r="AY120" s="211" t="s">
        <v>111</v>
      </c>
      <c r="BE120" s="300">
        <f t="shared" si="14"/>
        <v>0</v>
      </c>
      <c r="BF120" s="300">
        <f t="shared" si="15"/>
        <v>0</v>
      </c>
      <c r="BG120" s="300">
        <f t="shared" si="16"/>
        <v>0</v>
      </c>
      <c r="BH120" s="300">
        <f t="shared" si="17"/>
        <v>0</v>
      </c>
      <c r="BI120" s="300">
        <f t="shared" si="18"/>
        <v>0</v>
      </c>
      <c r="BJ120" s="211" t="s">
        <v>75</v>
      </c>
      <c r="BK120" s="300">
        <f t="shared" si="19"/>
        <v>0</v>
      </c>
      <c r="BL120" s="211" t="s">
        <v>118</v>
      </c>
      <c r="BM120" s="211" t="s">
        <v>218</v>
      </c>
    </row>
    <row r="121" spans="2:65" s="221" customFormat="1" ht="16.5" customHeight="1" x14ac:dyDescent="0.2">
      <c r="B121" s="220"/>
      <c r="C121" s="289" t="s">
        <v>219</v>
      </c>
      <c r="D121" s="289" t="s">
        <v>114</v>
      </c>
      <c r="E121" s="290" t="s">
        <v>220</v>
      </c>
      <c r="F121" s="291" t="s">
        <v>221</v>
      </c>
      <c r="G121" s="292" t="s">
        <v>117</v>
      </c>
      <c r="H121" s="293">
        <v>16</v>
      </c>
      <c r="I121" s="79"/>
      <c r="J121" s="294">
        <f t="shared" si="10"/>
        <v>0</v>
      </c>
      <c r="K121" s="291" t="s">
        <v>1</v>
      </c>
      <c r="L121" s="220"/>
      <c r="M121" s="295" t="s">
        <v>1</v>
      </c>
      <c r="N121" s="296" t="s">
        <v>39</v>
      </c>
      <c r="O121" s="297"/>
      <c r="P121" s="298">
        <f t="shared" si="11"/>
        <v>0</v>
      </c>
      <c r="Q121" s="298">
        <v>0</v>
      </c>
      <c r="R121" s="298">
        <f t="shared" si="12"/>
        <v>0</v>
      </c>
      <c r="S121" s="298">
        <v>0</v>
      </c>
      <c r="T121" s="299">
        <f t="shared" si="13"/>
        <v>0</v>
      </c>
      <c r="AR121" s="211" t="s">
        <v>118</v>
      </c>
      <c r="AT121" s="211" t="s">
        <v>114</v>
      </c>
      <c r="AU121" s="211" t="s">
        <v>77</v>
      </c>
      <c r="AY121" s="211" t="s">
        <v>111</v>
      </c>
      <c r="BE121" s="300">
        <f t="shared" si="14"/>
        <v>0</v>
      </c>
      <c r="BF121" s="300">
        <f t="shared" si="15"/>
        <v>0</v>
      </c>
      <c r="BG121" s="300">
        <f t="shared" si="16"/>
        <v>0</v>
      </c>
      <c r="BH121" s="300">
        <f t="shared" si="17"/>
        <v>0</v>
      </c>
      <c r="BI121" s="300">
        <f t="shared" si="18"/>
        <v>0</v>
      </c>
      <c r="BJ121" s="211" t="s">
        <v>75</v>
      </c>
      <c r="BK121" s="300">
        <f t="shared" si="19"/>
        <v>0</v>
      </c>
      <c r="BL121" s="211" t="s">
        <v>118</v>
      </c>
      <c r="BM121" s="211" t="s">
        <v>222</v>
      </c>
    </row>
    <row r="122" spans="2:65" s="221" customFormat="1" ht="16.5" customHeight="1" x14ac:dyDescent="0.2">
      <c r="B122" s="220"/>
      <c r="C122" s="289" t="s">
        <v>223</v>
      </c>
      <c r="D122" s="289" t="s">
        <v>114</v>
      </c>
      <c r="E122" s="290" t="s">
        <v>224</v>
      </c>
      <c r="F122" s="291" t="s">
        <v>225</v>
      </c>
      <c r="G122" s="292" t="s">
        <v>117</v>
      </c>
      <c r="H122" s="293">
        <v>1</v>
      </c>
      <c r="I122" s="79"/>
      <c r="J122" s="294">
        <f t="shared" si="10"/>
        <v>0</v>
      </c>
      <c r="K122" s="291" t="s">
        <v>1</v>
      </c>
      <c r="L122" s="220"/>
      <c r="M122" s="295" t="s">
        <v>1</v>
      </c>
      <c r="N122" s="296" t="s">
        <v>39</v>
      </c>
      <c r="O122" s="297"/>
      <c r="P122" s="298">
        <f t="shared" si="11"/>
        <v>0</v>
      </c>
      <c r="Q122" s="298">
        <v>0</v>
      </c>
      <c r="R122" s="298">
        <f t="shared" si="12"/>
        <v>0</v>
      </c>
      <c r="S122" s="298">
        <v>0</v>
      </c>
      <c r="T122" s="299">
        <f t="shared" si="13"/>
        <v>0</v>
      </c>
      <c r="AR122" s="211" t="s">
        <v>118</v>
      </c>
      <c r="AT122" s="211" t="s">
        <v>114</v>
      </c>
      <c r="AU122" s="211" t="s">
        <v>77</v>
      </c>
      <c r="AY122" s="211" t="s">
        <v>111</v>
      </c>
      <c r="BE122" s="300">
        <f t="shared" si="14"/>
        <v>0</v>
      </c>
      <c r="BF122" s="300">
        <f t="shared" si="15"/>
        <v>0</v>
      </c>
      <c r="BG122" s="300">
        <f t="shared" si="16"/>
        <v>0</v>
      </c>
      <c r="BH122" s="300">
        <f t="shared" si="17"/>
        <v>0</v>
      </c>
      <c r="BI122" s="300">
        <f t="shared" si="18"/>
        <v>0</v>
      </c>
      <c r="BJ122" s="211" t="s">
        <v>75</v>
      </c>
      <c r="BK122" s="300">
        <f t="shared" si="19"/>
        <v>0</v>
      </c>
      <c r="BL122" s="211" t="s">
        <v>118</v>
      </c>
      <c r="BM122" s="211" t="s">
        <v>226</v>
      </c>
    </row>
    <row r="123" spans="2:65" s="221" customFormat="1" ht="16.5" customHeight="1" x14ac:dyDescent="0.2">
      <c r="B123" s="220"/>
      <c r="C123" s="289" t="s">
        <v>227</v>
      </c>
      <c r="D123" s="289" t="s">
        <v>114</v>
      </c>
      <c r="E123" s="290" t="s">
        <v>228</v>
      </c>
      <c r="F123" s="291" t="s">
        <v>229</v>
      </c>
      <c r="G123" s="292" t="s">
        <v>117</v>
      </c>
      <c r="H123" s="293">
        <v>1</v>
      </c>
      <c r="I123" s="79"/>
      <c r="J123" s="294">
        <f t="shared" si="10"/>
        <v>0</v>
      </c>
      <c r="K123" s="291" t="s">
        <v>1</v>
      </c>
      <c r="L123" s="220"/>
      <c r="M123" s="295" t="s">
        <v>1</v>
      </c>
      <c r="N123" s="296" t="s">
        <v>39</v>
      </c>
      <c r="O123" s="297"/>
      <c r="P123" s="298">
        <f t="shared" si="11"/>
        <v>0</v>
      </c>
      <c r="Q123" s="298">
        <v>0</v>
      </c>
      <c r="R123" s="298">
        <f t="shared" si="12"/>
        <v>0</v>
      </c>
      <c r="S123" s="298">
        <v>0</v>
      </c>
      <c r="T123" s="299">
        <f t="shared" si="13"/>
        <v>0</v>
      </c>
      <c r="AR123" s="211" t="s">
        <v>118</v>
      </c>
      <c r="AT123" s="211" t="s">
        <v>114</v>
      </c>
      <c r="AU123" s="211" t="s">
        <v>77</v>
      </c>
      <c r="AY123" s="211" t="s">
        <v>111</v>
      </c>
      <c r="BE123" s="300">
        <f t="shared" si="14"/>
        <v>0</v>
      </c>
      <c r="BF123" s="300">
        <f t="shared" si="15"/>
        <v>0</v>
      </c>
      <c r="BG123" s="300">
        <f t="shared" si="16"/>
        <v>0</v>
      </c>
      <c r="BH123" s="300">
        <f t="shared" si="17"/>
        <v>0</v>
      </c>
      <c r="BI123" s="300">
        <f t="shared" si="18"/>
        <v>0</v>
      </c>
      <c r="BJ123" s="211" t="s">
        <v>75</v>
      </c>
      <c r="BK123" s="300">
        <f t="shared" si="19"/>
        <v>0</v>
      </c>
      <c r="BL123" s="211" t="s">
        <v>118</v>
      </c>
      <c r="BM123" s="211" t="s">
        <v>230</v>
      </c>
    </row>
    <row r="124" spans="2:65" s="277" customFormat="1" ht="22.9" customHeight="1" x14ac:dyDescent="0.2">
      <c r="B124" s="276"/>
      <c r="D124" s="278" t="s">
        <v>66</v>
      </c>
      <c r="E124" s="287" t="s">
        <v>231</v>
      </c>
      <c r="F124" s="287" t="s">
        <v>232</v>
      </c>
      <c r="I124" s="78"/>
      <c r="J124" s="288">
        <f>BK124</f>
        <v>0</v>
      </c>
      <c r="L124" s="276"/>
      <c r="M124" s="281"/>
      <c r="N124" s="282"/>
      <c r="O124" s="282"/>
      <c r="P124" s="283">
        <f>P125</f>
        <v>0</v>
      </c>
      <c r="Q124" s="282"/>
      <c r="R124" s="283">
        <f>R125</f>
        <v>0</v>
      </c>
      <c r="S124" s="282"/>
      <c r="T124" s="284">
        <f>T125</f>
        <v>0</v>
      </c>
      <c r="AR124" s="278" t="s">
        <v>77</v>
      </c>
      <c r="AT124" s="285" t="s">
        <v>66</v>
      </c>
      <c r="AU124" s="285" t="s">
        <v>75</v>
      </c>
      <c r="AY124" s="278" t="s">
        <v>111</v>
      </c>
      <c r="BK124" s="286">
        <f>BK125</f>
        <v>0</v>
      </c>
    </row>
    <row r="125" spans="2:65" s="221" customFormat="1" ht="16.5" customHeight="1" x14ac:dyDescent="0.2">
      <c r="B125" s="220"/>
      <c r="C125" s="289" t="s">
        <v>233</v>
      </c>
      <c r="D125" s="289" t="s">
        <v>114</v>
      </c>
      <c r="E125" s="290" t="s">
        <v>234</v>
      </c>
      <c r="F125" s="291" t="s">
        <v>235</v>
      </c>
      <c r="G125" s="292" t="s">
        <v>117</v>
      </c>
      <c r="H125" s="293">
        <v>31</v>
      </c>
      <c r="I125" s="79"/>
      <c r="J125" s="294">
        <f>ROUND(I125*H125,2)</f>
        <v>0</v>
      </c>
      <c r="K125" s="291" t="s">
        <v>1</v>
      </c>
      <c r="L125" s="220"/>
      <c r="M125" s="295" t="s">
        <v>1</v>
      </c>
      <c r="N125" s="296" t="s">
        <v>39</v>
      </c>
      <c r="O125" s="297"/>
      <c r="P125" s="298">
        <f>O125*H125</f>
        <v>0</v>
      </c>
      <c r="Q125" s="298">
        <v>0</v>
      </c>
      <c r="R125" s="298">
        <f>Q125*H125</f>
        <v>0</v>
      </c>
      <c r="S125" s="298">
        <v>0</v>
      </c>
      <c r="T125" s="299">
        <f>S125*H125</f>
        <v>0</v>
      </c>
      <c r="AR125" s="211" t="s">
        <v>118</v>
      </c>
      <c r="AT125" s="211" t="s">
        <v>114</v>
      </c>
      <c r="AU125" s="211" t="s">
        <v>77</v>
      </c>
      <c r="AY125" s="211" t="s">
        <v>111</v>
      </c>
      <c r="BE125" s="300">
        <f>IF(N125="základní",J125,0)</f>
        <v>0</v>
      </c>
      <c r="BF125" s="300">
        <f>IF(N125="snížená",J125,0)</f>
        <v>0</v>
      </c>
      <c r="BG125" s="300">
        <f>IF(N125="zákl. přenesená",J125,0)</f>
        <v>0</v>
      </c>
      <c r="BH125" s="300">
        <f>IF(N125="sníž. přenesená",J125,0)</f>
        <v>0</v>
      </c>
      <c r="BI125" s="300">
        <f>IF(N125="nulová",J125,0)</f>
        <v>0</v>
      </c>
      <c r="BJ125" s="211" t="s">
        <v>75</v>
      </c>
      <c r="BK125" s="300">
        <f>ROUND(I125*H125,2)</f>
        <v>0</v>
      </c>
      <c r="BL125" s="211" t="s">
        <v>118</v>
      </c>
      <c r="BM125" s="211" t="s">
        <v>236</v>
      </c>
    </row>
    <row r="126" spans="2:65" s="277" customFormat="1" ht="22.9" customHeight="1" x14ac:dyDescent="0.2">
      <c r="B126" s="276"/>
      <c r="D126" s="278" t="s">
        <v>66</v>
      </c>
      <c r="E126" s="287" t="s">
        <v>237</v>
      </c>
      <c r="F126" s="287" t="s">
        <v>238</v>
      </c>
      <c r="I126" s="78"/>
      <c r="J126" s="288">
        <f>BK126</f>
        <v>0</v>
      </c>
      <c r="L126" s="276"/>
      <c r="M126" s="281"/>
      <c r="N126" s="282"/>
      <c r="O126" s="282"/>
      <c r="P126" s="283">
        <f>SUM(P127:P151)</f>
        <v>0</v>
      </c>
      <c r="Q126" s="282"/>
      <c r="R126" s="283">
        <f>SUM(R127:R151)</f>
        <v>0</v>
      </c>
      <c r="S126" s="282"/>
      <c r="T126" s="284">
        <f>SUM(T127:T151)</f>
        <v>0</v>
      </c>
      <c r="AR126" s="278" t="s">
        <v>77</v>
      </c>
      <c r="AT126" s="285" t="s">
        <v>66</v>
      </c>
      <c r="AU126" s="285" t="s">
        <v>75</v>
      </c>
      <c r="AY126" s="278" t="s">
        <v>111</v>
      </c>
      <c r="BK126" s="286">
        <f>SUM(BK127:BK151)</f>
        <v>0</v>
      </c>
    </row>
    <row r="127" spans="2:65" s="221" customFormat="1" ht="16.5" customHeight="1" x14ac:dyDescent="0.2">
      <c r="B127" s="220"/>
      <c r="C127" s="289" t="s">
        <v>239</v>
      </c>
      <c r="D127" s="289" t="s">
        <v>114</v>
      </c>
      <c r="E127" s="290" t="s">
        <v>240</v>
      </c>
      <c r="F127" s="291" t="s">
        <v>241</v>
      </c>
      <c r="G127" s="292" t="s">
        <v>117</v>
      </c>
      <c r="H127" s="293">
        <v>1</v>
      </c>
      <c r="I127" s="79"/>
      <c r="J127" s="294">
        <f t="shared" ref="J127:J151" si="20">ROUND(I127*H127,2)</f>
        <v>0</v>
      </c>
      <c r="K127" s="291" t="s">
        <v>1</v>
      </c>
      <c r="L127" s="220"/>
      <c r="M127" s="295" t="s">
        <v>1</v>
      </c>
      <c r="N127" s="296" t="s">
        <v>39</v>
      </c>
      <c r="O127" s="297"/>
      <c r="P127" s="298">
        <f t="shared" ref="P127:P151" si="21">O127*H127</f>
        <v>0</v>
      </c>
      <c r="Q127" s="298">
        <v>0</v>
      </c>
      <c r="R127" s="298">
        <f t="shared" ref="R127:R151" si="22">Q127*H127</f>
        <v>0</v>
      </c>
      <c r="S127" s="298">
        <v>0</v>
      </c>
      <c r="T127" s="299">
        <f t="shared" ref="T127:T151" si="23">S127*H127</f>
        <v>0</v>
      </c>
      <c r="AR127" s="211" t="s">
        <v>118</v>
      </c>
      <c r="AT127" s="211" t="s">
        <v>114</v>
      </c>
      <c r="AU127" s="211" t="s">
        <v>77</v>
      </c>
      <c r="AY127" s="211" t="s">
        <v>111</v>
      </c>
      <c r="BE127" s="300">
        <f t="shared" ref="BE127:BE151" si="24">IF(N127="základní",J127,0)</f>
        <v>0</v>
      </c>
      <c r="BF127" s="300">
        <f t="shared" ref="BF127:BF151" si="25">IF(N127="snížená",J127,0)</f>
        <v>0</v>
      </c>
      <c r="BG127" s="300">
        <f t="shared" ref="BG127:BG151" si="26">IF(N127="zákl. přenesená",J127,0)</f>
        <v>0</v>
      </c>
      <c r="BH127" s="300">
        <f t="shared" ref="BH127:BH151" si="27">IF(N127="sníž. přenesená",J127,0)</f>
        <v>0</v>
      </c>
      <c r="BI127" s="300">
        <f t="shared" ref="BI127:BI151" si="28">IF(N127="nulová",J127,0)</f>
        <v>0</v>
      </c>
      <c r="BJ127" s="211" t="s">
        <v>75</v>
      </c>
      <c r="BK127" s="300">
        <f t="shared" ref="BK127:BK151" si="29">ROUND(I127*H127,2)</f>
        <v>0</v>
      </c>
      <c r="BL127" s="211" t="s">
        <v>118</v>
      </c>
      <c r="BM127" s="211" t="s">
        <v>242</v>
      </c>
    </row>
    <row r="128" spans="2:65" s="221" customFormat="1" ht="16.5" customHeight="1" x14ac:dyDescent="0.2">
      <c r="B128" s="220"/>
      <c r="C128" s="289" t="s">
        <v>243</v>
      </c>
      <c r="D128" s="289" t="s">
        <v>114</v>
      </c>
      <c r="E128" s="290" t="s">
        <v>244</v>
      </c>
      <c r="F128" s="291" t="s">
        <v>245</v>
      </c>
      <c r="G128" s="292" t="s">
        <v>117</v>
      </c>
      <c r="H128" s="293">
        <v>4</v>
      </c>
      <c r="I128" s="79"/>
      <c r="J128" s="294">
        <f t="shared" si="20"/>
        <v>0</v>
      </c>
      <c r="K128" s="291" t="s">
        <v>1</v>
      </c>
      <c r="L128" s="220"/>
      <c r="M128" s="295" t="s">
        <v>1</v>
      </c>
      <c r="N128" s="296" t="s">
        <v>39</v>
      </c>
      <c r="O128" s="297"/>
      <c r="P128" s="298">
        <f t="shared" si="21"/>
        <v>0</v>
      </c>
      <c r="Q128" s="298">
        <v>0</v>
      </c>
      <c r="R128" s="298">
        <f t="shared" si="22"/>
        <v>0</v>
      </c>
      <c r="S128" s="298">
        <v>0</v>
      </c>
      <c r="T128" s="299">
        <f t="shared" si="23"/>
        <v>0</v>
      </c>
      <c r="AR128" s="211" t="s">
        <v>118</v>
      </c>
      <c r="AT128" s="211" t="s">
        <v>114</v>
      </c>
      <c r="AU128" s="211" t="s">
        <v>77</v>
      </c>
      <c r="AY128" s="211" t="s">
        <v>111</v>
      </c>
      <c r="BE128" s="300">
        <f t="shared" si="24"/>
        <v>0</v>
      </c>
      <c r="BF128" s="300">
        <f t="shared" si="25"/>
        <v>0</v>
      </c>
      <c r="BG128" s="300">
        <f t="shared" si="26"/>
        <v>0</v>
      </c>
      <c r="BH128" s="300">
        <f t="shared" si="27"/>
        <v>0</v>
      </c>
      <c r="BI128" s="300">
        <f t="shared" si="28"/>
        <v>0</v>
      </c>
      <c r="BJ128" s="211" t="s">
        <v>75</v>
      </c>
      <c r="BK128" s="300">
        <f t="shared" si="29"/>
        <v>0</v>
      </c>
      <c r="BL128" s="211" t="s">
        <v>118</v>
      </c>
      <c r="BM128" s="211" t="s">
        <v>246</v>
      </c>
    </row>
    <row r="129" spans="2:65" s="221" customFormat="1" ht="16.5" customHeight="1" x14ac:dyDescent="0.2">
      <c r="B129" s="220"/>
      <c r="C129" s="289" t="s">
        <v>247</v>
      </c>
      <c r="D129" s="289" t="s">
        <v>114</v>
      </c>
      <c r="E129" s="290" t="s">
        <v>248</v>
      </c>
      <c r="F129" s="291" t="s">
        <v>249</v>
      </c>
      <c r="G129" s="292" t="s">
        <v>117</v>
      </c>
      <c r="H129" s="293">
        <v>2</v>
      </c>
      <c r="I129" s="79"/>
      <c r="J129" s="294">
        <f t="shared" si="20"/>
        <v>0</v>
      </c>
      <c r="K129" s="291" t="s">
        <v>1</v>
      </c>
      <c r="L129" s="220"/>
      <c r="M129" s="295" t="s">
        <v>1</v>
      </c>
      <c r="N129" s="296" t="s">
        <v>39</v>
      </c>
      <c r="O129" s="297"/>
      <c r="P129" s="298">
        <f t="shared" si="21"/>
        <v>0</v>
      </c>
      <c r="Q129" s="298">
        <v>0</v>
      </c>
      <c r="R129" s="298">
        <f t="shared" si="22"/>
        <v>0</v>
      </c>
      <c r="S129" s="298">
        <v>0</v>
      </c>
      <c r="T129" s="299">
        <f t="shared" si="23"/>
        <v>0</v>
      </c>
      <c r="AR129" s="211" t="s">
        <v>118</v>
      </c>
      <c r="AT129" s="211" t="s">
        <v>114</v>
      </c>
      <c r="AU129" s="211" t="s">
        <v>77</v>
      </c>
      <c r="AY129" s="211" t="s">
        <v>111</v>
      </c>
      <c r="BE129" s="300">
        <f t="shared" si="24"/>
        <v>0</v>
      </c>
      <c r="BF129" s="300">
        <f t="shared" si="25"/>
        <v>0</v>
      </c>
      <c r="BG129" s="300">
        <f t="shared" si="26"/>
        <v>0</v>
      </c>
      <c r="BH129" s="300">
        <f t="shared" si="27"/>
        <v>0</v>
      </c>
      <c r="BI129" s="300">
        <f t="shared" si="28"/>
        <v>0</v>
      </c>
      <c r="BJ129" s="211" t="s">
        <v>75</v>
      </c>
      <c r="BK129" s="300">
        <f t="shared" si="29"/>
        <v>0</v>
      </c>
      <c r="BL129" s="211" t="s">
        <v>118</v>
      </c>
      <c r="BM129" s="211" t="s">
        <v>250</v>
      </c>
    </row>
    <row r="130" spans="2:65" s="221" customFormat="1" ht="16.5" customHeight="1" x14ac:dyDescent="0.2">
      <c r="B130" s="220"/>
      <c r="C130" s="289" t="s">
        <v>251</v>
      </c>
      <c r="D130" s="289" t="s">
        <v>114</v>
      </c>
      <c r="E130" s="290" t="s">
        <v>252</v>
      </c>
      <c r="F130" s="291" t="s">
        <v>253</v>
      </c>
      <c r="G130" s="292" t="s">
        <v>117</v>
      </c>
      <c r="H130" s="293">
        <v>2</v>
      </c>
      <c r="I130" s="79"/>
      <c r="J130" s="294">
        <f t="shared" si="20"/>
        <v>0</v>
      </c>
      <c r="K130" s="291" t="s">
        <v>1</v>
      </c>
      <c r="L130" s="220"/>
      <c r="M130" s="295" t="s">
        <v>1</v>
      </c>
      <c r="N130" s="296" t="s">
        <v>39</v>
      </c>
      <c r="O130" s="297"/>
      <c r="P130" s="298">
        <f t="shared" si="21"/>
        <v>0</v>
      </c>
      <c r="Q130" s="298">
        <v>0</v>
      </c>
      <c r="R130" s="298">
        <f t="shared" si="22"/>
        <v>0</v>
      </c>
      <c r="S130" s="298">
        <v>0</v>
      </c>
      <c r="T130" s="299">
        <f t="shared" si="23"/>
        <v>0</v>
      </c>
      <c r="AR130" s="211" t="s">
        <v>118</v>
      </c>
      <c r="AT130" s="211" t="s">
        <v>114</v>
      </c>
      <c r="AU130" s="211" t="s">
        <v>77</v>
      </c>
      <c r="AY130" s="211" t="s">
        <v>111</v>
      </c>
      <c r="BE130" s="300">
        <f t="shared" si="24"/>
        <v>0</v>
      </c>
      <c r="BF130" s="300">
        <f t="shared" si="25"/>
        <v>0</v>
      </c>
      <c r="BG130" s="300">
        <f t="shared" si="26"/>
        <v>0</v>
      </c>
      <c r="BH130" s="300">
        <f t="shared" si="27"/>
        <v>0</v>
      </c>
      <c r="BI130" s="300">
        <f t="shared" si="28"/>
        <v>0</v>
      </c>
      <c r="BJ130" s="211" t="s">
        <v>75</v>
      </c>
      <c r="BK130" s="300">
        <f t="shared" si="29"/>
        <v>0</v>
      </c>
      <c r="BL130" s="211" t="s">
        <v>118</v>
      </c>
      <c r="BM130" s="211" t="s">
        <v>254</v>
      </c>
    </row>
    <row r="131" spans="2:65" s="221" customFormat="1" ht="16.5" customHeight="1" x14ac:dyDescent="0.2">
      <c r="B131" s="220"/>
      <c r="C131" s="289" t="s">
        <v>255</v>
      </c>
      <c r="D131" s="289" t="s">
        <v>114</v>
      </c>
      <c r="E131" s="290" t="s">
        <v>256</v>
      </c>
      <c r="F131" s="291" t="s">
        <v>257</v>
      </c>
      <c r="G131" s="292" t="s">
        <v>117</v>
      </c>
      <c r="H131" s="293">
        <v>1</v>
      </c>
      <c r="I131" s="79"/>
      <c r="J131" s="294">
        <f t="shared" si="20"/>
        <v>0</v>
      </c>
      <c r="K131" s="291" t="s">
        <v>1</v>
      </c>
      <c r="L131" s="220"/>
      <c r="M131" s="295" t="s">
        <v>1</v>
      </c>
      <c r="N131" s="296" t="s">
        <v>39</v>
      </c>
      <c r="O131" s="297"/>
      <c r="P131" s="298">
        <f t="shared" si="21"/>
        <v>0</v>
      </c>
      <c r="Q131" s="298">
        <v>0</v>
      </c>
      <c r="R131" s="298">
        <f t="shared" si="22"/>
        <v>0</v>
      </c>
      <c r="S131" s="298">
        <v>0</v>
      </c>
      <c r="T131" s="299">
        <f t="shared" si="23"/>
        <v>0</v>
      </c>
      <c r="AR131" s="211" t="s">
        <v>118</v>
      </c>
      <c r="AT131" s="211" t="s">
        <v>114</v>
      </c>
      <c r="AU131" s="211" t="s">
        <v>77</v>
      </c>
      <c r="AY131" s="211" t="s">
        <v>111</v>
      </c>
      <c r="BE131" s="300">
        <f t="shared" si="24"/>
        <v>0</v>
      </c>
      <c r="BF131" s="300">
        <f t="shared" si="25"/>
        <v>0</v>
      </c>
      <c r="BG131" s="300">
        <f t="shared" si="26"/>
        <v>0</v>
      </c>
      <c r="BH131" s="300">
        <f t="shared" si="27"/>
        <v>0</v>
      </c>
      <c r="BI131" s="300">
        <f t="shared" si="28"/>
        <v>0</v>
      </c>
      <c r="BJ131" s="211" t="s">
        <v>75</v>
      </c>
      <c r="BK131" s="300">
        <f t="shared" si="29"/>
        <v>0</v>
      </c>
      <c r="BL131" s="211" t="s">
        <v>118</v>
      </c>
      <c r="BM131" s="211" t="s">
        <v>258</v>
      </c>
    </row>
    <row r="132" spans="2:65" s="221" customFormat="1" ht="16.5" customHeight="1" x14ac:dyDescent="0.2">
      <c r="B132" s="220"/>
      <c r="C132" s="289" t="s">
        <v>259</v>
      </c>
      <c r="D132" s="289" t="s">
        <v>114</v>
      </c>
      <c r="E132" s="290" t="s">
        <v>260</v>
      </c>
      <c r="F132" s="291" t="s">
        <v>261</v>
      </c>
      <c r="G132" s="292" t="s">
        <v>117</v>
      </c>
      <c r="H132" s="293">
        <v>1</v>
      </c>
      <c r="I132" s="79"/>
      <c r="J132" s="294">
        <f t="shared" si="20"/>
        <v>0</v>
      </c>
      <c r="K132" s="291" t="s">
        <v>1</v>
      </c>
      <c r="L132" s="220"/>
      <c r="M132" s="295" t="s">
        <v>1</v>
      </c>
      <c r="N132" s="296" t="s">
        <v>39</v>
      </c>
      <c r="O132" s="297"/>
      <c r="P132" s="298">
        <f t="shared" si="21"/>
        <v>0</v>
      </c>
      <c r="Q132" s="298">
        <v>0</v>
      </c>
      <c r="R132" s="298">
        <f t="shared" si="22"/>
        <v>0</v>
      </c>
      <c r="S132" s="298">
        <v>0</v>
      </c>
      <c r="T132" s="299">
        <f t="shared" si="23"/>
        <v>0</v>
      </c>
      <c r="AR132" s="211" t="s">
        <v>118</v>
      </c>
      <c r="AT132" s="211" t="s">
        <v>114</v>
      </c>
      <c r="AU132" s="211" t="s">
        <v>77</v>
      </c>
      <c r="AY132" s="211" t="s">
        <v>111</v>
      </c>
      <c r="BE132" s="300">
        <f t="shared" si="24"/>
        <v>0</v>
      </c>
      <c r="BF132" s="300">
        <f t="shared" si="25"/>
        <v>0</v>
      </c>
      <c r="BG132" s="300">
        <f t="shared" si="26"/>
        <v>0</v>
      </c>
      <c r="BH132" s="300">
        <f t="shared" si="27"/>
        <v>0</v>
      </c>
      <c r="BI132" s="300">
        <f t="shared" si="28"/>
        <v>0</v>
      </c>
      <c r="BJ132" s="211" t="s">
        <v>75</v>
      </c>
      <c r="BK132" s="300">
        <f t="shared" si="29"/>
        <v>0</v>
      </c>
      <c r="BL132" s="211" t="s">
        <v>118</v>
      </c>
      <c r="BM132" s="211" t="s">
        <v>262</v>
      </c>
    </row>
    <row r="133" spans="2:65" s="221" customFormat="1" ht="16.5" customHeight="1" x14ac:dyDescent="0.2">
      <c r="B133" s="220"/>
      <c r="C133" s="289" t="s">
        <v>263</v>
      </c>
      <c r="D133" s="289" t="s">
        <v>114</v>
      </c>
      <c r="E133" s="290" t="s">
        <v>264</v>
      </c>
      <c r="F133" s="291" t="s">
        <v>265</v>
      </c>
      <c r="G133" s="292" t="s">
        <v>117</v>
      </c>
      <c r="H133" s="293">
        <v>2</v>
      </c>
      <c r="I133" s="79"/>
      <c r="J133" s="294">
        <f t="shared" si="20"/>
        <v>0</v>
      </c>
      <c r="K133" s="291" t="s">
        <v>1</v>
      </c>
      <c r="L133" s="220"/>
      <c r="M133" s="295" t="s">
        <v>1</v>
      </c>
      <c r="N133" s="296" t="s">
        <v>39</v>
      </c>
      <c r="O133" s="297"/>
      <c r="P133" s="298">
        <f t="shared" si="21"/>
        <v>0</v>
      </c>
      <c r="Q133" s="298">
        <v>0</v>
      </c>
      <c r="R133" s="298">
        <f t="shared" si="22"/>
        <v>0</v>
      </c>
      <c r="S133" s="298">
        <v>0</v>
      </c>
      <c r="T133" s="299">
        <f t="shared" si="23"/>
        <v>0</v>
      </c>
      <c r="AR133" s="211" t="s">
        <v>118</v>
      </c>
      <c r="AT133" s="211" t="s">
        <v>114</v>
      </c>
      <c r="AU133" s="211" t="s">
        <v>77</v>
      </c>
      <c r="AY133" s="211" t="s">
        <v>111</v>
      </c>
      <c r="BE133" s="300">
        <f t="shared" si="24"/>
        <v>0</v>
      </c>
      <c r="BF133" s="300">
        <f t="shared" si="25"/>
        <v>0</v>
      </c>
      <c r="BG133" s="300">
        <f t="shared" si="26"/>
        <v>0</v>
      </c>
      <c r="BH133" s="300">
        <f t="shared" si="27"/>
        <v>0</v>
      </c>
      <c r="BI133" s="300">
        <f t="shared" si="28"/>
        <v>0</v>
      </c>
      <c r="BJ133" s="211" t="s">
        <v>75</v>
      </c>
      <c r="BK133" s="300">
        <f t="shared" si="29"/>
        <v>0</v>
      </c>
      <c r="BL133" s="211" t="s">
        <v>118</v>
      </c>
      <c r="BM133" s="211" t="s">
        <v>266</v>
      </c>
    </row>
    <row r="134" spans="2:65" s="221" customFormat="1" ht="16.5" customHeight="1" x14ac:dyDescent="0.2">
      <c r="B134" s="220"/>
      <c r="C134" s="289" t="s">
        <v>267</v>
      </c>
      <c r="D134" s="289" t="s">
        <v>114</v>
      </c>
      <c r="E134" s="290" t="s">
        <v>268</v>
      </c>
      <c r="F134" s="291" t="s">
        <v>269</v>
      </c>
      <c r="G134" s="292" t="s">
        <v>117</v>
      </c>
      <c r="H134" s="293">
        <v>1</v>
      </c>
      <c r="I134" s="79"/>
      <c r="J134" s="294">
        <f t="shared" si="20"/>
        <v>0</v>
      </c>
      <c r="K134" s="291" t="s">
        <v>1</v>
      </c>
      <c r="L134" s="220"/>
      <c r="M134" s="295" t="s">
        <v>1</v>
      </c>
      <c r="N134" s="296" t="s">
        <v>39</v>
      </c>
      <c r="O134" s="297"/>
      <c r="P134" s="298">
        <f t="shared" si="21"/>
        <v>0</v>
      </c>
      <c r="Q134" s="298">
        <v>0</v>
      </c>
      <c r="R134" s="298">
        <f t="shared" si="22"/>
        <v>0</v>
      </c>
      <c r="S134" s="298">
        <v>0</v>
      </c>
      <c r="T134" s="299">
        <f t="shared" si="23"/>
        <v>0</v>
      </c>
      <c r="AR134" s="211" t="s">
        <v>118</v>
      </c>
      <c r="AT134" s="211" t="s">
        <v>114</v>
      </c>
      <c r="AU134" s="211" t="s">
        <v>77</v>
      </c>
      <c r="AY134" s="211" t="s">
        <v>111</v>
      </c>
      <c r="BE134" s="300">
        <f t="shared" si="24"/>
        <v>0</v>
      </c>
      <c r="BF134" s="300">
        <f t="shared" si="25"/>
        <v>0</v>
      </c>
      <c r="BG134" s="300">
        <f t="shared" si="26"/>
        <v>0</v>
      </c>
      <c r="BH134" s="300">
        <f t="shared" si="27"/>
        <v>0</v>
      </c>
      <c r="BI134" s="300">
        <f t="shared" si="28"/>
        <v>0</v>
      </c>
      <c r="BJ134" s="211" t="s">
        <v>75</v>
      </c>
      <c r="BK134" s="300">
        <f t="shared" si="29"/>
        <v>0</v>
      </c>
      <c r="BL134" s="211" t="s">
        <v>118</v>
      </c>
      <c r="BM134" s="211" t="s">
        <v>270</v>
      </c>
    </row>
    <row r="135" spans="2:65" s="221" customFormat="1" ht="16.5" customHeight="1" x14ac:dyDescent="0.2">
      <c r="B135" s="220"/>
      <c r="C135" s="289" t="s">
        <v>271</v>
      </c>
      <c r="D135" s="289" t="s">
        <v>114</v>
      </c>
      <c r="E135" s="290" t="s">
        <v>272</v>
      </c>
      <c r="F135" s="291" t="s">
        <v>273</v>
      </c>
      <c r="G135" s="292" t="s">
        <v>117</v>
      </c>
      <c r="H135" s="293">
        <v>1</v>
      </c>
      <c r="I135" s="79"/>
      <c r="J135" s="294">
        <f t="shared" si="20"/>
        <v>0</v>
      </c>
      <c r="K135" s="291" t="s">
        <v>1</v>
      </c>
      <c r="L135" s="220"/>
      <c r="M135" s="295" t="s">
        <v>1</v>
      </c>
      <c r="N135" s="296" t="s">
        <v>39</v>
      </c>
      <c r="O135" s="297"/>
      <c r="P135" s="298">
        <f t="shared" si="21"/>
        <v>0</v>
      </c>
      <c r="Q135" s="298">
        <v>0</v>
      </c>
      <c r="R135" s="298">
        <f t="shared" si="22"/>
        <v>0</v>
      </c>
      <c r="S135" s="298">
        <v>0</v>
      </c>
      <c r="T135" s="299">
        <f t="shared" si="23"/>
        <v>0</v>
      </c>
      <c r="AR135" s="211" t="s">
        <v>118</v>
      </c>
      <c r="AT135" s="211" t="s">
        <v>114</v>
      </c>
      <c r="AU135" s="211" t="s">
        <v>77</v>
      </c>
      <c r="AY135" s="211" t="s">
        <v>111</v>
      </c>
      <c r="BE135" s="300">
        <f t="shared" si="24"/>
        <v>0</v>
      </c>
      <c r="BF135" s="300">
        <f t="shared" si="25"/>
        <v>0</v>
      </c>
      <c r="BG135" s="300">
        <f t="shared" si="26"/>
        <v>0</v>
      </c>
      <c r="BH135" s="300">
        <f t="shared" si="27"/>
        <v>0</v>
      </c>
      <c r="BI135" s="300">
        <f t="shared" si="28"/>
        <v>0</v>
      </c>
      <c r="BJ135" s="211" t="s">
        <v>75</v>
      </c>
      <c r="BK135" s="300">
        <f t="shared" si="29"/>
        <v>0</v>
      </c>
      <c r="BL135" s="211" t="s">
        <v>118</v>
      </c>
      <c r="BM135" s="211" t="s">
        <v>274</v>
      </c>
    </row>
    <row r="136" spans="2:65" s="221" customFormat="1" ht="16.5" customHeight="1" x14ac:dyDescent="0.2">
      <c r="B136" s="220"/>
      <c r="C136" s="289" t="s">
        <v>275</v>
      </c>
      <c r="D136" s="289" t="s">
        <v>114</v>
      </c>
      <c r="E136" s="290" t="s">
        <v>276</v>
      </c>
      <c r="F136" s="291" t="s">
        <v>277</v>
      </c>
      <c r="G136" s="292" t="s">
        <v>117</v>
      </c>
      <c r="H136" s="293">
        <v>1</v>
      </c>
      <c r="I136" s="79"/>
      <c r="J136" s="294">
        <f t="shared" si="20"/>
        <v>0</v>
      </c>
      <c r="K136" s="291" t="s">
        <v>1</v>
      </c>
      <c r="L136" s="220"/>
      <c r="M136" s="295" t="s">
        <v>1</v>
      </c>
      <c r="N136" s="296" t="s">
        <v>39</v>
      </c>
      <c r="O136" s="297"/>
      <c r="P136" s="298">
        <f t="shared" si="21"/>
        <v>0</v>
      </c>
      <c r="Q136" s="298">
        <v>0</v>
      </c>
      <c r="R136" s="298">
        <f t="shared" si="22"/>
        <v>0</v>
      </c>
      <c r="S136" s="298">
        <v>0</v>
      </c>
      <c r="T136" s="299">
        <f t="shared" si="23"/>
        <v>0</v>
      </c>
      <c r="AR136" s="211" t="s">
        <v>118</v>
      </c>
      <c r="AT136" s="211" t="s">
        <v>114</v>
      </c>
      <c r="AU136" s="211" t="s">
        <v>77</v>
      </c>
      <c r="AY136" s="211" t="s">
        <v>111</v>
      </c>
      <c r="BE136" s="300">
        <f t="shared" si="24"/>
        <v>0</v>
      </c>
      <c r="BF136" s="300">
        <f t="shared" si="25"/>
        <v>0</v>
      </c>
      <c r="BG136" s="300">
        <f t="shared" si="26"/>
        <v>0</v>
      </c>
      <c r="BH136" s="300">
        <f t="shared" si="27"/>
        <v>0</v>
      </c>
      <c r="BI136" s="300">
        <f t="shared" si="28"/>
        <v>0</v>
      </c>
      <c r="BJ136" s="211" t="s">
        <v>75</v>
      </c>
      <c r="BK136" s="300">
        <f t="shared" si="29"/>
        <v>0</v>
      </c>
      <c r="BL136" s="211" t="s">
        <v>118</v>
      </c>
      <c r="BM136" s="211" t="s">
        <v>278</v>
      </c>
    </row>
    <row r="137" spans="2:65" s="221" customFormat="1" ht="16.5" customHeight="1" x14ac:dyDescent="0.2">
      <c r="B137" s="220"/>
      <c r="C137" s="289" t="s">
        <v>279</v>
      </c>
      <c r="D137" s="289" t="s">
        <v>114</v>
      </c>
      <c r="E137" s="290" t="s">
        <v>280</v>
      </c>
      <c r="F137" s="291" t="s">
        <v>281</v>
      </c>
      <c r="G137" s="292" t="s">
        <v>117</v>
      </c>
      <c r="H137" s="293">
        <v>1</v>
      </c>
      <c r="I137" s="79"/>
      <c r="J137" s="294">
        <f t="shared" si="20"/>
        <v>0</v>
      </c>
      <c r="K137" s="291" t="s">
        <v>1</v>
      </c>
      <c r="L137" s="220"/>
      <c r="M137" s="295" t="s">
        <v>1</v>
      </c>
      <c r="N137" s="296" t="s">
        <v>39</v>
      </c>
      <c r="O137" s="297"/>
      <c r="P137" s="298">
        <f t="shared" si="21"/>
        <v>0</v>
      </c>
      <c r="Q137" s="298">
        <v>0</v>
      </c>
      <c r="R137" s="298">
        <f t="shared" si="22"/>
        <v>0</v>
      </c>
      <c r="S137" s="298">
        <v>0</v>
      </c>
      <c r="T137" s="299">
        <f t="shared" si="23"/>
        <v>0</v>
      </c>
      <c r="AR137" s="211" t="s">
        <v>118</v>
      </c>
      <c r="AT137" s="211" t="s">
        <v>114</v>
      </c>
      <c r="AU137" s="211" t="s">
        <v>77</v>
      </c>
      <c r="AY137" s="211" t="s">
        <v>111</v>
      </c>
      <c r="BE137" s="300">
        <f t="shared" si="24"/>
        <v>0</v>
      </c>
      <c r="BF137" s="300">
        <f t="shared" si="25"/>
        <v>0</v>
      </c>
      <c r="BG137" s="300">
        <f t="shared" si="26"/>
        <v>0</v>
      </c>
      <c r="BH137" s="300">
        <f t="shared" si="27"/>
        <v>0</v>
      </c>
      <c r="BI137" s="300">
        <f t="shared" si="28"/>
        <v>0</v>
      </c>
      <c r="BJ137" s="211" t="s">
        <v>75</v>
      </c>
      <c r="BK137" s="300">
        <f t="shared" si="29"/>
        <v>0</v>
      </c>
      <c r="BL137" s="211" t="s">
        <v>118</v>
      </c>
      <c r="BM137" s="211" t="s">
        <v>282</v>
      </c>
    </row>
    <row r="138" spans="2:65" s="221" customFormat="1" ht="16.5" customHeight="1" x14ac:dyDescent="0.2">
      <c r="B138" s="220"/>
      <c r="C138" s="289" t="s">
        <v>283</v>
      </c>
      <c r="D138" s="289" t="s">
        <v>114</v>
      </c>
      <c r="E138" s="290" t="s">
        <v>284</v>
      </c>
      <c r="F138" s="291" t="s">
        <v>285</v>
      </c>
      <c r="G138" s="292" t="s">
        <v>117</v>
      </c>
      <c r="H138" s="293">
        <v>1</v>
      </c>
      <c r="I138" s="79"/>
      <c r="J138" s="294">
        <f t="shared" si="20"/>
        <v>0</v>
      </c>
      <c r="K138" s="291" t="s">
        <v>1</v>
      </c>
      <c r="L138" s="220"/>
      <c r="M138" s="295" t="s">
        <v>1</v>
      </c>
      <c r="N138" s="296" t="s">
        <v>39</v>
      </c>
      <c r="O138" s="297"/>
      <c r="P138" s="298">
        <f t="shared" si="21"/>
        <v>0</v>
      </c>
      <c r="Q138" s="298">
        <v>0</v>
      </c>
      <c r="R138" s="298">
        <f t="shared" si="22"/>
        <v>0</v>
      </c>
      <c r="S138" s="298">
        <v>0</v>
      </c>
      <c r="T138" s="299">
        <f t="shared" si="23"/>
        <v>0</v>
      </c>
      <c r="AR138" s="211" t="s">
        <v>118</v>
      </c>
      <c r="AT138" s="211" t="s">
        <v>114</v>
      </c>
      <c r="AU138" s="211" t="s">
        <v>77</v>
      </c>
      <c r="AY138" s="211" t="s">
        <v>111</v>
      </c>
      <c r="BE138" s="300">
        <f t="shared" si="24"/>
        <v>0</v>
      </c>
      <c r="BF138" s="300">
        <f t="shared" si="25"/>
        <v>0</v>
      </c>
      <c r="BG138" s="300">
        <f t="shared" si="26"/>
        <v>0</v>
      </c>
      <c r="BH138" s="300">
        <f t="shared" si="27"/>
        <v>0</v>
      </c>
      <c r="BI138" s="300">
        <f t="shared" si="28"/>
        <v>0</v>
      </c>
      <c r="BJ138" s="211" t="s">
        <v>75</v>
      </c>
      <c r="BK138" s="300">
        <f t="shared" si="29"/>
        <v>0</v>
      </c>
      <c r="BL138" s="211" t="s">
        <v>118</v>
      </c>
      <c r="BM138" s="211" t="s">
        <v>286</v>
      </c>
    </row>
    <row r="139" spans="2:65" s="221" customFormat="1" ht="16.5" customHeight="1" x14ac:dyDescent="0.2">
      <c r="B139" s="220"/>
      <c r="C139" s="289" t="s">
        <v>287</v>
      </c>
      <c r="D139" s="289" t="s">
        <v>114</v>
      </c>
      <c r="E139" s="290" t="s">
        <v>288</v>
      </c>
      <c r="F139" s="291" t="s">
        <v>289</v>
      </c>
      <c r="G139" s="292" t="s">
        <v>117</v>
      </c>
      <c r="H139" s="293">
        <v>3</v>
      </c>
      <c r="I139" s="79"/>
      <c r="J139" s="294">
        <f t="shared" si="20"/>
        <v>0</v>
      </c>
      <c r="K139" s="291" t="s">
        <v>1</v>
      </c>
      <c r="L139" s="220"/>
      <c r="M139" s="295" t="s">
        <v>1</v>
      </c>
      <c r="N139" s="296" t="s">
        <v>39</v>
      </c>
      <c r="O139" s="297"/>
      <c r="P139" s="298">
        <f t="shared" si="21"/>
        <v>0</v>
      </c>
      <c r="Q139" s="298">
        <v>0</v>
      </c>
      <c r="R139" s="298">
        <f t="shared" si="22"/>
        <v>0</v>
      </c>
      <c r="S139" s="298">
        <v>0</v>
      </c>
      <c r="T139" s="299">
        <f t="shared" si="23"/>
        <v>0</v>
      </c>
      <c r="AR139" s="211" t="s">
        <v>118</v>
      </c>
      <c r="AT139" s="211" t="s">
        <v>114</v>
      </c>
      <c r="AU139" s="211" t="s">
        <v>77</v>
      </c>
      <c r="AY139" s="211" t="s">
        <v>111</v>
      </c>
      <c r="BE139" s="300">
        <f t="shared" si="24"/>
        <v>0</v>
      </c>
      <c r="BF139" s="300">
        <f t="shared" si="25"/>
        <v>0</v>
      </c>
      <c r="BG139" s="300">
        <f t="shared" si="26"/>
        <v>0</v>
      </c>
      <c r="BH139" s="300">
        <f t="shared" si="27"/>
        <v>0</v>
      </c>
      <c r="BI139" s="300">
        <f t="shared" si="28"/>
        <v>0</v>
      </c>
      <c r="BJ139" s="211" t="s">
        <v>75</v>
      </c>
      <c r="BK139" s="300">
        <f t="shared" si="29"/>
        <v>0</v>
      </c>
      <c r="BL139" s="211" t="s">
        <v>118</v>
      </c>
      <c r="BM139" s="211" t="s">
        <v>290</v>
      </c>
    </row>
    <row r="140" spans="2:65" s="221" customFormat="1" ht="16.5" customHeight="1" x14ac:dyDescent="0.2">
      <c r="B140" s="220"/>
      <c r="C140" s="289" t="s">
        <v>291</v>
      </c>
      <c r="D140" s="289" t="s">
        <v>114</v>
      </c>
      <c r="E140" s="290" t="s">
        <v>292</v>
      </c>
      <c r="F140" s="291" t="s">
        <v>293</v>
      </c>
      <c r="G140" s="292" t="s">
        <v>117</v>
      </c>
      <c r="H140" s="293">
        <v>2</v>
      </c>
      <c r="I140" s="79"/>
      <c r="J140" s="294">
        <f t="shared" si="20"/>
        <v>0</v>
      </c>
      <c r="K140" s="291" t="s">
        <v>1</v>
      </c>
      <c r="L140" s="220"/>
      <c r="M140" s="295" t="s">
        <v>1</v>
      </c>
      <c r="N140" s="296" t="s">
        <v>39</v>
      </c>
      <c r="O140" s="297"/>
      <c r="P140" s="298">
        <f t="shared" si="21"/>
        <v>0</v>
      </c>
      <c r="Q140" s="298">
        <v>0</v>
      </c>
      <c r="R140" s="298">
        <f t="shared" si="22"/>
        <v>0</v>
      </c>
      <c r="S140" s="298">
        <v>0</v>
      </c>
      <c r="T140" s="299">
        <f t="shared" si="23"/>
        <v>0</v>
      </c>
      <c r="AR140" s="211" t="s">
        <v>118</v>
      </c>
      <c r="AT140" s="211" t="s">
        <v>114</v>
      </c>
      <c r="AU140" s="211" t="s">
        <v>77</v>
      </c>
      <c r="AY140" s="211" t="s">
        <v>111</v>
      </c>
      <c r="BE140" s="300">
        <f t="shared" si="24"/>
        <v>0</v>
      </c>
      <c r="BF140" s="300">
        <f t="shared" si="25"/>
        <v>0</v>
      </c>
      <c r="BG140" s="300">
        <f t="shared" si="26"/>
        <v>0</v>
      </c>
      <c r="BH140" s="300">
        <f t="shared" si="27"/>
        <v>0</v>
      </c>
      <c r="BI140" s="300">
        <f t="shared" si="28"/>
        <v>0</v>
      </c>
      <c r="BJ140" s="211" t="s">
        <v>75</v>
      </c>
      <c r="BK140" s="300">
        <f t="shared" si="29"/>
        <v>0</v>
      </c>
      <c r="BL140" s="211" t="s">
        <v>118</v>
      </c>
      <c r="BM140" s="211" t="s">
        <v>294</v>
      </c>
    </row>
    <row r="141" spans="2:65" s="221" customFormat="1" ht="16.5" customHeight="1" x14ac:dyDescent="0.2">
      <c r="B141" s="220"/>
      <c r="C141" s="289" t="s">
        <v>295</v>
      </c>
      <c r="D141" s="289" t="s">
        <v>114</v>
      </c>
      <c r="E141" s="290" t="s">
        <v>296</v>
      </c>
      <c r="F141" s="291" t="s">
        <v>297</v>
      </c>
      <c r="G141" s="292" t="s">
        <v>117</v>
      </c>
      <c r="H141" s="293">
        <v>1</v>
      </c>
      <c r="I141" s="79"/>
      <c r="J141" s="294">
        <f t="shared" si="20"/>
        <v>0</v>
      </c>
      <c r="K141" s="291" t="s">
        <v>1</v>
      </c>
      <c r="L141" s="220"/>
      <c r="M141" s="295" t="s">
        <v>1</v>
      </c>
      <c r="N141" s="296" t="s">
        <v>39</v>
      </c>
      <c r="O141" s="297"/>
      <c r="P141" s="298">
        <f t="shared" si="21"/>
        <v>0</v>
      </c>
      <c r="Q141" s="298">
        <v>0</v>
      </c>
      <c r="R141" s="298">
        <f t="shared" si="22"/>
        <v>0</v>
      </c>
      <c r="S141" s="298">
        <v>0</v>
      </c>
      <c r="T141" s="299">
        <f t="shared" si="23"/>
        <v>0</v>
      </c>
      <c r="AR141" s="211" t="s">
        <v>118</v>
      </c>
      <c r="AT141" s="211" t="s">
        <v>114</v>
      </c>
      <c r="AU141" s="211" t="s">
        <v>77</v>
      </c>
      <c r="AY141" s="211" t="s">
        <v>111</v>
      </c>
      <c r="BE141" s="300">
        <f t="shared" si="24"/>
        <v>0</v>
      </c>
      <c r="BF141" s="300">
        <f t="shared" si="25"/>
        <v>0</v>
      </c>
      <c r="BG141" s="300">
        <f t="shared" si="26"/>
        <v>0</v>
      </c>
      <c r="BH141" s="300">
        <f t="shared" si="27"/>
        <v>0</v>
      </c>
      <c r="BI141" s="300">
        <f t="shared" si="28"/>
        <v>0</v>
      </c>
      <c r="BJ141" s="211" t="s">
        <v>75</v>
      </c>
      <c r="BK141" s="300">
        <f t="shared" si="29"/>
        <v>0</v>
      </c>
      <c r="BL141" s="211" t="s">
        <v>118</v>
      </c>
      <c r="BM141" s="211" t="s">
        <v>298</v>
      </c>
    </row>
    <row r="142" spans="2:65" s="221" customFormat="1" ht="16.5" customHeight="1" x14ac:dyDescent="0.2">
      <c r="B142" s="220"/>
      <c r="C142" s="289" t="s">
        <v>299</v>
      </c>
      <c r="D142" s="289" t="s">
        <v>114</v>
      </c>
      <c r="E142" s="290" t="s">
        <v>300</v>
      </c>
      <c r="F142" s="291" t="s">
        <v>301</v>
      </c>
      <c r="G142" s="292" t="s">
        <v>117</v>
      </c>
      <c r="H142" s="293">
        <v>1</v>
      </c>
      <c r="I142" s="79"/>
      <c r="J142" s="294">
        <f t="shared" si="20"/>
        <v>0</v>
      </c>
      <c r="K142" s="291" t="s">
        <v>1</v>
      </c>
      <c r="L142" s="220"/>
      <c r="M142" s="295" t="s">
        <v>1</v>
      </c>
      <c r="N142" s="296" t="s">
        <v>39</v>
      </c>
      <c r="O142" s="297"/>
      <c r="P142" s="298">
        <f t="shared" si="21"/>
        <v>0</v>
      </c>
      <c r="Q142" s="298">
        <v>0</v>
      </c>
      <c r="R142" s="298">
        <f t="shared" si="22"/>
        <v>0</v>
      </c>
      <c r="S142" s="298">
        <v>0</v>
      </c>
      <c r="T142" s="299">
        <f t="shared" si="23"/>
        <v>0</v>
      </c>
      <c r="AR142" s="211" t="s">
        <v>118</v>
      </c>
      <c r="AT142" s="211" t="s">
        <v>114</v>
      </c>
      <c r="AU142" s="211" t="s">
        <v>77</v>
      </c>
      <c r="AY142" s="211" t="s">
        <v>111</v>
      </c>
      <c r="BE142" s="300">
        <f t="shared" si="24"/>
        <v>0</v>
      </c>
      <c r="BF142" s="300">
        <f t="shared" si="25"/>
        <v>0</v>
      </c>
      <c r="BG142" s="300">
        <f t="shared" si="26"/>
        <v>0</v>
      </c>
      <c r="BH142" s="300">
        <f t="shared" si="27"/>
        <v>0</v>
      </c>
      <c r="BI142" s="300">
        <f t="shared" si="28"/>
        <v>0</v>
      </c>
      <c r="BJ142" s="211" t="s">
        <v>75</v>
      </c>
      <c r="BK142" s="300">
        <f t="shared" si="29"/>
        <v>0</v>
      </c>
      <c r="BL142" s="211" t="s">
        <v>118</v>
      </c>
      <c r="BM142" s="211" t="s">
        <v>302</v>
      </c>
    </row>
    <row r="143" spans="2:65" s="221" customFormat="1" ht="16.5" customHeight="1" x14ac:dyDescent="0.2">
      <c r="B143" s="220"/>
      <c r="C143" s="289" t="s">
        <v>303</v>
      </c>
      <c r="D143" s="289" t="s">
        <v>114</v>
      </c>
      <c r="E143" s="290" t="s">
        <v>304</v>
      </c>
      <c r="F143" s="291" t="s">
        <v>305</v>
      </c>
      <c r="G143" s="292" t="s">
        <v>117</v>
      </c>
      <c r="H143" s="293">
        <v>6</v>
      </c>
      <c r="I143" s="79"/>
      <c r="J143" s="294">
        <f t="shared" si="20"/>
        <v>0</v>
      </c>
      <c r="K143" s="291" t="s">
        <v>1</v>
      </c>
      <c r="L143" s="220"/>
      <c r="M143" s="295" t="s">
        <v>1</v>
      </c>
      <c r="N143" s="296" t="s">
        <v>39</v>
      </c>
      <c r="O143" s="297"/>
      <c r="P143" s="298">
        <f t="shared" si="21"/>
        <v>0</v>
      </c>
      <c r="Q143" s="298">
        <v>0</v>
      </c>
      <c r="R143" s="298">
        <f t="shared" si="22"/>
        <v>0</v>
      </c>
      <c r="S143" s="298">
        <v>0</v>
      </c>
      <c r="T143" s="299">
        <f t="shared" si="23"/>
        <v>0</v>
      </c>
      <c r="AR143" s="211" t="s">
        <v>118</v>
      </c>
      <c r="AT143" s="211" t="s">
        <v>114</v>
      </c>
      <c r="AU143" s="211" t="s">
        <v>77</v>
      </c>
      <c r="AY143" s="211" t="s">
        <v>111</v>
      </c>
      <c r="BE143" s="300">
        <f t="shared" si="24"/>
        <v>0</v>
      </c>
      <c r="BF143" s="300">
        <f t="shared" si="25"/>
        <v>0</v>
      </c>
      <c r="BG143" s="300">
        <f t="shared" si="26"/>
        <v>0</v>
      </c>
      <c r="BH143" s="300">
        <f t="shared" si="27"/>
        <v>0</v>
      </c>
      <c r="BI143" s="300">
        <f t="shared" si="28"/>
        <v>0</v>
      </c>
      <c r="BJ143" s="211" t="s">
        <v>75</v>
      </c>
      <c r="BK143" s="300">
        <f t="shared" si="29"/>
        <v>0</v>
      </c>
      <c r="BL143" s="211" t="s">
        <v>118</v>
      </c>
      <c r="BM143" s="211" t="s">
        <v>306</v>
      </c>
    </row>
    <row r="144" spans="2:65" s="221" customFormat="1" ht="16.5" customHeight="1" x14ac:dyDescent="0.2">
      <c r="B144" s="220"/>
      <c r="C144" s="289" t="s">
        <v>307</v>
      </c>
      <c r="D144" s="289" t="s">
        <v>114</v>
      </c>
      <c r="E144" s="290" t="s">
        <v>308</v>
      </c>
      <c r="F144" s="291" t="s">
        <v>309</v>
      </c>
      <c r="G144" s="292" t="s">
        <v>117</v>
      </c>
      <c r="H144" s="293">
        <v>2</v>
      </c>
      <c r="I144" s="79"/>
      <c r="J144" s="294">
        <f t="shared" si="20"/>
        <v>0</v>
      </c>
      <c r="K144" s="291" t="s">
        <v>1</v>
      </c>
      <c r="L144" s="220"/>
      <c r="M144" s="295" t="s">
        <v>1</v>
      </c>
      <c r="N144" s="296" t="s">
        <v>39</v>
      </c>
      <c r="O144" s="297"/>
      <c r="P144" s="298">
        <f t="shared" si="21"/>
        <v>0</v>
      </c>
      <c r="Q144" s="298">
        <v>0</v>
      </c>
      <c r="R144" s="298">
        <f t="shared" si="22"/>
        <v>0</v>
      </c>
      <c r="S144" s="298">
        <v>0</v>
      </c>
      <c r="T144" s="299">
        <f t="shared" si="23"/>
        <v>0</v>
      </c>
      <c r="AR144" s="211" t="s">
        <v>118</v>
      </c>
      <c r="AT144" s="211" t="s">
        <v>114</v>
      </c>
      <c r="AU144" s="211" t="s">
        <v>77</v>
      </c>
      <c r="AY144" s="211" t="s">
        <v>111</v>
      </c>
      <c r="BE144" s="300">
        <f t="shared" si="24"/>
        <v>0</v>
      </c>
      <c r="BF144" s="300">
        <f t="shared" si="25"/>
        <v>0</v>
      </c>
      <c r="BG144" s="300">
        <f t="shared" si="26"/>
        <v>0</v>
      </c>
      <c r="BH144" s="300">
        <f t="shared" si="27"/>
        <v>0</v>
      </c>
      <c r="BI144" s="300">
        <f t="shared" si="28"/>
        <v>0</v>
      </c>
      <c r="BJ144" s="211" t="s">
        <v>75</v>
      </c>
      <c r="BK144" s="300">
        <f t="shared" si="29"/>
        <v>0</v>
      </c>
      <c r="BL144" s="211" t="s">
        <v>118</v>
      </c>
      <c r="BM144" s="211" t="s">
        <v>310</v>
      </c>
    </row>
    <row r="145" spans="2:65" s="221" customFormat="1" ht="16.5" customHeight="1" x14ac:dyDescent="0.2">
      <c r="B145" s="220"/>
      <c r="C145" s="289" t="s">
        <v>311</v>
      </c>
      <c r="D145" s="289" t="s">
        <v>114</v>
      </c>
      <c r="E145" s="290" t="s">
        <v>312</v>
      </c>
      <c r="F145" s="291" t="s">
        <v>313</v>
      </c>
      <c r="G145" s="292" t="s">
        <v>117</v>
      </c>
      <c r="H145" s="293">
        <v>1</v>
      </c>
      <c r="I145" s="79"/>
      <c r="J145" s="294">
        <f t="shared" si="20"/>
        <v>0</v>
      </c>
      <c r="K145" s="291" t="s">
        <v>1</v>
      </c>
      <c r="L145" s="220"/>
      <c r="M145" s="295" t="s">
        <v>1</v>
      </c>
      <c r="N145" s="296" t="s">
        <v>39</v>
      </c>
      <c r="O145" s="297"/>
      <c r="P145" s="298">
        <f t="shared" si="21"/>
        <v>0</v>
      </c>
      <c r="Q145" s="298">
        <v>0</v>
      </c>
      <c r="R145" s="298">
        <f t="shared" si="22"/>
        <v>0</v>
      </c>
      <c r="S145" s="298">
        <v>0</v>
      </c>
      <c r="T145" s="299">
        <f t="shared" si="23"/>
        <v>0</v>
      </c>
      <c r="AR145" s="211" t="s">
        <v>118</v>
      </c>
      <c r="AT145" s="211" t="s">
        <v>114</v>
      </c>
      <c r="AU145" s="211" t="s">
        <v>77</v>
      </c>
      <c r="AY145" s="211" t="s">
        <v>111</v>
      </c>
      <c r="BE145" s="300">
        <f t="shared" si="24"/>
        <v>0</v>
      </c>
      <c r="BF145" s="300">
        <f t="shared" si="25"/>
        <v>0</v>
      </c>
      <c r="BG145" s="300">
        <f t="shared" si="26"/>
        <v>0</v>
      </c>
      <c r="BH145" s="300">
        <f t="shared" si="27"/>
        <v>0</v>
      </c>
      <c r="BI145" s="300">
        <f t="shared" si="28"/>
        <v>0</v>
      </c>
      <c r="BJ145" s="211" t="s">
        <v>75</v>
      </c>
      <c r="BK145" s="300">
        <f t="shared" si="29"/>
        <v>0</v>
      </c>
      <c r="BL145" s="211" t="s">
        <v>118</v>
      </c>
      <c r="BM145" s="211" t="s">
        <v>314</v>
      </c>
    </row>
    <row r="146" spans="2:65" s="221" customFormat="1" ht="16.5" customHeight="1" x14ac:dyDescent="0.2">
      <c r="B146" s="220"/>
      <c r="C146" s="289" t="s">
        <v>315</v>
      </c>
      <c r="D146" s="289" t="s">
        <v>114</v>
      </c>
      <c r="E146" s="290" t="s">
        <v>316</v>
      </c>
      <c r="F146" s="291" t="s">
        <v>317</v>
      </c>
      <c r="G146" s="292" t="s">
        <v>117</v>
      </c>
      <c r="H146" s="293">
        <v>1</v>
      </c>
      <c r="I146" s="79"/>
      <c r="J146" s="294">
        <f t="shared" si="20"/>
        <v>0</v>
      </c>
      <c r="K146" s="291" t="s">
        <v>1</v>
      </c>
      <c r="L146" s="220"/>
      <c r="M146" s="295" t="s">
        <v>1</v>
      </c>
      <c r="N146" s="296" t="s">
        <v>39</v>
      </c>
      <c r="O146" s="297"/>
      <c r="P146" s="298">
        <f t="shared" si="21"/>
        <v>0</v>
      </c>
      <c r="Q146" s="298">
        <v>0</v>
      </c>
      <c r="R146" s="298">
        <f t="shared" si="22"/>
        <v>0</v>
      </c>
      <c r="S146" s="298">
        <v>0</v>
      </c>
      <c r="T146" s="299">
        <f t="shared" si="23"/>
        <v>0</v>
      </c>
      <c r="AR146" s="211" t="s">
        <v>118</v>
      </c>
      <c r="AT146" s="211" t="s">
        <v>114</v>
      </c>
      <c r="AU146" s="211" t="s">
        <v>77</v>
      </c>
      <c r="AY146" s="211" t="s">
        <v>111</v>
      </c>
      <c r="BE146" s="300">
        <f t="shared" si="24"/>
        <v>0</v>
      </c>
      <c r="BF146" s="300">
        <f t="shared" si="25"/>
        <v>0</v>
      </c>
      <c r="BG146" s="300">
        <f t="shared" si="26"/>
        <v>0</v>
      </c>
      <c r="BH146" s="300">
        <f t="shared" si="27"/>
        <v>0</v>
      </c>
      <c r="BI146" s="300">
        <f t="shared" si="28"/>
        <v>0</v>
      </c>
      <c r="BJ146" s="211" t="s">
        <v>75</v>
      </c>
      <c r="BK146" s="300">
        <f t="shared" si="29"/>
        <v>0</v>
      </c>
      <c r="BL146" s="211" t="s">
        <v>118</v>
      </c>
      <c r="BM146" s="211" t="s">
        <v>318</v>
      </c>
    </row>
    <row r="147" spans="2:65" s="221" customFormat="1" ht="16.5" customHeight="1" x14ac:dyDescent="0.2">
      <c r="B147" s="220"/>
      <c r="C147" s="289" t="s">
        <v>319</v>
      </c>
      <c r="D147" s="289" t="s">
        <v>114</v>
      </c>
      <c r="E147" s="290" t="s">
        <v>320</v>
      </c>
      <c r="F147" s="291" t="s">
        <v>321</v>
      </c>
      <c r="G147" s="292" t="s">
        <v>117</v>
      </c>
      <c r="H147" s="293">
        <v>1</v>
      </c>
      <c r="I147" s="79"/>
      <c r="J147" s="294">
        <f t="shared" si="20"/>
        <v>0</v>
      </c>
      <c r="K147" s="291" t="s">
        <v>1</v>
      </c>
      <c r="L147" s="220"/>
      <c r="M147" s="295" t="s">
        <v>1</v>
      </c>
      <c r="N147" s="296" t="s">
        <v>39</v>
      </c>
      <c r="O147" s="297"/>
      <c r="P147" s="298">
        <f t="shared" si="21"/>
        <v>0</v>
      </c>
      <c r="Q147" s="298">
        <v>0</v>
      </c>
      <c r="R147" s="298">
        <f t="shared" si="22"/>
        <v>0</v>
      </c>
      <c r="S147" s="298">
        <v>0</v>
      </c>
      <c r="T147" s="299">
        <f t="shared" si="23"/>
        <v>0</v>
      </c>
      <c r="AR147" s="211" t="s">
        <v>118</v>
      </c>
      <c r="AT147" s="211" t="s">
        <v>114</v>
      </c>
      <c r="AU147" s="211" t="s">
        <v>77</v>
      </c>
      <c r="AY147" s="211" t="s">
        <v>111</v>
      </c>
      <c r="BE147" s="300">
        <f t="shared" si="24"/>
        <v>0</v>
      </c>
      <c r="BF147" s="300">
        <f t="shared" si="25"/>
        <v>0</v>
      </c>
      <c r="BG147" s="300">
        <f t="shared" si="26"/>
        <v>0</v>
      </c>
      <c r="BH147" s="300">
        <f t="shared" si="27"/>
        <v>0</v>
      </c>
      <c r="BI147" s="300">
        <f t="shared" si="28"/>
        <v>0</v>
      </c>
      <c r="BJ147" s="211" t="s">
        <v>75</v>
      </c>
      <c r="BK147" s="300">
        <f t="shared" si="29"/>
        <v>0</v>
      </c>
      <c r="BL147" s="211" t="s">
        <v>118</v>
      </c>
      <c r="BM147" s="211" t="s">
        <v>322</v>
      </c>
    </row>
    <row r="148" spans="2:65" s="221" customFormat="1" ht="16.5" customHeight="1" x14ac:dyDescent="0.2">
      <c r="B148" s="220"/>
      <c r="C148" s="289" t="s">
        <v>323</v>
      </c>
      <c r="D148" s="289" t="s">
        <v>114</v>
      </c>
      <c r="E148" s="290" t="s">
        <v>324</v>
      </c>
      <c r="F148" s="291" t="s">
        <v>325</v>
      </c>
      <c r="G148" s="292" t="s">
        <v>117</v>
      </c>
      <c r="H148" s="293">
        <v>1</v>
      </c>
      <c r="I148" s="79"/>
      <c r="J148" s="294">
        <f t="shared" si="20"/>
        <v>0</v>
      </c>
      <c r="K148" s="291" t="s">
        <v>1</v>
      </c>
      <c r="L148" s="220"/>
      <c r="M148" s="295" t="s">
        <v>1</v>
      </c>
      <c r="N148" s="296" t="s">
        <v>39</v>
      </c>
      <c r="O148" s="297"/>
      <c r="P148" s="298">
        <f t="shared" si="21"/>
        <v>0</v>
      </c>
      <c r="Q148" s="298">
        <v>0</v>
      </c>
      <c r="R148" s="298">
        <f t="shared" si="22"/>
        <v>0</v>
      </c>
      <c r="S148" s="298">
        <v>0</v>
      </c>
      <c r="T148" s="299">
        <f t="shared" si="23"/>
        <v>0</v>
      </c>
      <c r="AR148" s="211" t="s">
        <v>118</v>
      </c>
      <c r="AT148" s="211" t="s">
        <v>114</v>
      </c>
      <c r="AU148" s="211" t="s">
        <v>77</v>
      </c>
      <c r="AY148" s="211" t="s">
        <v>111</v>
      </c>
      <c r="BE148" s="300">
        <f t="shared" si="24"/>
        <v>0</v>
      </c>
      <c r="BF148" s="300">
        <f t="shared" si="25"/>
        <v>0</v>
      </c>
      <c r="BG148" s="300">
        <f t="shared" si="26"/>
        <v>0</v>
      </c>
      <c r="BH148" s="300">
        <f t="shared" si="27"/>
        <v>0</v>
      </c>
      <c r="BI148" s="300">
        <f t="shared" si="28"/>
        <v>0</v>
      </c>
      <c r="BJ148" s="211" t="s">
        <v>75</v>
      </c>
      <c r="BK148" s="300">
        <f t="shared" si="29"/>
        <v>0</v>
      </c>
      <c r="BL148" s="211" t="s">
        <v>118</v>
      </c>
      <c r="BM148" s="211" t="s">
        <v>326</v>
      </c>
    </row>
    <row r="149" spans="2:65" s="221" customFormat="1" ht="16.5" customHeight="1" x14ac:dyDescent="0.2">
      <c r="B149" s="220"/>
      <c r="C149" s="289" t="s">
        <v>327</v>
      </c>
      <c r="D149" s="289" t="s">
        <v>114</v>
      </c>
      <c r="E149" s="290" t="s">
        <v>328</v>
      </c>
      <c r="F149" s="291" t="s">
        <v>329</v>
      </c>
      <c r="G149" s="292" t="s">
        <v>117</v>
      </c>
      <c r="H149" s="293">
        <v>1</v>
      </c>
      <c r="I149" s="79"/>
      <c r="J149" s="294">
        <f t="shared" si="20"/>
        <v>0</v>
      </c>
      <c r="K149" s="291" t="s">
        <v>1</v>
      </c>
      <c r="L149" s="220"/>
      <c r="M149" s="295" t="s">
        <v>1</v>
      </c>
      <c r="N149" s="296" t="s">
        <v>39</v>
      </c>
      <c r="O149" s="297"/>
      <c r="P149" s="298">
        <f t="shared" si="21"/>
        <v>0</v>
      </c>
      <c r="Q149" s="298">
        <v>0</v>
      </c>
      <c r="R149" s="298">
        <f t="shared" si="22"/>
        <v>0</v>
      </c>
      <c r="S149" s="298">
        <v>0</v>
      </c>
      <c r="T149" s="299">
        <f t="shared" si="23"/>
        <v>0</v>
      </c>
      <c r="AR149" s="211" t="s">
        <v>118</v>
      </c>
      <c r="AT149" s="211" t="s">
        <v>114</v>
      </c>
      <c r="AU149" s="211" t="s">
        <v>77</v>
      </c>
      <c r="AY149" s="211" t="s">
        <v>111</v>
      </c>
      <c r="BE149" s="300">
        <f t="shared" si="24"/>
        <v>0</v>
      </c>
      <c r="BF149" s="300">
        <f t="shared" si="25"/>
        <v>0</v>
      </c>
      <c r="BG149" s="300">
        <f t="shared" si="26"/>
        <v>0</v>
      </c>
      <c r="BH149" s="300">
        <f t="shared" si="27"/>
        <v>0</v>
      </c>
      <c r="BI149" s="300">
        <f t="shared" si="28"/>
        <v>0</v>
      </c>
      <c r="BJ149" s="211" t="s">
        <v>75</v>
      </c>
      <c r="BK149" s="300">
        <f t="shared" si="29"/>
        <v>0</v>
      </c>
      <c r="BL149" s="211" t="s">
        <v>118</v>
      </c>
      <c r="BM149" s="211" t="s">
        <v>330</v>
      </c>
    </row>
    <row r="150" spans="2:65" s="221" customFormat="1" ht="16.5" customHeight="1" x14ac:dyDescent="0.2">
      <c r="B150" s="220"/>
      <c r="C150" s="289" t="s">
        <v>331</v>
      </c>
      <c r="D150" s="289" t="s">
        <v>114</v>
      </c>
      <c r="E150" s="290" t="s">
        <v>332</v>
      </c>
      <c r="F150" s="291" t="s">
        <v>333</v>
      </c>
      <c r="G150" s="292" t="s">
        <v>117</v>
      </c>
      <c r="H150" s="293">
        <v>1</v>
      </c>
      <c r="I150" s="79"/>
      <c r="J150" s="294">
        <f t="shared" si="20"/>
        <v>0</v>
      </c>
      <c r="K150" s="291" t="s">
        <v>1</v>
      </c>
      <c r="L150" s="220"/>
      <c r="M150" s="295" t="s">
        <v>1</v>
      </c>
      <c r="N150" s="296" t="s">
        <v>39</v>
      </c>
      <c r="O150" s="297"/>
      <c r="P150" s="298">
        <f t="shared" si="21"/>
        <v>0</v>
      </c>
      <c r="Q150" s="298">
        <v>0</v>
      </c>
      <c r="R150" s="298">
        <f t="shared" si="22"/>
        <v>0</v>
      </c>
      <c r="S150" s="298">
        <v>0</v>
      </c>
      <c r="T150" s="299">
        <f t="shared" si="23"/>
        <v>0</v>
      </c>
      <c r="AR150" s="211" t="s">
        <v>118</v>
      </c>
      <c r="AT150" s="211" t="s">
        <v>114</v>
      </c>
      <c r="AU150" s="211" t="s">
        <v>77</v>
      </c>
      <c r="AY150" s="211" t="s">
        <v>111</v>
      </c>
      <c r="BE150" s="300">
        <f t="shared" si="24"/>
        <v>0</v>
      </c>
      <c r="BF150" s="300">
        <f t="shared" si="25"/>
        <v>0</v>
      </c>
      <c r="BG150" s="300">
        <f t="shared" si="26"/>
        <v>0</v>
      </c>
      <c r="BH150" s="300">
        <f t="shared" si="27"/>
        <v>0</v>
      </c>
      <c r="BI150" s="300">
        <f t="shared" si="28"/>
        <v>0</v>
      </c>
      <c r="BJ150" s="211" t="s">
        <v>75</v>
      </c>
      <c r="BK150" s="300">
        <f t="shared" si="29"/>
        <v>0</v>
      </c>
      <c r="BL150" s="211" t="s">
        <v>118</v>
      </c>
      <c r="BM150" s="211" t="s">
        <v>334</v>
      </c>
    </row>
    <row r="151" spans="2:65" s="221" customFormat="1" ht="16.5" customHeight="1" x14ac:dyDescent="0.2">
      <c r="B151" s="220"/>
      <c r="C151" s="289" t="s">
        <v>335</v>
      </c>
      <c r="D151" s="289" t="s">
        <v>114</v>
      </c>
      <c r="E151" s="290" t="s">
        <v>336</v>
      </c>
      <c r="F151" s="291" t="s">
        <v>337</v>
      </c>
      <c r="G151" s="292" t="s">
        <v>117</v>
      </c>
      <c r="H151" s="293">
        <v>1</v>
      </c>
      <c r="I151" s="79"/>
      <c r="J151" s="294">
        <f t="shared" si="20"/>
        <v>0</v>
      </c>
      <c r="K151" s="291" t="s">
        <v>1</v>
      </c>
      <c r="L151" s="220"/>
      <c r="M151" s="295" t="s">
        <v>1</v>
      </c>
      <c r="N151" s="296" t="s">
        <v>39</v>
      </c>
      <c r="O151" s="297"/>
      <c r="P151" s="298">
        <f t="shared" si="21"/>
        <v>0</v>
      </c>
      <c r="Q151" s="298">
        <v>0</v>
      </c>
      <c r="R151" s="298">
        <f t="shared" si="22"/>
        <v>0</v>
      </c>
      <c r="S151" s="298">
        <v>0</v>
      </c>
      <c r="T151" s="299">
        <f t="shared" si="23"/>
        <v>0</v>
      </c>
      <c r="AR151" s="211" t="s">
        <v>118</v>
      </c>
      <c r="AT151" s="211" t="s">
        <v>114</v>
      </c>
      <c r="AU151" s="211" t="s">
        <v>77</v>
      </c>
      <c r="AY151" s="211" t="s">
        <v>111</v>
      </c>
      <c r="BE151" s="300">
        <f t="shared" si="24"/>
        <v>0</v>
      </c>
      <c r="BF151" s="300">
        <f t="shared" si="25"/>
        <v>0</v>
      </c>
      <c r="BG151" s="300">
        <f t="shared" si="26"/>
        <v>0</v>
      </c>
      <c r="BH151" s="300">
        <f t="shared" si="27"/>
        <v>0</v>
      </c>
      <c r="BI151" s="300">
        <f t="shared" si="28"/>
        <v>0</v>
      </c>
      <c r="BJ151" s="211" t="s">
        <v>75</v>
      </c>
      <c r="BK151" s="300">
        <f t="shared" si="29"/>
        <v>0</v>
      </c>
      <c r="BL151" s="211" t="s">
        <v>118</v>
      </c>
      <c r="BM151" s="211" t="s">
        <v>338</v>
      </c>
    </row>
    <row r="152" spans="2:65" s="277" customFormat="1" ht="22.9" customHeight="1" x14ac:dyDescent="0.2">
      <c r="B152" s="276"/>
      <c r="D152" s="278" t="s">
        <v>66</v>
      </c>
      <c r="E152" s="287" t="s">
        <v>339</v>
      </c>
      <c r="F152" s="287" t="s">
        <v>340</v>
      </c>
      <c r="I152" s="78"/>
      <c r="J152" s="288">
        <f>BK152</f>
        <v>0</v>
      </c>
      <c r="L152" s="276"/>
      <c r="M152" s="281"/>
      <c r="N152" s="282"/>
      <c r="O152" s="282"/>
      <c r="P152" s="283">
        <f>SUM(P153:P154)</f>
        <v>0</v>
      </c>
      <c r="Q152" s="282"/>
      <c r="R152" s="283">
        <f>SUM(R153:R154)</f>
        <v>0</v>
      </c>
      <c r="S152" s="282"/>
      <c r="T152" s="284">
        <f>SUM(T153:T154)</f>
        <v>0</v>
      </c>
      <c r="AR152" s="278" t="s">
        <v>77</v>
      </c>
      <c r="AT152" s="285" t="s">
        <v>66</v>
      </c>
      <c r="AU152" s="285" t="s">
        <v>75</v>
      </c>
      <c r="AY152" s="278" t="s">
        <v>111</v>
      </c>
      <c r="BK152" s="286">
        <f>SUM(BK153:BK154)</f>
        <v>0</v>
      </c>
    </row>
    <row r="153" spans="2:65" s="221" customFormat="1" ht="16.5" customHeight="1" x14ac:dyDescent="0.2">
      <c r="B153" s="220"/>
      <c r="C153" s="289" t="s">
        <v>341</v>
      </c>
      <c r="D153" s="289" t="s">
        <v>114</v>
      </c>
      <c r="E153" s="290" t="s">
        <v>342</v>
      </c>
      <c r="F153" s="291" t="s">
        <v>343</v>
      </c>
      <c r="G153" s="292" t="s">
        <v>117</v>
      </c>
      <c r="H153" s="293">
        <v>14</v>
      </c>
      <c r="I153" s="79"/>
      <c r="J153" s="294">
        <f>ROUND(I153*H153,2)</f>
        <v>0</v>
      </c>
      <c r="K153" s="291" t="s">
        <v>1</v>
      </c>
      <c r="L153" s="220"/>
      <c r="M153" s="295" t="s">
        <v>1</v>
      </c>
      <c r="N153" s="296" t="s">
        <v>39</v>
      </c>
      <c r="O153" s="297"/>
      <c r="P153" s="298">
        <f>O153*H153</f>
        <v>0</v>
      </c>
      <c r="Q153" s="298">
        <v>0</v>
      </c>
      <c r="R153" s="298">
        <f>Q153*H153</f>
        <v>0</v>
      </c>
      <c r="S153" s="298">
        <v>0</v>
      </c>
      <c r="T153" s="299">
        <f>S153*H153</f>
        <v>0</v>
      </c>
      <c r="AR153" s="211" t="s">
        <v>118</v>
      </c>
      <c r="AT153" s="211" t="s">
        <v>114</v>
      </c>
      <c r="AU153" s="211" t="s">
        <v>77</v>
      </c>
      <c r="AY153" s="211" t="s">
        <v>111</v>
      </c>
      <c r="BE153" s="300">
        <f>IF(N153="základní",J153,0)</f>
        <v>0</v>
      </c>
      <c r="BF153" s="300">
        <f>IF(N153="snížená",J153,0)</f>
        <v>0</v>
      </c>
      <c r="BG153" s="300">
        <f>IF(N153="zákl. přenesená",J153,0)</f>
        <v>0</v>
      </c>
      <c r="BH153" s="300">
        <f>IF(N153="sníž. přenesená",J153,0)</f>
        <v>0</v>
      </c>
      <c r="BI153" s="300">
        <f>IF(N153="nulová",J153,0)</f>
        <v>0</v>
      </c>
      <c r="BJ153" s="211" t="s">
        <v>75</v>
      </c>
      <c r="BK153" s="300">
        <f>ROUND(I153*H153,2)</f>
        <v>0</v>
      </c>
      <c r="BL153" s="211" t="s">
        <v>118</v>
      </c>
      <c r="BM153" s="211" t="s">
        <v>344</v>
      </c>
    </row>
    <row r="154" spans="2:65" s="221" customFormat="1" ht="16.5" customHeight="1" x14ac:dyDescent="0.2">
      <c r="B154" s="220"/>
      <c r="C154" s="289" t="s">
        <v>345</v>
      </c>
      <c r="D154" s="289" t="s">
        <v>114</v>
      </c>
      <c r="E154" s="290" t="s">
        <v>346</v>
      </c>
      <c r="F154" s="291" t="s">
        <v>347</v>
      </c>
      <c r="G154" s="292" t="s">
        <v>117</v>
      </c>
      <c r="H154" s="293">
        <v>1</v>
      </c>
      <c r="I154" s="79"/>
      <c r="J154" s="294">
        <f>ROUND(I154*H154,2)</f>
        <v>0</v>
      </c>
      <c r="K154" s="291" t="s">
        <v>1</v>
      </c>
      <c r="L154" s="220"/>
      <c r="M154" s="295" t="s">
        <v>1</v>
      </c>
      <c r="N154" s="296" t="s">
        <v>39</v>
      </c>
      <c r="O154" s="297"/>
      <c r="P154" s="298">
        <f>O154*H154</f>
        <v>0</v>
      </c>
      <c r="Q154" s="298">
        <v>0</v>
      </c>
      <c r="R154" s="298">
        <f>Q154*H154</f>
        <v>0</v>
      </c>
      <c r="S154" s="298">
        <v>0</v>
      </c>
      <c r="T154" s="299">
        <f>S154*H154</f>
        <v>0</v>
      </c>
      <c r="AR154" s="211" t="s">
        <v>118</v>
      </c>
      <c r="AT154" s="211" t="s">
        <v>114</v>
      </c>
      <c r="AU154" s="211" t="s">
        <v>77</v>
      </c>
      <c r="AY154" s="211" t="s">
        <v>111</v>
      </c>
      <c r="BE154" s="300">
        <f>IF(N154="základní",J154,0)</f>
        <v>0</v>
      </c>
      <c r="BF154" s="300">
        <f>IF(N154="snížená",J154,0)</f>
        <v>0</v>
      </c>
      <c r="BG154" s="300">
        <f>IF(N154="zákl. přenesená",J154,0)</f>
        <v>0</v>
      </c>
      <c r="BH154" s="300">
        <f>IF(N154="sníž. přenesená",J154,0)</f>
        <v>0</v>
      </c>
      <c r="BI154" s="300">
        <f>IF(N154="nulová",J154,0)</f>
        <v>0</v>
      </c>
      <c r="BJ154" s="211" t="s">
        <v>75</v>
      </c>
      <c r="BK154" s="300">
        <f>ROUND(I154*H154,2)</f>
        <v>0</v>
      </c>
      <c r="BL154" s="211" t="s">
        <v>118</v>
      </c>
      <c r="BM154" s="211" t="s">
        <v>348</v>
      </c>
    </row>
    <row r="155" spans="2:65" s="277" customFormat="1" ht="22.9" customHeight="1" x14ac:dyDescent="0.2">
      <c r="B155" s="276"/>
      <c r="D155" s="278" t="s">
        <v>66</v>
      </c>
      <c r="E155" s="287" t="s">
        <v>349</v>
      </c>
      <c r="F155" s="287" t="s">
        <v>350</v>
      </c>
      <c r="I155" s="78"/>
      <c r="J155" s="288">
        <f>BK155</f>
        <v>0</v>
      </c>
      <c r="L155" s="276"/>
      <c r="M155" s="281"/>
      <c r="N155" s="282"/>
      <c r="O155" s="282"/>
      <c r="P155" s="283">
        <f>SUM(P156:P162)</f>
        <v>0</v>
      </c>
      <c r="Q155" s="282"/>
      <c r="R155" s="283">
        <f>SUM(R156:R162)</f>
        <v>0</v>
      </c>
      <c r="S155" s="282"/>
      <c r="T155" s="284">
        <f>SUM(T156:T162)</f>
        <v>0</v>
      </c>
      <c r="AR155" s="278" t="s">
        <v>77</v>
      </c>
      <c r="AT155" s="285" t="s">
        <v>66</v>
      </c>
      <c r="AU155" s="285" t="s">
        <v>75</v>
      </c>
      <c r="AY155" s="278" t="s">
        <v>111</v>
      </c>
      <c r="BK155" s="286">
        <f>SUM(BK156:BK162)</f>
        <v>0</v>
      </c>
    </row>
    <row r="156" spans="2:65" s="221" customFormat="1" ht="16.5" customHeight="1" x14ac:dyDescent="0.2">
      <c r="B156" s="220"/>
      <c r="C156" s="289" t="s">
        <v>351</v>
      </c>
      <c r="D156" s="289" t="s">
        <v>114</v>
      </c>
      <c r="E156" s="290" t="s">
        <v>352</v>
      </c>
      <c r="F156" s="291" t="s">
        <v>353</v>
      </c>
      <c r="G156" s="292" t="s">
        <v>117</v>
      </c>
      <c r="H156" s="293">
        <v>2</v>
      </c>
      <c r="I156" s="79"/>
      <c r="J156" s="294">
        <f t="shared" ref="J156:J162" si="30">ROUND(I156*H156,2)</f>
        <v>0</v>
      </c>
      <c r="K156" s="291" t="s">
        <v>1</v>
      </c>
      <c r="L156" s="220"/>
      <c r="M156" s="295" t="s">
        <v>1</v>
      </c>
      <c r="N156" s="296" t="s">
        <v>39</v>
      </c>
      <c r="O156" s="297"/>
      <c r="P156" s="298">
        <f t="shared" ref="P156:P162" si="31">O156*H156</f>
        <v>0</v>
      </c>
      <c r="Q156" s="298">
        <v>0</v>
      </c>
      <c r="R156" s="298">
        <f t="shared" ref="R156:R162" si="32">Q156*H156</f>
        <v>0</v>
      </c>
      <c r="S156" s="298">
        <v>0</v>
      </c>
      <c r="T156" s="299">
        <f t="shared" ref="T156:T162" si="33">S156*H156</f>
        <v>0</v>
      </c>
      <c r="AR156" s="211" t="s">
        <v>118</v>
      </c>
      <c r="AT156" s="211" t="s">
        <v>114</v>
      </c>
      <c r="AU156" s="211" t="s">
        <v>77</v>
      </c>
      <c r="AY156" s="211" t="s">
        <v>111</v>
      </c>
      <c r="BE156" s="300">
        <f t="shared" ref="BE156:BE162" si="34">IF(N156="základní",J156,0)</f>
        <v>0</v>
      </c>
      <c r="BF156" s="300">
        <f t="shared" ref="BF156:BF162" si="35">IF(N156="snížená",J156,0)</f>
        <v>0</v>
      </c>
      <c r="BG156" s="300">
        <f t="shared" ref="BG156:BG162" si="36">IF(N156="zákl. přenesená",J156,0)</f>
        <v>0</v>
      </c>
      <c r="BH156" s="300">
        <f t="shared" ref="BH156:BH162" si="37">IF(N156="sníž. přenesená",J156,0)</f>
        <v>0</v>
      </c>
      <c r="BI156" s="300">
        <f t="shared" ref="BI156:BI162" si="38">IF(N156="nulová",J156,0)</f>
        <v>0</v>
      </c>
      <c r="BJ156" s="211" t="s">
        <v>75</v>
      </c>
      <c r="BK156" s="300">
        <f t="shared" ref="BK156:BK162" si="39">ROUND(I156*H156,2)</f>
        <v>0</v>
      </c>
      <c r="BL156" s="211" t="s">
        <v>118</v>
      </c>
      <c r="BM156" s="211" t="s">
        <v>354</v>
      </c>
    </row>
    <row r="157" spans="2:65" s="221" customFormat="1" ht="16.5" customHeight="1" x14ac:dyDescent="0.2">
      <c r="B157" s="220"/>
      <c r="C157" s="289" t="s">
        <v>355</v>
      </c>
      <c r="D157" s="289" t="s">
        <v>114</v>
      </c>
      <c r="E157" s="290" t="s">
        <v>356</v>
      </c>
      <c r="F157" s="291" t="s">
        <v>357</v>
      </c>
      <c r="G157" s="292" t="s">
        <v>117</v>
      </c>
      <c r="H157" s="293">
        <v>2</v>
      </c>
      <c r="I157" s="79"/>
      <c r="J157" s="294">
        <f t="shared" si="30"/>
        <v>0</v>
      </c>
      <c r="K157" s="291" t="s">
        <v>1</v>
      </c>
      <c r="L157" s="220"/>
      <c r="M157" s="295" t="s">
        <v>1</v>
      </c>
      <c r="N157" s="296" t="s">
        <v>39</v>
      </c>
      <c r="O157" s="297"/>
      <c r="P157" s="298">
        <f t="shared" si="31"/>
        <v>0</v>
      </c>
      <c r="Q157" s="298">
        <v>0</v>
      </c>
      <c r="R157" s="298">
        <f t="shared" si="32"/>
        <v>0</v>
      </c>
      <c r="S157" s="298">
        <v>0</v>
      </c>
      <c r="T157" s="299">
        <f t="shared" si="33"/>
        <v>0</v>
      </c>
      <c r="AR157" s="211" t="s">
        <v>118</v>
      </c>
      <c r="AT157" s="211" t="s">
        <v>114</v>
      </c>
      <c r="AU157" s="211" t="s">
        <v>77</v>
      </c>
      <c r="AY157" s="211" t="s">
        <v>111</v>
      </c>
      <c r="BE157" s="300">
        <f t="shared" si="34"/>
        <v>0</v>
      </c>
      <c r="BF157" s="300">
        <f t="shared" si="35"/>
        <v>0</v>
      </c>
      <c r="BG157" s="300">
        <f t="shared" si="36"/>
        <v>0</v>
      </c>
      <c r="BH157" s="300">
        <f t="shared" si="37"/>
        <v>0</v>
      </c>
      <c r="BI157" s="300">
        <f t="shared" si="38"/>
        <v>0</v>
      </c>
      <c r="BJ157" s="211" t="s">
        <v>75</v>
      </c>
      <c r="BK157" s="300">
        <f t="shared" si="39"/>
        <v>0</v>
      </c>
      <c r="BL157" s="211" t="s">
        <v>118</v>
      </c>
      <c r="BM157" s="211" t="s">
        <v>358</v>
      </c>
    </row>
    <row r="158" spans="2:65" s="221" customFormat="1" ht="16.5" customHeight="1" x14ac:dyDescent="0.2">
      <c r="B158" s="220"/>
      <c r="C158" s="289" t="s">
        <v>359</v>
      </c>
      <c r="D158" s="289" t="s">
        <v>114</v>
      </c>
      <c r="E158" s="290" t="s">
        <v>360</v>
      </c>
      <c r="F158" s="291" t="s">
        <v>361</v>
      </c>
      <c r="G158" s="292" t="s">
        <v>117</v>
      </c>
      <c r="H158" s="293">
        <v>1</v>
      </c>
      <c r="I158" s="79"/>
      <c r="J158" s="294">
        <f t="shared" si="30"/>
        <v>0</v>
      </c>
      <c r="K158" s="291" t="s">
        <v>1</v>
      </c>
      <c r="L158" s="220"/>
      <c r="M158" s="295" t="s">
        <v>1</v>
      </c>
      <c r="N158" s="296" t="s">
        <v>39</v>
      </c>
      <c r="O158" s="297"/>
      <c r="P158" s="298">
        <f t="shared" si="31"/>
        <v>0</v>
      </c>
      <c r="Q158" s="298">
        <v>0</v>
      </c>
      <c r="R158" s="298">
        <f t="shared" si="32"/>
        <v>0</v>
      </c>
      <c r="S158" s="298">
        <v>0</v>
      </c>
      <c r="T158" s="299">
        <f t="shared" si="33"/>
        <v>0</v>
      </c>
      <c r="AR158" s="211" t="s">
        <v>118</v>
      </c>
      <c r="AT158" s="211" t="s">
        <v>114</v>
      </c>
      <c r="AU158" s="211" t="s">
        <v>77</v>
      </c>
      <c r="AY158" s="211" t="s">
        <v>111</v>
      </c>
      <c r="BE158" s="300">
        <f t="shared" si="34"/>
        <v>0</v>
      </c>
      <c r="BF158" s="300">
        <f t="shared" si="35"/>
        <v>0</v>
      </c>
      <c r="BG158" s="300">
        <f t="shared" si="36"/>
        <v>0</v>
      </c>
      <c r="BH158" s="300">
        <f t="shared" si="37"/>
        <v>0</v>
      </c>
      <c r="BI158" s="300">
        <f t="shared" si="38"/>
        <v>0</v>
      </c>
      <c r="BJ158" s="211" t="s">
        <v>75</v>
      </c>
      <c r="BK158" s="300">
        <f t="shared" si="39"/>
        <v>0</v>
      </c>
      <c r="BL158" s="211" t="s">
        <v>118</v>
      </c>
      <c r="BM158" s="211" t="s">
        <v>362</v>
      </c>
    </row>
    <row r="159" spans="2:65" s="221" customFormat="1" ht="16.5" customHeight="1" x14ac:dyDescent="0.2">
      <c r="B159" s="220"/>
      <c r="C159" s="289" t="s">
        <v>363</v>
      </c>
      <c r="D159" s="289" t="s">
        <v>114</v>
      </c>
      <c r="E159" s="290" t="s">
        <v>364</v>
      </c>
      <c r="F159" s="291" t="s">
        <v>365</v>
      </c>
      <c r="G159" s="292" t="s">
        <v>117</v>
      </c>
      <c r="H159" s="293">
        <v>1</v>
      </c>
      <c r="I159" s="79"/>
      <c r="J159" s="294">
        <f t="shared" si="30"/>
        <v>0</v>
      </c>
      <c r="K159" s="291" t="s">
        <v>1</v>
      </c>
      <c r="L159" s="220"/>
      <c r="M159" s="295" t="s">
        <v>1</v>
      </c>
      <c r="N159" s="296" t="s">
        <v>39</v>
      </c>
      <c r="O159" s="297"/>
      <c r="P159" s="298">
        <f t="shared" si="31"/>
        <v>0</v>
      </c>
      <c r="Q159" s="298">
        <v>0</v>
      </c>
      <c r="R159" s="298">
        <f t="shared" si="32"/>
        <v>0</v>
      </c>
      <c r="S159" s="298">
        <v>0</v>
      </c>
      <c r="T159" s="299">
        <f t="shared" si="33"/>
        <v>0</v>
      </c>
      <c r="AR159" s="211" t="s">
        <v>118</v>
      </c>
      <c r="AT159" s="211" t="s">
        <v>114</v>
      </c>
      <c r="AU159" s="211" t="s">
        <v>77</v>
      </c>
      <c r="AY159" s="211" t="s">
        <v>111</v>
      </c>
      <c r="BE159" s="300">
        <f t="shared" si="34"/>
        <v>0</v>
      </c>
      <c r="BF159" s="300">
        <f t="shared" si="35"/>
        <v>0</v>
      </c>
      <c r="BG159" s="300">
        <f t="shared" si="36"/>
        <v>0</v>
      </c>
      <c r="BH159" s="300">
        <f t="shared" si="37"/>
        <v>0</v>
      </c>
      <c r="BI159" s="300">
        <f t="shared" si="38"/>
        <v>0</v>
      </c>
      <c r="BJ159" s="211" t="s">
        <v>75</v>
      </c>
      <c r="BK159" s="300">
        <f t="shared" si="39"/>
        <v>0</v>
      </c>
      <c r="BL159" s="211" t="s">
        <v>118</v>
      </c>
      <c r="BM159" s="211" t="s">
        <v>366</v>
      </c>
    </row>
    <row r="160" spans="2:65" s="221" customFormat="1" ht="16.5" customHeight="1" x14ac:dyDescent="0.2">
      <c r="B160" s="220"/>
      <c r="C160" s="289" t="s">
        <v>367</v>
      </c>
      <c r="D160" s="289" t="s">
        <v>114</v>
      </c>
      <c r="E160" s="290" t="s">
        <v>368</v>
      </c>
      <c r="F160" s="291" t="s">
        <v>369</v>
      </c>
      <c r="G160" s="292" t="s">
        <v>117</v>
      </c>
      <c r="H160" s="293">
        <v>1</v>
      </c>
      <c r="I160" s="79"/>
      <c r="J160" s="294">
        <f t="shared" si="30"/>
        <v>0</v>
      </c>
      <c r="K160" s="291" t="s">
        <v>1</v>
      </c>
      <c r="L160" s="220"/>
      <c r="M160" s="295" t="s">
        <v>1</v>
      </c>
      <c r="N160" s="296" t="s">
        <v>39</v>
      </c>
      <c r="O160" s="297"/>
      <c r="P160" s="298">
        <f t="shared" si="31"/>
        <v>0</v>
      </c>
      <c r="Q160" s="298">
        <v>0</v>
      </c>
      <c r="R160" s="298">
        <f t="shared" si="32"/>
        <v>0</v>
      </c>
      <c r="S160" s="298">
        <v>0</v>
      </c>
      <c r="T160" s="299">
        <f t="shared" si="33"/>
        <v>0</v>
      </c>
      <c r="AR160" s="211" t="s">
        <v>118</v>
      </c>
      <c r="AT160" s="211" t="s">
        <v>114</v>
      </c>
      <c r="AU160" s="211" t="s">
        <v>77</v>
      </c>
      <c r="AY160" s="211" t="s">
        <v>111</v>
      </c>
      <c r="BE160" s="300">
        <f t="shared" si="34"/>
        <v>0</v>
      </c>
      <c r="BF160" s="300">
        <f t="shared" si="35"/>
        <v>0</v>
      </c>
      <c r="BG160" s="300">
        <f t="shared" si="36"/>
        <v>0</v>
      </c>
      <c r="BH160" s="300">
        <f t="shared" si="37"/>
        <v>0</v>
      </c>
      <c r="BI160" s="300">
        <f t="shared" si="38"/>
        <v>0</v>
      </c>
      <c r="BJ160" s="211" t="s">
        <v>75</v>
      </c>
      <c r="BK160" s="300">
        <f t="shared" si="39"/>
        <v>0</v>
      </c>
      <c r="BL160" s="211" t="s">
        <v>118</v>
      </c>
      <c r="BM160" s="211" t="s">
        <v>370</v>
      </c>
    </row>
    <row r="161" spans="2:65" s="221" customFormat="1" ht="16.5" customHeight="1" x14ac:dyDescent="0.2">
      <c r="B161" s="220"/>
      <c r="C161" s="289" t="s">
        <v>371</v>
      </c>
      <c r="D161" s="289" t="s">
        <v>114</v>
      </c>
      <c r="E161" s="290" t="s">
        <v>372</v>
      </c>
      <c r="F161" s="291" t="s">
        <v>373</v>
      </c>
      <c r="G161" s="292" t="s">
        <v>117</v>
      </c>
      <c r="H161" s="293">
        <v>1</v>
      </c>
      <c r="I161" s="79"/>
      <c r="J161" s="294">
        <f t="shared" si="30"/>
        <v>0</v>
      </c>
      <c r="K161" s="291" t="s">
        <v>1</v>
      </c>
      <c r="L161" s="220"/>
      <c r="M161" s="295" t="s">
        <v>1</v>
      </c>
      <c r="N161" s="296" t="s">
        <v>39</v>
      </c>
      <c r="O161" s="297"/>
      <c r="P161" s="298">
        <f t="shared" si="31"/>
        <v>0</v>
      </c>
      <c r="Q161" s="298">
        <v>0</v>
      </c>
      <c r="R161" s="298">
        <f t="shared" si="32"/>
        <v>0</v>
      </c>
      <c r="S161" s="298">
        <v>0</v>
      </c>
      <c r="T161" s="299">
        <f t="shared" si="33"/>
        <v>0</v>
      </c>
      <c r="AR161" s="211" t="s">
        <v>118</v>
      </c>
      <c r="AT161" s="211" t="s">
        <v>114</v>
      </c>
      <c r="AU161" s="211" t="s">
        <v>77</v>
      </c>
      <c r="AY161" s="211" t="s">
        <v>111</v>
      </c>
      <c r="BE161" s="300">
        <f t="shared" si="34"/>
        <v>0</v>
      </c>
      <c r="BF161" s="300">
        <f t="shared" si="35"/>
        <v>0</v>
      </c>
      <c r="BG161" s="300">
        <f t="shared" si="36"/>
        <v>0</v>
      </c>
      <c r="BH161" s="300">
        <f t="shared" si="37"/>
        <v>0</v>
      </c>
      <c r="BI161" s="300">
        <f t="shared" si="38"/>
        <v>0</v>
      </c>
      <c r="BJ161" s="211" t="s">
        <v>75</v>
      </c>
      <c r="BK161" s="300">
        <f t="shared" si="39"/>
        <v>0</v>
      </c>
      <c r="BL161" s="211" t="s">
        <v>118</v>
      </c>
      <c r="BM161" s="211" t="s">
        <v>374</v>
      </c>
    </row>
    <row r="162" spans="2:65" s="221" customFormat="1" ht="16.5" customHeight="1" x14ac:dyDescent="0.2">
      <c r="B162" s="220"/>
      <c r="C162" s="289" t="s">
        <v>375</v>
      </c>
      <c r="D162" s="289" t="s">
        <v>114</v>
      </c>
      <c r="E162" s="290" t="s">
        <v>376</v>
      </c>
      <c r="F162" s="291" t="s">
        <v>377</v>
      </c>
      <c r="G162" s="292" t="s">
        <v>117</v>
      </c>
      <c r="H162" s="293">
        <v>1</v>
      </c>
      <c r="I162" s="79"/>
      <c r="J162" s="294">
        <f t="shared" si="30"/>
        <v>0</v>
      </c>
      <c r="K162" s="291" t="s">
        <v>1</v>
      </c>
      <c r="L162" s="220"/>
      <c r="M162" s="295" t="s">
        <v>1</v>
      </c>
      <c r="N162" s="296" t="s">
        <v>39</v>
      </c>
      <c r="O162" s="297"/>
      <c r="P162" s="298">
        <f t="shared" si="31"/>
        <v>0</v>
      </c>
      <c r="Q162" s="298">
        <v>0</v>
      </c>
      <c r="R162" s="298">
        <f t="shared" si="32"/>
        <v>0</v>
      </c>
      <c r="S162" s="298">
        <v>0</v>
      </c>
      <c r="T162" s="299">
        <f t="shared" si="33"/>
        <v>0</v>
      </c>
      <c r="AR162" s="211" t="s">
        <v>118</v>
      </c>
      <c r="AT162" s="211" t="s">
        <v>114</v>
      </c>
      <c r="AU162" s="211" t="s">
        <v>77</v>
      </c>
      <c r="AY162" s="211" t="s">
        <v>111</v>
      </c>
      <c r="BE162" s="300">
        <f t="shared" si="34"/>
        <v>0</v>
      </c>
      <c r="BF162" s="300">
        <f t="shared" si="35"/>
        <v>0</v>
      </c>
      <c r="BG162" s="300">
        <f t="shared" si="36"/>
        <v>0</v>
      </c>
      <c r="BH162" s="300">
        <f t="shared" si="37"/>
        <v>0</v>
      </c>
      <c r="BI162" s="300">
        <f t="shared" si="38"/>
        <v>0</v>
      </c>
      <c r="BJ162" s="211" t="s">
        <v>75</v>
      </c>
      <c r="BK162" s="300">
        <f t="shared" si="39"/>
        <v>0</v>
      </c>
      <c r="BL162" s="211" t="s">
        <v>118</v>
      </c>
      <c r="BM162" s="211" t="s">
        <v>378</v>
      </c>
    </row>
    <row r="163" spans="2:65" s="277" customFormat="1" ht="22.9" customHeight="1" x14ac:dyDescent="0.2">
      <c r="B163" s="276"/>
      <c r="D163" s="278" t="s">
        <v>66</v>
      </c>
      <c r="E163" s="287" t="s">
        <v>379</v>
      </c>
      <c r="F163" s="287" t="s">
        <v>380</v>
      </c>
      <c r="I163" s="78"/>
      <c r="J163" s="288">
        <f>BK163</f>
        <v>0</v>
      </c>
      <c r="L163" s="276"/>
      <c r="M163" s="281"/>
      <c r="N163" s="282"/>
      <c r="O163" s="282"/>
      <c r="P163" s="283">
        <v>0</v>
      </c>
      <c r="Q163" s="282"/>
      <c r="R163" s="283">
        <v>0</v>
      </c>
      <c r="S163" s="282"/>
      <c r="T163" s="284">
        <v>0</v>
      </c>
      <c r="AR163" s="278" t="s">
        <v>77</v>
      </c>
      <c r="AT163" s="285" t="s">
        <v>66</v>
      </c>
      <c r="AU163" s="285" t="s">
        <v>75</v>
      </c>
      <c r="AY163" s="278" t="s">
        <v>111</v>
      </c>
      <c r="BK163" s="286">
        <v>0</v>
      </c>
    </row>
    <row r="164" spans="2:65" s="277" customFormat="1" ht="22.9" customHeight="1" x14ac:dyDescent="0.2">
      <c r="B164" s="276"/>
      <c r="D164" s="278" t="s">
        <v>66</v>
      </c>
      <c r="E164" s="287" t="s">
        <v>381</v>
      </c>
      <c r="F164" s="287" t="s">
        <v>382</v>
      </c>
      <c r="I164" s="78"/>
      <c r="J164" s="288">
        <f>BK164</f>
        <v>0</v>
      </c>
      <c r="L164" s="276"/>
      <c r="M164" s="281"/>
      <c r="N164" s="282"/>
      <c r="O164" s="282"/>
      <c r="P164" s="283">
        <f>SUM(P165:P176)</f>
        <v>0</v>
      </c>
      <c r="Q164" s="282"/>
      <c r="R164" s="283">
        <f>SUM(R165:R176)</f>
        <v>0</v>
      </c>
      <c r="S164" s="282"/>
      <c r="T164" s="284">
        <f>SUM(T165:T176)</f>
        <v>0</v>
      </c>
      <c r="AR164" s="278" t="s">
        <v>77</v>
      </c>
      <c r="AT164" s="285" t="s">
        <v>66</v>
      </c>
      <c r="AU164" s="285" t="s">
        <v>75</v>
      </c>
      <c r="AY164" s="278" t="s">
        <v>111</v>
      </c>
      <c r="BK164" s="286">
        <f>SUM(BK165:BK176)</f>
        <v>0</v>
      </c>
    </row>
    <row r="165" spans="2:65" s="221" customFormat="1" ht="16.5" customHeight="1" x14ac:dyDescent="0.2">
      <c r="B165" s="220"/>
      <c r="C165" s="289" t="s">
        <v>383</v>
      </c>
      <c r="D165" s="289" t="s">
        <v>114</v>
      </c>
      <c r="E165" s="290" t="s">
        <v>384</v>
      </c>
      <c r="F165" s="291" t="s">
        <v>385</v>
      </c>
      <c r="G165" s="292" t="s">
        <v>117</v>
      </c>
      <c r="H165" s="293">
        <v>5</v>
      </c>
      <c r="I165" s="79"/>
      <c r="J165" s="294">
        <f t="shared" ref="J165:J176" si="40">ROUND(I165*H165,2)</f>
        <v>0</v>
      </c>
      <c r="K165" s="291" t="s">
        <v>1</v>
      </c>
      <c r="L165" s="220"/>
      <c r="M165" s="295" t="s">
        <v>1</v>
      </c>
      <c r="N165" s="296" t="s">
        <v>39</v>
      </c>
      <c r="O165" s="297"/>
      <c r="P165" s="298">
        <f t="shared" ref="P165:P176" si="41">O165*H165</f>
        <v>0</v>
      </c>
      <c r="Q165" s="298">
        <v>0</v>
      </c>
      <c r="R165" s="298">
        <f t="shared" ref="R165:R176" si="42">Q165*H165</f>
        <v>0</v>
      </c>
      <c r="S165" s="298">
        <v>0</v>
      </c>
      <c r="T165" s="299">
        <f t="shared" ref="T165:T176" si="43">S165*H165</f>
        <v>0</v>
      </c>
      <c r="AR165" s="211" t="s">
        <v>118</v>
      </c>
      <c r="AT165" s="211" t="s">
        <v>114</v>
      </c>
      <c r="AU165" s="211" t="s">
        <v>77</v>
      </c>
      <c r="AY165" s="211" t="s">
        <v>111</v>
      </c>
      <c r="BE165" s="300">
        <f t="shared" ref="BE165:BE176" si="44">IF(N165="základní",J165,0)</f>
        <v>0</v>
      </c>
      <c r="BF165" s="300">
        <f t="shared" ref="BF165:BF176" si="45">IF(N165="snížená",J165,0)</f>
        <v>0</v>
      </c>
      <c r="BG165" s="300">
        <f t="shared" ref="BG165:BG176" si="46">IF(N165="zákl. přenesená",J165,0)</f>
        <v>0</v>
      </c>
      <c r="BH165" s="300">
        <f t="shared" ref="BH165:BH176" si="47">IF(N165="sníž. přenesená",J165,0)</f>
        <v>0</v>
      </c>
      <c r="BI165" s="300">
        <f t="shared" ref="BI165:BI176" si="48">IF(N165="nulová",J165,0)</f>
        <v>0</v>
      </c>
      <c r="BJ165" s="211" t="s">
        <v>75</v>
      </c>
      <c r="BK165" s="300">
        <f t="shared" ref="BK165:BK176" si="49">ROUND(I165*H165,2)</f>
        <v>0</v>
      </c>
      <c r="BL165" s="211" t="s">
        <v>118</v>
      </c>
      <c r="BM165" s="211" t="s">
        <v>386</v>
      </c>
    </row>
    <row r="166" spans="2:65" s="221" customFormat="1" ht="16.5" customHeight="1" x14ac:dyDescent="0.2">
      <c r="B166" s="220"/>
      <c r="C166" s="289" t="s">
        <v>387</v>
      </c>
      <c r="D166" s="289" t="s">
        <v>114</v>
      </c>
      <c r="E166" s="290" t="s">
        <v>388</v>
      </c>
      <c r="F166" s="291" t="s">
        <v>389</v>
      </c>
      <c r="G166" s="292" t="s">
        <v>117</v>
      </c>
      <c r="H166" s="293">
        <v>5</v>
      </c>
      <c r="I166" s="79"/>
      <c r="J166" s="294">
        <f t="shared" si="40"/>
        <v>0</v>
      </c>
      <c r="K166" s="291" t="s">
        <v>1</v>
      </c>
      <c r="L166" s="220"/>
      <c r="M166" s="295" t="s">
        <v>1</v>
      </c>
      <c r="N166" s="296" t="s">
        <v>39</v>
      </c>
      <c r="O166" s="297"/>
      <c r="P166" s="298">
        <f t="shared" si="41"/>
        <v>0</v>
      </c>
      <c r="Q166" s="298">
        <v>0</v>
      </c>
      <c r="R166" s="298">
        <f t="shared" si="42"/>
        <v>0</v>
      </c>
      <c r="S166" s="298">
        <v>0</v>
      </c>
      <c r="T166" s="299">
        <f t="shared" si="43"/>
        <v>0</v>
      </c>
      <c r="AR166" s="211" t="s">
        <v>118</v>
      </c>
      <c r="AT166" s="211" t="s">
        <v>114</v>
      </c>
      <c r="AU166" s="211" t="s">
        <v>77</v>
      </c>
      <c r="AY166" s="211" t="s">
        <v>111</v>
      </c>
      <c r="BE166" s="300">
        <f t="shared" si="44"/>
        <v>0</v>
      </c>
      <c r="BF166" s="300">
        <f t="shared" si="45"/>
        <v>0</v>
      </c>
      <c r="BG166" s="300">
        <f t="shared" si="46"/>
        <v>0</v>
      </c>
      <c r="BH166" s="300">
        <f t="shared" si="47"/>
        <v>0</v>
      </c>
      <c r="BI166" s="300">
        <f t="shared" si="48"/>
        <v>0</v>
      </c>
      <c r="BJ166" s="211" t="s">
        <v>75</v>
      </c>
      <c r="BK166" s="300">
        <f t="shared" si="49"/>
        <v>0</v>
      </c>
      <c r="BL166" s="211" t="s">
        <v>118</v>
      </c>
      <c r="BM166" s="211" t="s">
        <v>390</v>
      </c>
    </row>
    <row r="167" spans="2:65" s="221" customFormat="1" ht="16.5" customHeight="1" x14ac:dyDescent="0.2">
      <c r="B167" s="220"/>
      <c r="C167" s="289" t="s">
        <v>391</v>
      </c>
      <c r="D167" s="289" t="s">
        <v>114</v>
      </c>
      <c r="E167" s="290" t="s">
        <v>392</v>
      </c>
      <c r="F167" s="291" t="s">
        <v>393</v>
      </c>
      <c r="G167" s="292" t="s">
        <v>117</v>
      </c>
      <c r="H167" s="293">
        <v>3</v>
      </c>
      <c r="I167" s="79"/>
      <c r="J167" s="294">
        <f t="shared" si="40"/>
        <v>0</v>
      </c>
      <c r="K167" s="291" t="s">
        <v>1</v>
      </c>
      <c r="L167" s="220"/>
      <c r="M167" s="295" t="s">
        <v>1</v>
      </c>
      <c r="N167" s="296" t="s">
        <v>39</v>
      </c>
      <c r="O167" s="297"/>
      <c r="P167" s="298">
        <f t="shared" si="41"/>
        <v>0</v>
      </c>
      <c r="Q167" s="298">
        <v>0</v>
      </c>
      <c r="R167" s="298">
        <f t="shared" si="42"/>
        <v>0</v>
      </c>
      <c r="S167" s="298">
        <v>0</v>
      </c>
      <c r="T167" s="299">
        <f t="shared" si="43"/>
        <v>0</v>
      </c>
      <c r="AR167" s="211" t="s">
        <v>118</v>
      </c>
      <c r="AT167" s="211" t="s">
        <v>114</v>
      </c>
      <c r="AU167" s="211" t="s">
        <v>77</v>
      </c>
      <c r="AY167" s="211" t="s">
        <v>111</v>
      </c>
      <c r="BE167" s="300">
        <f t="shared" si="44"/>
        <v>0</v>
      </c>
      <c r="BF167" s="300">
        <f t="shared" si="45"/>
        <v>0</v>
      </c>
      <c r="BG167" s="300">
        <f t="shared" si="46"/>
        <v>0</v>
      </c>
      <c r="BH167" s="300">
        <f t="shared" si="47"/>
        <v>0</v>
      </c>
      <c r="BI167" s="300">
        <f t="shared" si="48"/>
        <v>0</v>
      </c>
      <c r="BJ167" s="211" t="s">
        <v>75</v>
      </c>
      <c r="BK167" s="300">
        <f t="shared" si="49"/>
        <v>0</v>
      </c>
      <c r="BL167" s="211" t="s">
        <v>118</v>
      </c>
      <c r="BM167" s="211" t="s">
        <v>394</v>
      </c>
    </row>
    <row r="168" spans="2:65" s="221" customFormat="1" ht="16.5" customHeight="1" x14ac:dyDescent="0.2">
      <c r="B168" s="220"/>
      <c r="C168" s="289" t="s">
        <v>395</v>
      </c>
      <c r="D168" s="289" t="s">
        <v>114</v>
      </c>
      <c r="E168" s="290" t="s">
        <v>396</v>
      </c>
      <c r="F168" s="291" t="s">
        <v>397</v>
      </c>
      <c r="G168" s="292" t="s">
        <v>117</v>
      </c>
      <c r="H168" s="293">
        <v>5</v>
      </c>
      <c r="I168" s="79"/>
      <c r="J168" s="294">
        <f t="shared" si="40"/>
        <v>0</v>
      </c>
      <c r="K168" s="291" t="s">
        <v>1</v>
      </c>
      <c r="L168" s="220"/>
      <c r="M168" s="295" t="s">
        <v>1</v>
      </c>
      <c r="N168" s="296" t="s">
        <v>39</v>
      </c>
      <c r="O168" s="297"/>
      <c r="P168" s="298">
        <f t="shared" si="41"/>
        <v>0</v>
      </c>
      <c r="Q168" s="298">
        <v>0</v>
      </c>
      <c r="R168" s="298">
        <f t="shared" si="42"/>
        <v>0</v>
      </c>
      <c r="S168" s="298">
        <v>0</v>
      </c>
      <c r="T168" s="299">
        <f t="shared" si="43"/>
        <v>0</v>
      </c>
      <c r="AR168" s="211" t="s">
        <v>118</v>
      </c>
      <c r="AT168" s="211" t="s">
        <v>114</v>
      </c>
      <c r="AU168" s="211" t="s">
        <v>77</v>
      </c>
      <c r="AY168" s="211" t="s">
        <v>111</v>
      </c>
      <c r="BE168" s="300">
        <f t="shared" si="44"/>
        <v>0</v>
      </c>
      <c r="BF168" s="300">
        <f t="shared" si="45"/>
        <v>0</v>
      </c>
      <c r="BG168" s="300">
        <f t="shared" si="46"/>
        <v>0</v>
      </c>
      <c r="BH168" s="300">
        <f t="shared" si="47"/>
        <v>0</v>
      </c>
      <c r="BI168" s="300">
        <f t="shared" si="48"/>
        <v>0</v>
      </c>
      <c r="BJ168" s="211" t="s">
        <v>75</v>
      </c>
      <c r="BK168" s="300">
        <f t="shared" si="49"/>
        <v>0</v>
      </c>
      <c r="BL168" s="211" t="s">
        <v>118</v>
      </c>
      <c r="BM168" s="211" t="s">
        <v>398</v>
      </c>
    </row>
    <row r="169" spans="2:65" s="221" customFormat="1" ht="16.5" customHeight="1" x14ac:dyDescent="0.2">
      <c r="B169" s="220"/>
      <c r="C169" s="289" t="s">
        <v>399</v>
      </c>
      <c r="D169" s="289" t="s">
        <v>114</v>
      </c>
      <c r="E169" s="290" t="s">
        <v>400</v>
      </c>
      <c r="F169" s="291" t="s">
        <v>401</v>
      </c>
      <c r="G169" s="292" t="s">
        <v>117</v>
      </c>
      <c r="H169" s="293">
        <v>9</v>
      </c>
      <c r="I169" s="79"/>
      <c r="J169" s="294">
        <f t="shared" si="40"/>
        <v>0</v>
      </c>
      <c r="K169" s="291" t="s">
        <v>1</v>
      </c>
      <c r="L169" s="220"/>
      <c r="M169" s="295" t="s">
        <v>1</v>
      </c>
      <c r="N169" s="296" t="s">
        <v>39</v>
      </c>
      <c r="O169" s="297"/>
      <c r="P169" s="298">
        <f t="shared" si="41"/>
        <v>0</v>
      </c>
      <c r="Q169" s="298">
        <v>0</v>
      </c>
      <c r="R169" s="298">
        <f t="shared" si="42"/>
        <v>0</v>
      </c>
      <c r="S169" s="298">
        <v>0</v>
      </c>
      <c r="T169" s="299">
        <f t="shared" si="43"/>
        <v>0</v>
      </c>
      <c r="AR169" s="211" t="s">
        <v>118</v>
      </c>
      <c r="AT169" s="211" t="s">
        <v>114</v>
      </c>
      <c r="AU169" s="211" t="s">
        <v>77</v>
      </c>
      <c r="AY169" s="211" t="s">
        <v>111</v>
      </c>
      <c r="BE169" s="300">
        <f t="shared" si="44"/>
        <v>0</v>
      </c>
      <c r="BF169" s="300">
        <f t="shared" si="45"/>
        <v>0</v>
      </c>
      <c r="BG169" s="300">
        <f t="shared" si="46"/>
        <v>0</v>
      </c>
      <c r="BH169" s="300">
        <f t="shared" si="47"/>
        <v>0</v>
      </c>
      <c r="BI169" s="300">
        <f t="shared" si="48"/>
        <v>0</v>
      </c>
      <c r="BJ169" s="211" t="s">
        <v>75</v>
      </c>
      <c r="BK169" s="300">
        <f t="shared" si="49"/>
        <v>0</v>
      </c>
      <c r="BL169" s="211" t="s">
        <v>118</v>
      </c>
      <c r="BM169" s="211" t="s">
        <v>402</v>
      </c>
    </row>
    <row r="170" spans="2:65" s="221" customFormat="1" ht="16.5" customHeight="1" x14ac:dyDescent="0.2">
      <c r="B170" s="220"/>
      <c r="C170" s="289" t="s">
        <v>403</v>
      </c>
      <c r="D170" s="289" t="s">
        <v>114</v>
      </c>
      <c r="E170" s="290" t="s">
        <v>404</v>
      </c>
      <c r="F170" s="291" t="s">
        <v>405</v>
      </c>
      <c r="G170" s="292" t="s">
        <v>117</v>
      </c>
      <c r="H170" s="293">
        <v>5</v>
      </c>
      <c r="I170" s="79"/>
      <c r="J170" s="294">
        <f t="shared" si="40"/>
        <v>0</v>
      </c>
      <c r="K170" s="291" t="s">
        <v>1</v>
      </c>
      <c r="L170" s="220"/>
      <c r="M170" s="295" t="s">
        <v>1</v>
      </c>
      <c r="N170" s="296" t="s">
        <v>39</v>
      </c>
      <c r="O170" s="297"/>
      <c r="P170" s="298">
        <f t="shared" si="41"/>
        <v>0</v>
      </c>
      <c r="Q170" s="298">
        <v>0</v>
      </c>
      <c r="R170" s="298">
        <f t="shared" si="42"/>
        <v>0</v>
      </c>
      <c r="S170" s="298">
        <v>0</v>
      </c>
      <c r="T170" s="299">
        <f t="shared" si="43"/>
        <v>0</v>
      </c>
      <c r="AR170" s="211" t="s">
        <v>118</v>
      </c>
      <c r="AT170" s="211" t="s">
        <v>114</v>
      </c>
      <c r="AU170" s="211" t="s">
        <v>77</v>
      </c>
      <c r="AY170" s="211" t="s">
        <v>111</v>
      </c>
      <c r="BE170" s="300">
        <f t="shared" si="44"/>
        <v>0</v>
      </c>
      <c r="BF170" s="300">
        <f t="shared" si="45"/>
        <v>0</v>
      </c>
      <c r="BG170" s="300">
        <f t="shared" si="46"/>
        <v>0</v>
      </c>
      <c r="BH170" s="300">
        <f t="shared" si="47"/>
        <v>0</v>
      </c>
      <c r="BI170" s="300">
        <f t="shared" si="48"/>
        <v>0</v>
      </c>
      <c r="BJ170" s="211" t="s">
        <v>75</v>
      </c>
      <c r="BK170" s="300">
        <f t="shared" si="49"/>
        <v>0</v>
      </c>
      <c r="BL170" s="211" t="s">
        <v>118</v>
      </c>
      <c r="BM170" s="211" t="s">
        <v>406</v>
      </c>
    </row>
    <row r="171" spans="2:65" s="221" customFormat="1" ht="16.5" customHeight="1" x14ac:dyDescent="0.2">
      <c r="B171" s="220"/>
      <c r="C171" s="289" t="s">
        <v>407</v>
      </c>
      <c r="D171" s="289" t="s">
        <v>114</v>
      </c>
      <c r="E171" s="290" t="s">
        <v>408</v>
      </c>
      <c r="F171" s="291" t="s">
        <v>409</v>
      </c>
      <c r="G171" s="292" t="s">
        <v>117</v>
      </c>
      <c r="H171" s="293">
        <v>5</v>
      </c>
      <c r="I171" s="79"/>
      <c r="J171" s="294">
        <f t="shared" si="40"/>
        <v>0</v>
      </c>
      <c r="K171" s="291" t="s">
        <v>1</v>
      </c>
      <c r="L171" s="220"/>
      <c r="M171" s="295" t="s">
        <v>1</v>
      </c>
      <c r="N171" s="296" t="s">
        <v>39</v>
      </c>
      <c r="O171" s="297"/>
      <c r="P171" s="298">
        <f t="shared" si="41"/>
        <v>0</v>
      </c>
      <c r="Q171" s="298">
        <v>0</v>
      </c>
      <c r="R171" s="298">
        <f t="shared" si="42"/>
        <v>0</v>
      </c>
      <c r="S171" s="298">
        <v>0</v>
      </c>
      <c r="T171" s="299">
        <f t="shared" si="43"/>
        <v>0</v>
      </c>
      <c r="AR171" s="211" t="s">
        <v>118</v>
      </c>
      <c r="AT171" s="211" t="s">
        <v>114</v>
      </c>
      <c r="AU171" s="211" t="s">
        <v>77</v>
      </c>
      <c r="AY171" s="211" t="s">
        <v>111</v>
      </c>
      <c r="BE171" s="300">
        <f t="shared" si="44"/>
        <v>0</v>
      </c>
      <c r="BF171" s="300">
        <f t="shared" si="45"/>
        <v>0</v>
      </c>
      <c r="BG171" s="300">
        <f t="shared" si="46"/>
        <v>0</v>
      </c>
      <c r="BH171" s="300">
        <f t="shared" si="47"/>
        <v>0</v>
      </c>
      <c r="BI171" s="300">
        <f t="shared" si="48"/>
        <v>0</v>
      </c>
      <c r="BJ171" s="211" t="s">
        <v>75</v>
      </c>
      <c r="BK171" s="300">
        <f t="shared" si="49"/>
        <v>0</v>
      </c>
      <c r="BL171" s="211" t="s">
        <v>118</v>
      </c>
      <c r="BM171" s="211" t="s">
        <v>410</v>
      </c>
    </row>
    <row r="172" spans="2:65" s="221" customFormat="1" ht="16.5" customHeight="1" x14ac:dyDescent="0.2">
      <c r="B172" s="220"/>
      <c r="C172" s="289" t="s">
        <v>411</v>
      </c>
      <c r="D172" s="289" t="s">
        <v>114</v>
      </c>
      <c r="E172" s="290" t="s">
        <v>412</v>
      </c>
      <c r="F172" s="291" t="s">
        <v>413</v>
      </c>
      <c r="G172" s="292" t="s">
        <v>117</v>
      </c>
      <c r="H172" s="293">
        <v>5</v>
      </c>
      <c r="I172" s="79"/>
      <c r="J172" s="294">
        <f t="shared" si="40"/>
        <v>0</v>
      </c>
      <c r="K172" s="291" t="s">
        <v>1</v>
      </c>
      <c r="L172" s="220"/>
      <c r="M172" s="295" t="s">
        <v>1</v>
      </c>
      <c r="N172" s="296" t="s">
        <v>39</v>
      </c>
      <c r="O172" s="297"/>
      <c r="P172" s="298">
        <f t="shared" si="41"/>
        <v>0</v>
      </c>
      <c r="Q172" s="298">
        <v>0</v>
      </c>
      <c r="R172" s="298">
        <f t="shared" si="42"/>
        <v>0</v>
      </c>
      <c r="S172" s="298">
        <v>0</v>
      </c>
      <c r="T172" s="299">
        <f t="shared" si="43"/>
        <v>0</v>
      </c>
      <c r="AR172" s="211" t="s">
        <v>118</v>
      </c>
      <c r="AT172" s="211" t="s">
        <v>114</v>
      </c>
      <c r="AU172" s="211" t="s">
        <v>77</v>
      </c>
      <c r="AY172" s="211" t="s">
        <v>111</v>
      </c>
      <c r="BE172" s="300">
        <f t="shared" si="44"/>
        <v>0</v>
      </c>
      <c r="BF172" s="300">
        <f t="shared" si="45"/>
        <v>0</v>
      </c>
      <c r="BG172" s="300">
        <f t="shared" si="46"/>
        <v>0</v>
      </c>
      <c r="BH172" s="300">
        <f t="shared" si="47"/>
        <v>0</v>
      </c>
      <c r="BI172" s="300">
        <f t="shared" si="48"/>
        <v>0</v>
      </c>
      <c r="BJ172" s="211" t="s">
        <v>75</v>
      </c>
      <c r="BK172" s="300">
        <f t="shared" si="49"/>
        <v>0</v>
      </c>
      <c r="BL172" s="211" t="s">
        <v>118</v>
      </c>
      <c r="BM172" s="211" t="s">
        <v>414</v>
      </c>
    </row>
    <row r="173" spans="2:65" s="221" customFormat="1" ht="16.5" customHeight="1" x14ac:dyDescent="0.2">
      <c r="B173" s="220"/>
      <c r="C173" s="289" t="s">
        <v>415</v>
      </c>
      <c r="D173" s="289" t="s">
        <v>114</v>
      </c>
      <c r="E173" s="290" t="s">
        <v>416</v>
      </c>
      <c r="F173" s="291" t="s">
        <v>417</v>
      </c>
      <c r="G173" s="292" t="s">
        <v>117</v>
      </c>
      <c r="H173" s="293">
        <v>4</v>
      </c>
      <c r="I173" s="79"/>
      <c r="J173" s="294">
        <f t="shared" si="40"/>
        <v>0</v>
      </c>
      <c r="K173" s="291" t="s">
        <v>1</v>
      </c>
      <c r="L173" s="220"/>
      <c r="M173" s="295" t="s">
        <v>1</v>
      </c>
      <c r="N173" s="296" t="s">
        <v>39</v>
      </c>
      <c r="O173" s="297"/>
      <c r="P173" s="298">
        <f t="shared" si="41"/>
        <v>0</v>
      </c>
      <c r="Q173" s="298">
        <v>0</v>
      </c>
      <c r="R173" s="298">
        <f t="shared" si="42"/>
        <v>0</v>
      </c>
      <c r="S173" s="298">
        <v>0</v>
      </c>
      <c r="T173" s="299">
        <f t="shared" si="43"/>
        <v>0</v>
      </c>
      <c r="AR173" s="211" t="s">
        <v>118</v>
      </c>
      <c r="AT173" s="211" t="s">
        <v>114</v>
      </c>
      <c r="AU173" s="211" t="s">
        <v>77</v>
      </c>
      <c r="AY173" s="211" t="s">
        <v>111</v>
      </c>
      <c r="BE173" s="300">
        <f t="shared" si="44"/>
        <v>0</v>
      </c>
      <c r="BF173" s="300">
        <f t="shared" si="45"/>
        <v>0</v>
      </c>
      <c r="BG173" s="300">
        <f t="shared" si="46"/>
        <v>0</v>
      </c>
      <c r="BH173" s="300">
        <f t="shared" si="47"/>
        <v>0</v>
      </c>
      <c r="BI173" s="300">
        <f t="shared" si="48"/>
        <v>0</v>
      </c>
      <c r="BJ173" s="211" t="s">
        <v>75</v>
      </c>
      <c r="BK173" s="300">
        <f t="shared" si="49"/>
        <v>0</v>
      </c>
      <c r="BL173" s="211" t="s">
        <v>118</v>
      </c>
      <c r="BM173" s="211" t="s">
        <v>418</v>
      </c>
    </row>
    <row r="174" spans="2:65" s="221" customFormat="1" ht="16.5" customHeight="1" x14ac:dyDescent="0.2">
      <c r="B174" s="220"/>
      <c r="C174" s="289" t="s">
        <v>419</v>
      </c>
      <c r="D174" s="289" t="s">
        <v>114</v>
      </c>
      <c r="E174" s="290" t="s">
        <v>420</v>
      </c>
      <c r="F174" s="291" t="s">
        <v>421</v>
      </c>
      <c r="G174" s="292" t="s">
        <v>117</v>
      </c>
      <c r="H174" s="293">
        <v>1</v>
      </c>
      <c r="I174" s="79"/>
      <c r="J174" s="294">
        <f t="shared" si="40"/>
        <v>0</v>
      </c>
      <c r="K174" s="291" t="s">
        <v>1</v>
      </c>
      <c r="L174" s="220"/>
      <c r="M174" s="295" t="s">
        <v>1</v>
      </c>
      <c r="N174" s="296" t="s">
        <v>39</v>
      </c>
      <c r="O174" s="297"/>
      <c r="P174" s="298">
        <f t="shared" si="41"/>
        <v>0</v>
      </c>
      <c r="Q174" s="298">
        <v>0</v>
      </c>
      <c r="R174" s="298">
        <f t="shared" si="42"/>
        <v>0</v>
      </c>
      <c r="S174" s="298">
        <v>0</v>
      </c>
      <c r="T174" s="299">
        <f t="shared" si="43"/>
        <v>0</v>
      </c>
      <c r="AR174" s="211" t="s">
        <v>118</v>
      </c>
      <c r="AT174" s="211" t="s">
        <v>114</v>
      </c>
      <c r="AU174" s="211" t="s">
        <v>77</v>
      </c>
      <c r="AY174" s="211" t="s">
        <v>111</v>
      </c>
      <c r="BE174" s="300">
        <f t="shared" si="44"/>
        <v>0</v>
      </c>
      <c r="BF174" s="300">
        <f t="shared" si="45"/>
        <v>0</v>
      </c>
      <c r="BG174" s="300">
        <f t="shared" si="46"/>
        <v>0</v>
      </c>
      <c r="BH174" s="300">
        <f t="shared" si="47"/>
        <v>0</v>
      </c>
      <c r="BI174" s="300">
        <f t="shared" si="48"/>
        <v>0</v>
      </c>
      <c r="BJ174" s="211" t="s">
        <v>75</v>
      </c>
      <c r="BK174" s="300">
        <f t="shared" si="49"/>
        <v>0</v>
      </c>
      <c r="BL174" s="211" t="s">
        <v>118</v>
      </c>
      <c r="BM174" s="211" t="s">
        <v>422</v>
      </c>
    </row>
    <row r="175" spans="2:65" s="221" customFormat="1" ht="16.5" customHeight="1" x14ac:dyDescent="0.2">
      <c r="B175" s="220"/>
      <c r="C175" s="289" t="s">
        <v>423</v>
      </c>
      <c r="D175" s="289" t="s">
        <v>114</v>
      </c>
      <c r="E175" s="290" t="s">
        <v>424</v>
      </c>
      <c r="F175" s="291" t="s">
        <v>425</v>
      </c>
      <c r="G175" s="292" t="s">
        <v>117</v>
      </c>
      <c r="H175" s="293">
        <v>3</v>
      </c>
      <c r="I175" s="79"/>
      <c r="J175" s="294">
        <f t="shared" si="40"/>
        <v>0</v>
      </c>
      <c r="K175" s="291" t="s">
        <v>1</v>
      </c>
      <c r="L175" s="220"/>
      <c r="M175" s="295" t="s">
        <v>1</v>
      </c>
      <c r="N175" s="296" t="s">
        <v>39</v>
      </c>
      <c r="O175" s="297"/>
      <c r="P175" s="298">
        <f t="shared" si="41"/>
        <v>0</v>
      </c>
      <c r="Q175" s="298">
        <v>0</v>
      </c>
      <c r="R175" s="298">
        <f t="shared" si="42"/>
        <v>0</v>
      </c>
      <c r="S175" s="298">
        <v>0</v>
      </c>
      <c r="T175" s="299">
        <f t="shared" si="43"/>
        <v>0</v>
      </c>
      <c r="AR175" s="211" t="s">
        <v>118</v>
      </c>
      <c r="AT175" s="211" t="s">
        <v>114</v>
      </c>
      <c r="AU175" s="211" t="s">
        <v>77</v>
      </c>
      <c r="AY175" s="211" t="s">
        <v>111</v>
      </c>
      <c r="BE175" s="300">
        <f t="shared" si="44"/>
        <v>0</v>
      </c>
      <c r="BF175" s="300">
        <f t="shared" si="45"/>
        <v>0</v>
      </c>
      <c r="BG175" s="300">
        <f t="shared" si="46"/>
        <v>0</v>
      </c>
      <c r="BH175" s="300">
        <f t="shared" si="47"/>
        <v>0</v>
      </c>
      <c r="BI175" s="300">
        <f t="shared" si="48"/>
        <v>0</v>
      </c>
      <c r="BJ175" s="211" t="s">
        <v>75</v>
      </c>
      <c r="BK175" s="300">
        <f t="shared" si="49"/>
        <v>0</v>
      </c>
      <c r="BL175" s="211" t="s">
        <v>118</v>
      </c>
      <c r="BM175" s="211" t="s">
        <v>426</v>
      </c>
    </row>
    <row r="176" spans="2:65" s="221" customFormat="1" ht="16.5" customHeight="1" x14ac:dyDescent="0.2">
      <c r="B176" s="220"/>
      <c r="C176" s="289" t="s">
        <v>427</v>
      </c>
      <c r="D176" s="289" t="s">
        <v>114</v>
      </c>
      <c r="E176" s="290" t="s">
        <v>428</v>
      </c>
      <c r="F176" s="291" t="s">
        <v>429</v>
      </c>
      <c r="G176" s="292" t="s">
        <v>117</v>
      </c>
      <c r="H176" s="293">
        <v>21</v>
      </c>
      <c r="I176" s="79"/>
      <c r="J176" s="294">
        <f t="shared" si="40"/>
        <v>0</v>
      </c>
      <c r="K176" s="291" t="s">
        <v>1</v>
      </c>
      <c r="L176" s="220"/>
      <c r="M176" s="295" t="s">
        <v>1</v>
      </c>
      <c r="N176" s="296" t="s">
        <v>39</v>
      </c>
      <c r="O176" s="297"/>
      <c r="P176" s="298">
        <f t="shared" si="41"/>
        <v>0</v>
      </c>
      <c r="Q176" s="298">
        <v>0</v>
      </c>
      <c r="R176" s="298">
        <f t="shared" si="42"/>
        <v>0</v>
      </c>
      <c r="S176" s="298">
        <v>0</v>
      </c>
      <c r="T176" s="299">
        <f t="shared" si="43"/>
        <v>0</v>
      </c>
      <c r="AR176" s="211" t="s">
        <v>118</v>
      </c>
      <c r="AT176" s="211" t="s">
        <v>114</v>
      </c>
      <c r="AU176" s="211" t="s">
        <v>77</v>
      </c>
      <c r="AY176" s="211" t="s">
        <v>111</v>
      </c>
      <c r="BE176" s="300">
        <f t="shared" si="44"/>
        <v>0</v>
      </c>
      <c r="BF176" s="300">
        <f t="shared" si="45"/>
        <v>0</v>
      </c>
      <c r="BG176" s="300">
        <f t="shared" si="46"/>
        <v>0</v>
      </c>
      <c r="BH176" s="300">
        <f t="shared" si="47"/>
        <v>0</v>
      </c>
      <c r="BI176" s="300">
        <f t="shared" si="48"/>
        <v>0</v>
      </c>
      <c r="BJ176" s="211" t="s">
        <v>75</v>
      </c>
      <c r="BK176" s="300">
        <f t="shared" si="49"/>
        <v>0</v>
      </c>
      <c r="BL176" s="211" t="s">
        <v>118</v>
      </c>
      <c r="BM176" s="211" t="s">
        <v>430</v>
      </c>
    </row>
    <row r="177" spans="2:65" s="277" customFormat="1" ht="22.9" customHeight="1" x14ac:dyDescent="0.2">
      <c r="B177" s="276"/>
      <c r="D177" s="278" t="s">
        <v>66</v>
      </c>
      <c r="E177" s="287" t="s">
        <v>431</v>
      </c>
      <c r="F177" s="287" t="s">
        <v>432</v>
      </c>
      <c r="I177" s="78"/>
      <c r="J177" s="288">
        <f>BK177</f>
        <v>0</v>
      </c>
      <c r="L177" s="276"/>
      <c r="M177" s="281"/>
      <c r="N177" s="282"/>
      <c r="O177" s="282"/>
      <c r="P177" s="283">
        <f>SUM(P178:P180)</f>
        <v>0</v>
      </c>
      <c r="Q177" s="282"/>
      <c r="R177" s="283">
        <f>SUM(R178:R180)</f>
        <v>0</v>
      </c>
      <c r="S177" s="282"/>
      <c r="T177" s="284">
        <f>SUM(T178:T180)</f>
        <v>0</v>
      </c>
      <c r="AR177" s="278" t="s">
        <v>77</v>
      </c>
      <c r="AT177" s="285" t="s">
        <v>66</v>
      </c>
      <c r="AU177" s="285" t="s">
        <v>75</v>
      </c>
      <c r="AY177" s="278" t="s">
        <v>111</v>
      </c>
      <c r="BK177" s="286">
        <f>SUM(BK178:BK180)</f>
        <v>0</v>
      </c>
    </row>
    <row r="178" spans="2:65" s="221" customFormat="1" ht="16.5" customHeight="1" x14ac:dyDescent="0.2">
      <c r="B178" s="220"/>
      <c r="C178" s="289" t="s">
        <v>433</v>
      </c>
      <c r="D178" s="289" t="s">
        <v>114</v>
      </c>
      <c r="E178" s="290" t="s">
        <v>434</v>
      </c>
      <c r="F178" s="291" t="s">
        <v>435</v>
      </c>
      <c r="G178" s="292" t="s">
        <v>117</v>
      </c>
      <c r="H178" s="293">
        <v>2</v>
      </c>
      <c r="I178" s="79"/>
      <c r="J178" s="294">
        <f>ROUND(I178*H178,2)</f>
        <v>0</v>
      </c>
      <c r="K178" s="291" t="s">
        <v>1</v>
      </c>
      <c r="L178" s="220"/>
      <c r="M178" s="295" t="s">
        <v>1</v>
      </c>
      <c r="N178" s="296" t="s">
        <v>39</v>
      </c>
      <c r="O178" s="297"/>
      <c r="P178" s="298">
        <f>O178*H178</f>
        <v>0</v>
      </c>
      <c r="Q178" s="298">
        <v>0</v>
      </c>
      <c r="R178" s="298">
        <f>Q178*H178</f>
        <v>0</v>
      </c>
      <c r="S178" s="298">
        <v>0</v>
      </c>
      <c r="T178" s="299">
        <f>S178*H178</f>
        <v>0</v>
      </c>
      <c r="AR178" s="211" t="s">
        <v>118</v>
      </c>
      <c r="AT178" s="211" t="s">
        <v>114</v>
      </c>
      <c r="AU178" s="211" t="s">
        <v>77</v>
      </c>
      <c r="AY178" s="211" t="s">
        <v>111</v>
      </c>
      <c r="BE178" s="300">
        <f>IF(N178="základní",J178,0)</f>
        <v>0</v>
      </c>
      <c r="BF178" s="300">
        <f>IF(N178="snížená",J178,0)</f>
        <v>0</v>
      </c>
      <c r="BG178" s="300">
        <f>IF(N178="zákl. přenesená",J178,0)</f>
        <v>0</v>
      </c>
      <c r="BH178" s="300">
        <f>IF(N178="sníž. přenesená",J178,0)</f>
        <v>0</v>
      </c>
      <c r="BI178" s="300">
        <f>IF(N178="nulová",J178,0)</f>
        <v>0</v>
      </c>
      <c r="BJ178" s="211" t="s">
        <v>75</v>
      </c>
      <c r="BK178" s="300">
        <f>ROUND(I178*H178,2)</f>
        <v>0</v>
      </c>
      <c r="BL178" s="211" t="s">
        <v>118</v>
      </c>
      <c r="BM178" s="211" t="s">
        <v>436</v>
      </c>
    </row>
    <row r="179" spans="2:65" s="221" customFormat="1" ht="16.5" customHeight="1" x14ac:dyDescent="0.2">
      <c r="B179" s="220"/>
      <c r="C179" s="289" t="s">
        <v>437</v>
      </c>
      <c r="D179" s="289" t="s">
        <v>114</v>
      </c>
      <c r="E179" s="290" t="s">
        <v>438</v>
      </c>
      <c r="F179" s="291" t="s">
        <v>439</v>
      </c>
      <c r="G179" s="292" t="s">
        <v>117</v>
      </c>
      <c r="H179" s="293">
        <v>30</v>
      </c>
      <c r="I179" s="79"/>
      <c r="J179" s="294">
        <f>ROUND(I179*H179,2)</f>
        <v>0</v>
      </c>
      <c r="K179" s="291" t="s">
        <v>1</v>
      </c>
      <c r="L179" s="220"/>
      <c r="M179" s="295" t="s">
        <v>1</v>
      </c>
      <c r="N179" s="296" t="s">
        <v>39</v>
      </c>
      <c r="O179" s="297"/>
      <c r="P179" s="298">
        <f>O179*H179</f>
        <v>0</v>
      </c>
      <c r="Q179" s="298">
        <v>0</v>
      </c>
      <c r="R179" s="298">
        <f>Q179*H179</f>
        <v>0</v>
      </c>
      <c r="S179" s="298">
        <v>0</v>
      </c>
      <c r="T179" s="299">
        <f>S179*H179</f>
        <v>0</v>
      </c>
      <c r="AR179" s="211" t="s">
        <v>118</v>
      </c>
      <c r="AT179" s="211" t="s">
        <v>114</v>
      </c>
      <c r="AU179" s="211" t="s">
        <v>77</v>
      </c>
      <c r="AY179" s="211" t="s">
        <v>111</v>
      </c>
      <c r="BE179" s="300">
        <f>IF(N179="základní",J179,0)</f>
        <v>0</v>
      </c>
      <c r="BF179" s="300">
        <f>IF(N179="snížená",J179,0)</f>
        <v>0</v>
      </c>
      <c r="BG179" s="300">
        <f>IF(N179="zákl. přenesená",J179,0)</f>
        <v>0</v>
      </c>
      <c r="BH179" s="300">
        <f>IF(N179="sníž. přenesená",J179,0)</f>
        <v>0</v>
      </c>
      <c r="BI179" s="300">
        <f>IF(N179="nulová",J179,0)</f>
        <v>0</v>
      </c>
      <c r="BJ179" s="211" t="s">
        <v>75</v>
      </c>
      <c r="BK179" s="300">
        <f>ROUND(I179*H179,2)</f>
        <v>0</v>
      </c>
      <c r="BL179" s="211" t="s">
        <v>118</v>
      </c>
      <c r="BM179" s="211" t="s">
        <v>440</v>
      </c>
    </row>
    <row r="180" spans="2:65" s="221" customFormat="1" ht="16.5" customHeight="1" x14ac:dyDescent="0.2">
      <c r="B180" s="220"/>
      <c r="C180" s="289" t="s">
        <v>441</v>
      </c>
      <c r="D180" s="289" t="s">
        <v>114</v>
      </c>
      <c r="E180" s="290" t="s">
        <v>442</v>
      </c>
      <c r="F180" s="291" t="s">
        <v>443</v>
      </c>
      <c r="G180" s="292" t="s">
        <v>117</v>
      </c>
      <c r="H180" s="293">
        <v>9</v>
      </c>
      <c r="I180" s="79"/>
      <c r="J180" s="294">
        <f>ROUND(I180*H180,2)</f>
        <v>0</v>
      </c>
      <c r="K180" s="291" t="s">
        <v>1</v>
      </c>
      <c r="L180" s="220"/>
      <c r="M180" s="301" t="s">
        <v>1</v>
      </c>
      <c r="N180" s="302" t="s">
        <v>39</v>
      </c>
      <c r="O180" s="303"/>
      <c r="P180" s="304">
        <f>O180*H180</f>
        <v>0</v>
      </c>
      <c r="Q180" s="304">
        <v>0</v>
      </c>
      <c r="R180" s="304">
        <f>Q180*H180</f>
        <v>0</v>
      </c>
      <c r="S180" s="304">
        <v>0</v>
      </c>
      <c r="T180" s="305">
        <f>S180*H180</f>
        <v>0</v>
      </c>
      <c r="AR180" s="211" t="s">
        <v>118</v>
      </c>
      <c r="AT180" s="211" t="s">
        <v>114</v>
      </c>
      <c r="AU180" s="211" t="s">
        <v>77</v>
      </c>
      <c r="AY180" s="211" t="s">
        <v>111</v>
      </c>
      <c r="BE180" s="300">
        <f>IF(N180="základní",J180,0)</f>
        <v>0</v>
      </c>
      <c r="BF180" s="300">
        <f>IF(N180="snížená",J180,0)</f>
        <v>0</v>
      </c>
      <c r="BG180" s="300">
        <f>IF(N180="zákl. přenesená",J180,0)</f>
        <v>0</v>
      </c>
      <c r="BH180" s="300">
        <f>IF(N180="sníž. přenesená",J180,0)</f>
        <v>0</v>
      </c>
      <c r="BI180" s="300">
        <f>IF(N180="nulová",J180,0)</f>
        <v>0</v>
      </c>
      <c r="BJ180" s="211" t="s">
        <v>75</v>
      </c>
      <c r="BK180" s="300">
        <f>ROUND(I180*H180,2)</f>
        <v>0</v>
      </c>
      <c r="BL180" s="211" t="s">
        <v>118</v>
      </c>
      <c r="BM180" s="211" t="s">
        <v>444</v>
      </c>
    </row>
    <row r="181" spans="2:65" s="221" customFormat="1" ht="6.95" customHeight="1" x14ac:dyDescent="0.2">
      <c r="B181" s="243"/>
      <c r="C181" s="244"/>
      <c r="D181" s="244"/>
      <c r="E181" s="244"/>
      <c r="F181" s="244"/>
      <c r="G181" s="244"/>
      <c r="H181" s="244"/>
      <c r="I181" s="72"/>
      <c r="J181" s="244"/>
      <c r="K181" s="244"/>
      <c r="L181" s="220"/>
    </row>
  </sheetData>
  <sheetProtection algorithmName="SHA-512" hashValue="WlS9I6ORuApZPzwhQmHAo5WI8k448U616U9aPZPw0qwGrhsSlvB5sTYLIQHkunWZZlNUHgDG6jMQQhfDK1Fdww==" saltValue="MMrOmu3tnWGDqHtyA8BIKw==" spinCount="100000" sheet="1" objects="1" scenarios="1"/>
  <autoFilter ref="C89:K180"/>
  <mergeCells count="9">
    <mergeCell ref="E50:H50"/>
    <mergeCell ref="E80:H80"/>
    <mergeCell ref="E82:H8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workbookViewId="0">
      <selection activeCell="N19" sqref="N19"/>
    </sheetView>
  </sheetViews>
  <sheetFormatPr defaultRowHeight="11.25" x14ac:dyDescent="0.2"/>
  <cols>
    <col min="1" max="1" width="8.33203125" style="83" customWidth="1"/>
    <col min="2" max="2" width="1.6640625" style="83" customWidth="1"/>
    <col min="3" max="4" width="5" style="83" customWidth="1"/>
    <col min="5" max="5" width="11.6640625" style="83" customWidth="1"/>
    <col min="6" max="6" width="9.1640625" style="83" customWidth="1"/>
    <col min="7" max="7" width="5" style="83" customWidth="1"/>
    <col min="8" max="8" width="77.83203125" style="83" customWidth="1"/>
    <col min="9" max="10" width="20" style="83" customWidth="1"/>
    <col min="11" max="11" width="1.6640625" style="83" customWidth="1"/>
    <col min="12" max="16384" width="9.33203125" style="80"/>
  </cols>
  <sheetData>
    <row r="1" spans="2:11" ht="37.5" customHeight="1" x14ac:dyDescent="0.2"/>
    <row r="2" spans="2:11" ht="7.5" customHeight="1" x14ac:dyDescent="0.2">
      <c r="B2" s="84"/>
      <c r="C2" s="85"/>
      <c r="D2" s="85"/>
      <c r="E2" s="85"/>
      <c r="F2" s="85"/>
      <c r="G2" s="85"/>
      <c r="H2" s="85"/>
      <c r="I2" s="85"/>
      <c r="J2" s="85"/>
      <c r="K2" s="86"/>
    </row>
    <row r="3" spans="2:11" s="87" customFormat="1" ht="45" customHeight="1" x14ac:dyDescent="0.2">
      <c r="B3" s="88"/>
      <c r="C3" s="201" t="s">
        <v>447</v>
      </c>
      <c r="D3" s="201"/>
      <c r="E3" s="201"/>
      <c r="F3" s="201"/>
      <c r="G3" s="201"/>
      <c r="H3" s="201"/>
      <c r="I3" s="201"/>
      <c r="J3" s="201"/>
      <c r="K3" s="89"/>
    </row>
    <row r="4" spans="2:11" ht="25.5" customHeight="1" x14ac:dyDescent="0.3">
      <c r="B4" s="90"/>
      <c r="C4" s="202" t="s">
        <v>448</v>
      </c>
      <c r="D4" s="202"/>
      <c r="E4" s="202"/>
      <c r="F4" s="202"/>
      <c r="G4" s="202"/>
      <c r="H4" s="202"/>
      <c r="I4" s="202"/>
      <c r="J4" s="202"/>
      <c r="K4" s="91"/>
    </row>
    <row r="5" spans="2:11" ht="5.25" customHeight="1" x14ac:dyDescent="0.2">
      <c r="B5" s="90"/>
      <c r="C5" s="92"/>
      <c r="D5" s="92"/>
      <c r="E5" s="92"/>
      <c r="F5" s="92"/>
      <c r="G5" s="92"/>
      <c r="H5" s="92"/>
      <c r="I5" s="92"/>
      <c r="J5" s="92"/>
      <c r="K5" s="91"/>
    </row>
    <row r="6" spans="2:11" ht="15" customHeight="1" x14ac:dyDescent="0.2">
      <c r="B6" s="90"/>
      <c r="C6" s="200" t="s">
        <v>449</v>
      </c>
      <c r="D6" s="200"/>
      <c r="E6" s="200"/>
      <c r="F6" s="200"/>
      <c r="G6" s="200"/>
      <c r="H6" s="200"/>
      <c r="I6" s="200"/>
      <c r="J6" s="200"/>
      <c r="K6" s="91"/>
    </row>
    <row r="7" spans="2:11" ht="15" customHeight="1" x14ac:dyDescent="0.2">
      <c r="B7" s="93"/>
      <c r="C7" s="200" t="s">
        <v>450</v>
      </c>
      <c r="D7" s="200"/>
      <c r="E7" s="200"/>
      <c r="F7" s="200"/>
      <c r="G7" s="200"/>
      <c r="H7" s="200"/>
      <c r="I7" s="200"/>
      <c r="J7" s="200"/>
      <c r="K7" s="91"/>
    </row>
    <row r="8" spans="2:11" ht="12.75" customHeight="1" x14ac:dyDescent="0.2">
      <c r="B8" s="93"/>
      <c r="C8" s="94"/>
      <c r="D8" s="94"/>
      <c r="E8" s="94"/>
      <c r="F8" s="94"/>
      <c r="G8" s="94"/>
      <c r="H8" s="94"/>
      <c r="I8" s="94"/>
      <c r="J8" s="94"/>
      <c r="K8" s="91"/>
    </row>
    <row r="9" spans="2:11" ht="15" customHeight="1" x14ac:dyDescent="0.2">
      <c r="B9" s="93"/>
      <c r="C9" s="200" t="s">
        <v>451</v>
      </c>
      <c r="D9" s="200"/>
      <c r="E9" s="200"/>
      <c r="F9" s="200"/>
      <c r="G9" s="200"/>
      <c r="H9" s="200"/>
      <c r="I9" s="200"/>
      <c r="J9" s="200"/>
      <c r="K9" s="91"/>
    </row>
    <row r="10" spans="2:11" ht="15" customHeight="1" x14ac:dyDescent="0.2">
      <c r="B10" s="93"/>
      <c r="C10" s="94"/>
      <c r="D10" s="200" t="s">
        <v>452</v>
      </c>
      <c r="E10" s="200"/>
      <c r="F10" s="200"/>
      <c r="G10" s="200"/>
      <c r="H10" s="200"/>
      <c r="I10" s="200"/>
      <c r="J10" s="200"/>
      <c r="K10" s="91"/>
    </row>
    <row r="11" spans="2:11" ht="15" customHeight="1" x14ac:dyDescent="0.2">
      <c r="B11" s="93"/>
      <c r="C11" s="95"/>
      <c r="D11" s="200" t="s">
        <v>453</v>
      </c>
      <c r="E11" s="200"/>
      <c r="F11" s="200"/>
      <c r="G11" s="200"/>
      <c r="H11" s="200"/>
      <c r="I11" s="200"/>
      <c r="J11" s="200"/>
      <c r="K11" s="91"/>
    </row>
    <row r="12" spans="2:11" ht="12.75" customHeight="1" x14ac:dyDescent="0.2">
      <c r="B12" s="93"/>
      <c r="C12" s="95"/>
      <c r="D12" s="95"/>
      <c r="E12" s="95"/>
      <c r="F12" s="95"/>
      <c r="G12" s="95"/>
      <c r="H12" s="95"/>
      <c r="I12" s="95"/>
      <c r="J12" s="95"/>
      <c r="K12" s="91"/>
    </row>
    <row r="13" spans="2:11" ht="15" customHeight="1" x14ac:dyDescent="0.2">
      <c r="B13" s="93"/>
      <c r="C13" s="95"/>
      <c r="D13" s="200" t="s">
        <v>454</v>
      </c>
      <c r="E13" s="200"/>
      <c r="F13" s="200"/>
      <c r="G13" s="200"/>
      <c r="H13" s="200"/>
      <c r="I13" s="200"/>
      <c r="J13" s="200"/>
      <c r="K13" s="91"/>
    </row>
    <row r="14" spans="2:11" ht="15" customHeight="1" x14ac:dyDescent="0.2">
      <c r="B14" s="93"/>
      <c r="C14" s="95"/>
      <c r="D14" s="200" t="s">
        <v>455</v>
      </c>
      <c r="E14" s="200"/>
      <c r="F14" s="200"/>
      <c r="G14" s="200"/>
      <c r="H14" s="200"/>
      <c r="I14" s="200"/>
      <c r="J14" s="200"/>
      <c r="K14" s="91"/>
    </row>
    <row r="15" spans="2:11" ht="15" customHeight="1" x14ac:dyDescent="0.2">
      <c r="B15" s="93"/>
      <c r="C15" s="95"/>
      <c r="D15" s="200" t="s">
        <v>456</v>
      </c>
      <c r="E15" s="200"/>
      <c r="F15" s="200"/>
      <c r="G15" s="200"/>
      <c r="H15" s="200"/>
      <c r="I15" s="200"/>
      <c r="J15" s="200"/>
      <c r="K15" s="91"/>
    </row>
    <row r="16" spans="2:11" ht="15" customHeight="1" x14ac:dyDescent="0.2">
      <c r="B16" s="93"/>
      <c r="C16" s="95"/>
      <c r="D16" s="95"/>
      <c r="E16" s="96" t="s">
        <v>74</v>
      </c>
      <c r="F16" s="200" t="s">
        <v>457</v>
      </c>
      <c r="G16" s="200"/>
      <c r="H16" s="200"/>
      <c r="I16" s="200"/>
      <c r="J16" s="200"/>
      <c r="K16" s="91"/>
    </row>
    <row r="17" spans="2:11" ht="15" customHeight="1" x14ac:dyDescent="0.2">
      <c r="B17" s="93"/>
      <c r="C17" s="95"/>
      <c r="D17" s="95"/>
      <c r="E17" s="96" t="s">
        <v>458</v>
      </c>
      <c r="F17" s="200" t="s">
        <v>459</v>
      </c>
      <c r="G17" s="200"/>
      <c r="H17" s="200"/>
      <c r="I17" s="200"/>
      <c r="J17" s="200"/>
      <c r="K17" s="91"/>
    </row>
    <row r="18" spans="2:11" ht="15" customHeight="1" x14ac:dyDescent="0.2">
      <c r="B18" s="93"/>
      <c r="C18" s="95"/>
      <c r="D18" s="95"/>
      <c r="E18" s="96" t="s">
        <v>460</v>
      </c>
      <c r="F18" s="200" t="s">
        <v>461</v>
      </c>
      <c r="G18" s="200"/>
      <c r="H18" s="200"/>
      <c r="I18" s="200"/>
      <c r="J18" s="200"/>
      <c r="K18" s="91"/>
    </row>
    <row r="19" spans="2:11" ht="15" customHeight="1" x14ac:dyDescent="0.2">
      <c r="B19" s="93"/>
      <c r="C19" s="95"/>
      <c r="D19" s="95"/>
      <c r="E19" s="96" t="s">
        <v>462</v>
      </c>
      <c r="F19" s="200" t="s">
        <v>463</v>
      </c>
      <c r="G19" s="200"/>
      <c r="H19" s="200"/>
      <c r="I19" s="200"/>
      <c r="J19" s="200"/>
      <c r="K19" s="91"/>
    </row>
    <row r="20" spans="2:11" ht="15" customHeight="1" x14ac:dyDescent="0.2">
      <c r="B20" s="93"/>
      <c r="C20" s="95"/>
      <c r="D20" s="95"/>
      <c r="E20" s="96" t="s">
        <v>464</v>
      </c>
      <c r="F20" s="200" t="s">
        <v>465</v>
      </c>
      <c r="G20" s="200"/>
      <c r="H20" s="200"/>
      <c r="I20" s="200"/>
      <c r="J20" s="200"/>
      <c r="K20" s="91"/>
    </row>
    <row r="21" spans="2:11" ht="15" customHeight="1" x14ac:dyDescent="0.2">
      <c r="B21" s="93"/>
      <c r="C21" s="95"/>
      <c r="D21" s="95"/>
      <c r="E21" s="96" t="s">
        <v>466</v>
      </c>
      <c r="F21" s="200" t="s">
        <v>467</v>
      </c>
      <c r="G21" s="200"/>
      <c r="H21" s="200"/>
      <c r="I21" s="200"/>
      <c r="J21" s="200"/>
      <c r="K21" s="91"/>
    </row>
    <row r="22" spans="2:11" ht="12.75" customHeight="1" x14ac:dyDescent="0.2">
      <c r="B22" s="93"/>
      <c r="C22" s="95"/>
      <c r="D22" s="95"/>
      <c r="E22" s="95"/>
      <c r="F22" s="95"/>
      <c r="G22" s="95"/>
      <c r="H22" s="95"/>
      <c r="I22" s="95"/>
      <c r="J22" s="95"/>
      <c r="K22" s="91"/>
    </row>
    <row r="23" spans="2:11" ht="15" customHeight="1" x14ac:dyDescent="0.2">
      <c r="B23" s="93"/>
      <c r="C23" s="200" t="s">
        <v>468</v>
      </c>
      <c r="D23" s="200"/>
      <c r="E23" s="200"/>
      <c r="F23" s="200"/>
      <c r="G23" s="200"/>
      <c r="H23" s="200"/>
      <c r="I23" s="200"/>
      <c r="J23" s="200"/>
      <c r="K23" s="91"/>
    </row>
    <row r="24" spans="2:11" ht="15" customHeight="1" x14ac:dyDescent="0.2">
      <c r="B24" s="93"/>
      <c r="C24" s="200" t="s">
        <v>469</v>
      </c>
      <c r="D24" s="200"/>
      <c r="E24" s="200"/>
      <c r="F24" s="200"/>
      <c r="G24" s="200"/>
      <c r="H24" s="200"/>
      <c r="I24" s="200"/>
      <c r="J24" s="200"/>
      <c r="K24" s="91"/>
    </row>
    <row r="25" spans="2:11" ht="15" customHeight="1" x14ac:dyDescent="0.2">
      <c r="B25" s="93"/>
      <c r="C25" s="94"/>
      <c r="D25" s="200" t="s">
        <v>470</v>
      </c>
      <c r="E25" s="200"/>
      <c r="F25" s="200"/>
      <c r="G25" s="200"/>
      <c r="H25" s="200"/>
      <c r="I25" s="200"/>
      <c r="J25" s="200"/>
      <c r="K25" s="91"/>
    </row>
    <row r="26" spans="2:11" ht="15" customHeight="1" x14ac:dyDescent="0.2">
      <c r="B26" s="93"/>
      <c r="C26" s="95"/>
      <c r="D26" s="200" t="s">
        <v>471</v>
      </c>
      <c r="E26" s="200"/>
      <c r="F26" s="200"/>
      <c r="G26" s="200"/>
      <c r="H26" s="200"/>
      <c r="I26" s="200"/>
      <c r="J26" s="200"/>
      <c r="K26" s="91"/>
    </row>
    <row r="27" spans="2:11" ht="12.75" customHeight="1" x14ac:dyDescent="0.2">
      <c r="B27" s="93"/>
      <c r="C27" s="95"/>
      <c r="D27" s="95"/>
      <c r="E27" s="95"/>
      <c r="F27" s="95"/>
      <c r="G27" s="95"/>
      <c r="H27" s="95"/>
      <c r="I27" s="95"/>
      <c r="J27" s="95"/>
      <c r="K27" s="91"/>
    </row>
    <row r="28" spans="2:11" ht="15" customHeight="1" x14ac:dyDescent="0.2">
      <c r="B28" s="93"/>
      <c r="C28" s="95"/>
      <c r="D28" s="200" t="s">
        <v>472</v>
      </c>
      <c r="E28" s="200"/>
      <c r="F28" s="200"/>
      <c r="G28" s="200"/>
      <c r="H28" s="200"/>
      <c r="I28" s="200"/>
      <c r="J28" s="200"/>
      <c r="K28" s="91"/>
    </row>
    <row r="29" spans="2:11" ht="15" customHeight="1" x14ac:dyDescent="0.2">
      <c r="B29" s="93"/>
      <c r="C29" s="95"/>
      <c r="D29" s="200" t="s">
        <v>473</v>
      </c>
      <c r="E29" s="200"/>
      <c r="F29" s="200"/>
      <c r="G29" s="200"/>
      <c r="H29" s="200"/>
      <c r="I29" s="200"/>
      <c r="J29" s="200"/>
      <c r="K29" s="91"/>
    </row>
    <row r="30" spans="2:11" ht="12.75" customHeight="1" x14ac:dyDescent="0.2">
      <c r="B30" s="93"/>
      <c r="C30" s="95"/>
      <c r="D30" s="95"/>
      <c r="E30" s="95"/>
      <c r="F30" s="95"/>
      <c r="G30" s="95"/>
      <c r="H30" s="95"/>
      <c r="I30" s="95"/>
      <c r="J30" s="95"/>
      <c r="K30" s="91"/>
    </row>
    <row r="31" spans="2:11" ht="15" customHeight="1" x14ac:dyDescent="0.2">
      <c r="B31" s="93"/>
      <c r="C31" s="95"/>
      <c r="D31" s="200" t="s">
        <v>474</v>
      </c>
      <c r="E31" s="200"/>
      <c r="F31" s="200"/>
      <c r="G31" s="200"/>
      <c r="H31" s="200"/>
      <c r="I31" s="200"/>
      <c r="J31" s="200"/>
      <c r="K31" s="91"/>
    </row>
    <row r="32" spans="2:11" ht="15" customHeight="1" x14ac:dyDescent="0.2">
      <c r="B32" s="93"/>
      <c r="C32" s="95"/>
      <c r="D32" s="200" t="s">
        <v>475</v>
      </c>
      <c r="E32" s="200"/>
      <c r="F32" s="200"/>
      <c r="G32" s="200"/>
      <c r="H32" s="200"/>
      <c r="I32" s="200"/>
      <c r="J32" s="200"/>
      <c r="K32" s="91"/>
    </row>
    <row r="33" spans="2:11" ht="15" customHeight="1" x14ac:dyDescent="0.2">
      <c r="B33" s="93"/>
      <c r="C33" s="95"/>
      <c r="D33" s="200" t="s">
        <v>476</v>
      </c>
      <c r="E33" s="200"/>
      <c r="F33" s="200"/>
      <c r="G33" s="200"/>
      <c r="H33" s="200"/>
      <c r="I33" s="200"/>
      <c r="J33" s="200"/>
      <c r="K33" s="91"/>
    </row>
    <row r="34" spans="2:11" ht="15" customHeight="1" x14ac:dyDescent="0.2">
      <c r="B34" s="93"/>
      <c r="C34" s="95"/>
      <c r="D34" s="94"/>
      <c r="E34" s="97" t="s">
        <v>97</v>
      </c>
      <c r="F34" s="94"/>
      <c r="G34" s="200" t="s">
        <v>477</v>
      </c>
      <c r="H34" s="200"/>
      <c r="I34" s="200"/>
      <c r="J34" s="200"/>
      <c r="K34" s="91"/>
    </row>
    <row r="35" spans="2:11" ht="30.75" customHeight="1" x14ac:dyDescent="0.2">
      <c r="B35" s="93"/>
      <c r="C35" s="95"/>
      <c r="D35" s="94"/>
      <c r="E35" s="97" t="s">
        <v>478</v>
      </c>
      <c r="F35" s="94"/>
      <c r="G35" s="200" t="s">
        <v>479</v>
      </c>
      <c r="H35" s="200"/>
      <c r="I35" s="200"/>
      <c r="J35" s="200"/>
      <c r="K35" s="91"/>
    </row>
    <row r="36" spans="2:11" ht="15" customHeight="1" x14ac:dyDescent="0.2">
      <c r="B36" s="93"/>
      <c r="C36" s="95"/>
      <c r="D36" s="94"/>
      <c r="E36" s="97" t="s">
        <v>48</v>
      </c>
      <c r="F36" s="94"/>
      <c r="G36" s="200" t="s">
        <v>480</v>
      </c>
      <c r="H36" s="200"/>
      <c r="I36" s="200"/>
      <c r="J36" s="200"/>
      <c r="K36" s="91"/>
    </row>
    <row r="37" spans="2:11" ht="15" customHeight="1" x14ac:dyDescent="0.2">
      <c r="B37" s="93"/>
      <c r="C37" s="95"/>
      <c r="D37" s="94"/>
      <c r="E37" s="97" t="s">
        <v>49</v>
      </c>
      <c r="F37" s="94"/>
      <c r="G37" s="200" t="s">
        <v>481</v>
      </c>
      <c r="H37" s="200"/>
      <c r="I37" s="200"/>
      <c r="J37" s="200"/>
      <c r="K37" s="91"/>
    </row>
    <row r="38" spans="2:11" ht="15" customHeight="1" x14ac:dyDescent="0.2">
      <c r="B38" s="93"/>
      <c r="C38" s="95"/>
      <c r="D38" s="94"/>
      <c r="E38" s="97" t="s">
        <v>98</v>
      </c>
      <c r="F38" s="94"/>
      <c r="G38" s="200" t="s">
        <v>482</v>
      </c>
      <c r="H38" s="200"/>
      <c r="I38" s="200"/>
      <c r="J38" s="200"/>
      <c r="K38" s="91"/>
    </row>
    <row r="39" spans="2:11" ht="15" customHeight="1" x14ac:dyDescent="0.2">
      <c r="B39" s="93"/>
      <c r="C39" s="95"/>
      <c r="D39" s="94"/>
      <c r="E39" s="97" t="s">
        <v>99</v>
      </c>
      <c r="F39" s="94"/>
      <c r="G39" s="200" t="s">
        <v>483</v>
      </c>
      <c r="H39" s="200"/>
      <c r="I39" s="200"/>
      <c r="J39" s="200"/>
      <c r="K39" s="91"/>
    </row>
    <row r="40" spans="2:11" ht="15" customHeight="1" x14ac:dyDescent="0.2">
      <c r="B40" s="93"/>
      <c r="C40" s="95"/>
      <c r="D40" s="94"/>
      <c r="E40" s="97" t="s">
        <v>484</v>
      </c>
      <c r="F40" s="94"/>
      <c r="G40" s="200" t="s">
        <v>485</v>
      </c>
      <c r="H40" s="200"/>
      <c r="I40" s="200"/>
      <c r="J40" s="200"/>
      <c r="K40" s="91"/>
    </row>
    <row r="41" spans="2:11" ht="15" customHeight="1" x14ac:dyDescent="0.2">
      <c r="B41" s="93"/>
      <c r="C41" s="95"/>
      <c r="D41" s="94"/>
      <c r="E41" s="97"/>
      <c r="F41" s="94"/>
      <c r="G41" s="200" t="s">
        <v>486</v>
      </c>
      <c r="H41" s="200"/>
      <c r="I41" s="200"/>
      <c r="J41" s="200"/>
      <c r="K41" s="91"/>
    </row>
    <row r="42" spans="2:11" ht="15" customHeight="1" x14ac:dyDescent="0.2">
      <c r="B42" s="93"/>
      <c r="C42" s="95"/>
      <c r="D42" s="94"/>
      <c r="E42" s="97" t="s">
        <v>487</v>
      </c>
      <c r="F42" s="94"/>
      <c r="G42" s="200" t="s">
        <v>488</v>
      </c>
      <c r="H42" s="200"/>
      <c r="I42" s="200"/>
      <c r="J42" s="200"/>
      <c r="K42" s="91"/>
    </row>
    <row r="43" spans="2:11" ht="15" customHeight="1" x14ac:dyDescent="0.2">
      <c r="B43" s="93"/>
      <c r="C43" s="95"/>
      <c r="D43" s="94"/>
      <c r="E43" s="97" t="s">
        <v>101</v>
      </c>
      <c r="F43" s="94"/>
      <c r="G43" s="200" t="s">
        <v>489</v>
      </c>
      <c r="H43" s="200"/>
      <c r="I43" s="200"/>
      <c r="J43" s="200"/>
      <c r="K43" s="91"/>
    </row>
    <row r="44" spans="2:11" ht="12.75" customHeight="1" x14ac:dyDescent="0.2">
      <c r="B44" s="93"/>
      <c r="C44" s="95"/>
      <c r="D44" s="94"/>
      <c r="E44" s="94"/>
      <c r="F44" s="94"/>
      <c r="G44" s="94"/>
      <c r="H44" s="94"/>
      <c r="I44" s="94"/>
      <c r="J44" s="94"/>
      <c r="K44" s="91"/>
    </row>
    <row r="45" spans="2:11" ht="15" customHeight="1" x14ac:dyDescent="0.2">
      <c r="B45" s="93"/>
      <c r="C45" s="95"/>
      <c r="D45" s="200" t="s">
        <v>490</v>
      </c>
      <c r="E45" s="200"/>
      <c r="F45" s="200"/>
      <c r="G45" s="200"/>
      <c r="H45" s="200"/>
      <c r="I45" s="200"/>
      <c r="J45" s="200"/>
      <c r="K45" s="91"/>
    </row>
    <row r="46" spans="2:11" ht="15" customHeight="1" x14ac:dyDescent="0.2">
      <c r="B46" s="93"/>
      <c r="C46" s="95"/>
      <c r="D46" s="95"/>
      <c r="E46" s="200" t="s">
        <v>491</v>
      </c>
      <c r="F46" s="200"/>
      <c r="G46" s="200"/>
      <c r="H46" s="200"/>
      <c r="I46" s="200"/>
      <c r="J46" s="200"/>
      <c r="K46" s="91"/>
    </row>
    <row r="47" spans="2:11" ht="15" customHeight="1" x14ac:dyDescent="0.2">
      <c r="B47" s="93"/>
      <c r="C47" s="95"/>
      <c r="D47" s="95"/>
      <c r="E47" s="200" t="s">
        <v>492</v>
      </c>
      <c r="F47" s="200"/>
      <c r="G47" s="200"/>
      <c r="H47" s="200"/>
      <c r="I47" s="200"/>
      <c r="J47" s="200"/>
      <c r="K47" s="91"/>
    </row>
    <row r="48" spans="2:11" ht="15" customHeight="1" x14ac:dyDescent="0.2">
      <c r="B48" s="93"/>
      <c r="C48" s="95"/>
      <c r="D48" s="95"/>
      <c r="E48" s="200" t="s">
        <v>493</v>
      </c>
      <c r="F48" s="200"/>
      <c r="G48" s="200"/>
      <c r="H48" s="200"/>
      <c r="I48" s="200"/>
      <c r="J48" s="200"/>
      <c r="K48" s="91"/>
    </row>
    <row r="49" spans="2:11" ht="15" customHeight="1" x14ac:dyDescent="0.2">
      <c r="B49" s="93"/>
      <c r="C49" s="95"/>
      <c r="D49" s="200" t="s">
        <v>494</v>
      </c>
      <c r="E49" s="200"/>
      <c r="F49" s="200"/>
      <c r="G49" s="200"/>
      <c r="H49" s="200"/>
      <c r="I49" s="200"/>
      <c r="J49" s="200"/>
      <c r="K49" s="91"/>
    </row>
    <row r="50" spans="2:11" ht="25.5" customHeight="1" x14ac:dyDescent="0.3">
      <c r="B50" s="90"/>
      <c r="C50" s="202" t="s">
        <v>495</v>
      </c>
      <c r="D50" s="202"/>
      <c r="E50" s="202"/>
      <c r="F50" s="202"/>
      <c r="G50" s="202"/>
      <c r="H50" s="202"/>
      <c r="I50" s="202"/>
      <c r="J50" s="202"/>
      <c r="K50" s="91"/>
    </row>
    <row r="51" spans="2:11" ht="5.25" customHeight="1" x14ac:dyDescent="0.2">
      <c r="B51" s="90"/>
      <c r="C51" s="92"/>
      <c r="D51" s="92"/>
      <c r="E51" s="92"/>
      <c r="F51" s="92"/>
      <c r="G51" s="92"/>
      <c r="H51" s="92"/>
      <c r="I51" s="92"/>
      <c r="J51" s="92"/>
      <c r="K51" s="91"/>
    </row>
    <row r="52" spans="2:11" ht="15" customHeight="1" x14ac:dyDescent="0.2">
      <c r="B52" s="90"/>
      <c r="C52" s="200" t="s">
        <v>496</v>
      </c>
      <c r="D52" s="200"/>
      <c r="E52" s="200"/>
      <c r="F52" s="200"/>
      <c r="G52" s="200"/>
      <c r="H52" s="200"/>
      <c r="I52" s="200"/>
      <c r="J52" s="200"/>
      <c r="K52" s="91"/>
    </row>
    <row r="53" spans="2:11" ht="15" customHeight="1" x14ac:dyDescent="0.2">
      <c r="B53" s="90"/>
      <c r="C53" s="200" t="s">
        <v>497</v>
      </c>
      <c r="D53" s="200"/>
      <c r="E53" s="200"/>
      <c r="F53" s="200"/>
      <c r="G53" s="200"/>
      <c r="H53" s="200"/>
      <c r="I53" s="200"/>
      <c r="J53" s="200"/>
      <c r="K53" s="91"/>
    </row>
    <row r="54" spans="2:11" ht="12.75" customHeight="1" x14ac:dyDescent="0.2">
      <c r="B54" s="90"/>
      <c r="C54" s="94"/>
      <c r="D54" s="94"/>
      <c r="E54" s="94"/>
      <c r="F54" s="94"/>
      <c r="G54" s="94"/>
      <c r="H54" s="94"/>
      <c r="I54" s="94"/>
      <c r="J54" s="94"/>
      <c r="K54" s="91"/>
    </row>
    <row r="55" spans="2:11" ht="15" customHeight="1" x14ac:dyDescent="0.2">
      <c r="B55" s="90"/>
      <c r="C55" s="200" t="s">
        <v>498</v>
      </c>
      <c r="D55" s="200"/>
      <c r="E55" s="200"/>
      <c r="F55" s="200"/>
      <c r="G55" s="200"/>
      <c r="H55" s="200"/>
      <c r="I55" s="200"/>
      <c r="J55" s="200"/>
      <c r="K55" s="91"/>
    </row>
    <row r="56" spans="2:11" ht="15" customHeight="1" x14ac:dyDescent="0.2">
      <c r="B56" s="90"/>
      <c r="C56" s="95"/>
      <c r="D56" s="200" t="s">
        <v>499</v>
      </c>
      <c r="E56" s="200"/>
      <c r="F56" s="200"/>
      <c r="G56" s="200"/>
      <c r="H56" s="200"/>
      <c r="I56" s="200"/>
      <c r="J56" s="200"/>
      <c r="K56" s="91"/>
    </row>
    <row r="57" spans="2:11" ht="15" customHeight="1" x14ac:dyDescent="0.2">
      <c r="B57" s="90"/>
      <c r="C57" s="95"/>
      <c r="D57" s="200" t="s">
        <v>500</v>
      </c>
      <c r="E57" s="200"/>
      <c r="F57" s="200"/>
      <c r="G57" s="200"/>
      <c r="H57" s="200"/>
      <c r="I57" s="200"/>
      <c r="J57" s="200"/>
      <c r="K57" s="91"/>
    </row>
    <row r="58" spans="2:11" ht="15" customHeight="1" x14ac:dyDescent="0.2">
      <c r="B58" s="90"/>
      <c r="C58" s="95"/>
      <c r="D58" s="200" t="s">
        <v>501</v>
      </c>
      <c r="E58" s="200"/>
      <c r="F58" s="200"/>
      <c r="G58" s="200"/>
      <c r="H58" s="200"/>
      <c r="I58" s="200"/>
      <c r="J58" s="200"/>
      <c r="K58" s="91"/>
    </row>
    <row r="59" spans="2:11" ht="15" customHeight="1" x14ac:dyDescent="0.2">
      <c r="B59" s="90"/>
      <c r="C59" s="95"/>
      <c r="D59" s="200" t="s">
        <v>502</v>
      </c>
      <c r="E59" s="200"/>
      <c r="F59" s="200"/>
      <c r="G59" s="200"/>
      <c r="H59" s="200"/>
      <c r="I59" s="200"/>
      <c r="J59" s="200"/>
      <c r="K59" s="91"/>
    </row>
    <row r="60" spans="2:11" ht="15" customHeight="1" x14ac:dyDescent="0.2">
      <c r="B60" s="90"/>
      <c r="C60" s="95"/>
      <c r="D60" s="203" t="s">
        <v>503</v>
      </c>
      <c r="E60" s="203"/>
      <c r="F60" s="203"/>
      <c r="G60" s="203"/>
      <c r="H60" s="203"/>
      <c r="I60" s="203"/>
      <c r="J60" s="203"/>
      <c r="K60" s="91"/>
    </row>
    <row r="61" spans="2:11" ht="15" customHeight="1" x14ac:dyDescent="0.2">
      <c r="B61" s="90"/>
      <c r="C61" s="95"/>
      <c r="D61" s="200" t="s">
        <v>504</v>
      </c>
      <c r="E61" s="200"/>
      <c r="F61" s="200"/>
      <c r="G61" s="200"/>
      <c r="H61" s="200"/>
      <c r="I61" s="200"/>
      <c r="J61" s="200"/>
      <c r="K61" s="91"/>
    </row>
    <row r="62" spans="2:11" ht="12.75" customHeight="1" x14ac:dyDescent="0.2">
      <c r="B62" s="90"/>
      <c r="C62" s="95"/>
      <c r="D62" s="95"/>
      <c r="E62" s="98"/>
      <c r="F62" s="95"/>
      <c r="G62" s="95"/>
      <c r="H62" s="95"/>
      <c r="I62" s="95"/>
      <c r="J62" s="95"/>
      <c r="K62" s="91"/>
    </row>
    <row r="63" spans="2:11" ht="15" customHeight="1" x14ac:dyDescent="0.2">
      <c r="B63" s="90"/>
      <c r="C63" s="95"/>
      <c r="D63" s="200"/>
      <c r="E63" s="200"/>
      <c r="F63" s="200"/>
      <c r="G63" s="200"/>
      <c r="H63" s="200"/>
      <c r="I63" s="200"/>
      <c r="J63" s="200"/>
      <c r="K63" s="91"/>
    </row>
    <row r="64" spans="2:11" ht="15" customHeight="1" x14ac:dyDescent="0.2">
      <c r="B64" s="90"/>
      <c r="C64" s="95"/>
      <c r="D64" s="203"/>
      <c r="E64" s="203"/>
      <c r="F64" s="203"/>
      <c r="G64" s="203"/>
      <c r="H64" s="203"/>
      <c r="I64" s="203"/>
      <c r="J64" s="203"/>
      <c r="K64" s="91"/>
    </row>
    <row r="65" spans="2:11" ht="15" customHeight="1" x14ac:dyDescent="0.2">
      <c r="B65" s="90"/>
      <c r="C65" s="95"/>
      <c r="D65" s="200"/>
      <c r="E65" s="200"/>
      <c r="F65" s="200"/>
      <c r="G65" s="200"/>
      <c r="H65" s="200"/>
      <c r="I65" s="200"/>
      <c r="J65" s="200"/>
      <c r="K65" s="91"/>
    </row>
    <row r="66" spans="2:11" ht="15" customHeight="1" x14ac:dyDescent="0.2">
      <c r="B66" s="90"/>
      <c r="C66" s="95"/>
      <c r="D66" s="200"/>
      <c r="E66" s="200"/>
      <c r="F66" s="200"/>
      <c r="G66" s="200"/>
      <c r="H66" s="200"/>
      <c r="I66" s="200"/>
      <c r="J66" s="200"/>
      <c r="K66" s="91"/>
    </row>
    <row r="67" spans="2:11" ht="15" customHeight="1" x14ac:dyDescent="0.2">
      <c r="B67" s="90"/>
      <c r="C67" s="95"/>
      <c r="D67" s="200"/>
      <c r="E67" s="200"/>
      <c r="F67" s="200"/>
      <c r="G67" s="200"/>
      <c r="H67" s="200"/>
      <c r="I67" s="200"/>
      <c r="J67" s="200"/>
      <c r="K67" s="91"/>
    </row>
    <row r="68" spans="2:11" ht="15" customHeight="1" x14ac:dyDescent="0.2">
      <c r="B68" s="90"/>
      <c r="C68" s="95"/>
      <c r="D68" s="200"/>
      <c r="E68" s="200"/>
      <c r="F68" s="200"/>
      <c r="G68" s="200"/>
      <c r="H68" s="200"/>
      <c r="I68" s="200"/>
      <c r="J68" s="200"/>
      <c r="K68" s="91"/>
    </row>
    <row r="69" spans="2:11" ht="12.75" customHeight="1" x14ac:dyDescent="0.2">
      <c r="B69" s="99"/>
      <c r="C69" s="100"/>
      <c r="D69" s="100"/>
      <c r="E69" s="100"/>
      <c r="F69" s="100"/>
      <c r="G69" s="100"/>
      <c r="H69" s="100"/>
      <c r="I69" s="100"/>
      <c r="J69" s="100"/>
      <c r="K69" s="101"/>
    </row>
    <row r="70" spans="2:11" ht="18.75" customHeight="1" x14ac:dyDescent="0.2">
      <c r="B70" s="102"/>
      <c r="C70" s="102"/>
      <c r="D70" s="102"/>
      <c r="E70" s="102"/>
      <c r="F70" s="102"/>
      <c r="G70" s="102"/>
      <c r="H70" s="102"/>
      <c r="I70" s="102"/>
      <c r="J70" s="102"/>
      <c r="K70" s="103"/>
    </row>
    <row r="71" spans="2:11" ht="18.75" customHeight="1" x14ac:dyDescent="0.2">
      <c r="B71" s="103"/>
      <c r="C71" s="103"/>
      <c r="D71" s="103"/>
      <c r="E71" s="103"/>
      <c r="F71" s="103"/>
      <c r="G71" s="103"/>
      <c r="H71" s="103"/>
      <c r="I71" s="103"/>
      <c r="J71" s="103"/>
      <c r="K71" s="103"/>
    </row>
    <row r="72" spans="2:11" ht="7.5" customHeight="1" x14ac:dyDescent="0.2">
      <c r="B72" s="104"/>
      <c r="C72" s="105"/>
      <c r="D72" s="105"/>
      <c r="E72" s="105"/>
      <c r="F72" s="105"/>
      <c r="G72" s="105"/>
      <c r="H72" s="105"/>
      <c r="I72" s="105"/>
      <c r="J72" s="105"/>
      <c r="K72" s="106"/>
    </row>
    <row r="73" spans="2:11" ht="45" customHeight="1" x14ac:dyDescent="0.2">
      <c r="B73" s="107"/>
      <c r="C73" s="204" t="s">
        <v>505</v>
      </c>
      <c r="D73" s="204"/>
      <c r="E73" s="204"/>
      <c r="F73" s="204"/>
      <c r="G73" s="204"/>
      <c r="H73" s="204"/>
      <c r="I73" s="204"/>
      <c r="J73" s="204"/>
      <c r="K73" s="108"/>
    </row>
    <row r="74" spans="2:11" ht="17.25" customHeight="1" x14ac:dyDescent="0.2">
      <c r="B74" s="107"/>
      <c r="C74" s="109" t="s">
        <v>506</v>
      </c>
      <c r="D74" s="109"/>
      <c r="E74" s="109"/>
      <c r="F74" s="109" t="s">
        <v>507</v>
      </c>
      <c r="G74" s="110"/>
      <c r="H74" s="109" t="s">
        <v>49</v>
      </c>
      <c r="I74" s="109" t="s">
        <v>52</v>
      </c>
      <c r="J74" s="109" t="s">
        <v>508</v>
      </c>
      <c r="K74" s="108"/>
    </row>
    <row r="75" spans="2:11" ht="17.25" customHeight="1" x14ac:dyDescent="0.2">
      <c r="B75" s="107"/>
      <c r="C75" s="111" t="s">
        <v>509</v>
      </c>
      <c r="D75" s="111"/>
      <c r="E75" s="111"/>
      <c r="F75" s="112" t="s">
        <v>510</v>
      </c>
      <c r="G75" s="113"/>
      <c r="H75" s="111"/>
      <c r="I75" s="111"/>
      <c r="J75" s="111" t="s">
        <v>511</v>
      </c>
      <c r="K75" s="108"/>
    </row>
    <row r="76" spans="2:11" ht="5.25" customHeight="1" x14ac:dyDescent="0.2">
      <c r="B76" s="107"/>
      <c r="C76" s="114"/>
      <c r="D76" s="114"/>
      <c r="E76" s="114"/>
      <c r="F76" s="114"/>
      <c r="G76" s="115"/>
      <c r="H76" s="114"/>
      <c r="I76" s="114"/>
      <c r="J76" s="114"/>
      <c r="K76" s="108"/>
    </row>
    <row r="77" spans="2:11" ht="15" customHeight="1" x14ac:dyDescent="0.2">
      <c r="B77" s="107"/>
      <c r="C77" s="97" t="s">
        <v>48</v>
      </c>
      <c r="D77" s="114"/>
      <c r="E77" s="114"/>
      <c r="F77" s="116" t="s">
        <v>512</v>
      </c>
      <c r="G77" s="115"/>
      <c r="H77" s="97" t="s">
        <v>513</v>
      </c>
      <c r="I77" s="97" t="s">
        <v>514</v>
      </c>
      <c r="J77" s="97">
        <v>20</v>
      </c>
      <c r="K77" s="108"/>
    </row>
    <row r="78" spans="2:11" ht="15" customHeight="1" x14ac:dyDescent="0.2">
      <c r="B78" s="107"/>
      <c r="C78" s="97" t="s">
        <v>515</v>
      </c>
      <c r="D78" s="97"/>
      <c r="E78" s="97"/>
      <c r="F78" s="116" t="s">
        <v>512</v>
      </c>
      <c r="G78" s="115"/>
      <c r="H78" s="97" t="s">
        <v>516</v>
      </c>
      <c r="I78" s="97" t="s">
        <v>514</v>
      </c>
      <c r="J78" s="97">
        <v>120</v>
      </c>
      <c r="K78" s="108"/>
    </row>
    <row r="79" spans="2:11" ht="15" customHeight="1" x14ac:dyDescent="0.2">
      <c r="B79" s="117"/>
      <c r="C79" s="97" t="s">
        <v>517</v>
      </c>
      <c r="D79" s="97"/>
      <c r="E79" s="97"/>
      <c r="F79" s="116" t="s">
        <v>518</v>
      </c>
      <c r="G79" s="115"/>
      <c r="H79" s="97" t="s">
        <v>519</v>
      </c>
      <c r="I79" s="97" t="s">
        <v>514</v>
      </c>
      <c r="J79" s="97">
        <v>50</v>
      </c>
      <c r="K79" s="108"/>
    </row>
    <row r="80" spans="2:11" ht="15" customHeight="1" x14ac:dyDescent="0.2">
      <c r="B80" s="117"/>
      <c r="C80" s="97" t="s">
        <v>520</v>
      </c>
      <c r="D80" s="97"/>
      <c r="E80" s="97"/>
      <c r="F80" s="116" t="s">
        <v>512</v>
      </c>
      <c r="G80" s="115"/>
      <c r="H80" s="97" t="s">
        <v>521</v>
      </c>
      <c r="I80" s="97" t="s">
        <v>522</v>
      </c>
      <c r="J80" s="97"/>
      <c r="K80" s="108"/>
    </row>
    <row r="81" spans="2:11" ht="15" customHeight="1" x14ac:dyDescent="0.2">
      <c r="B81" s="117"/>
      <c r="C81" s="118" t="s">
        <v>523</v>
      </c>
      <c r="D81" s="118"/>
      <c r="E81" s="118"/>
      <c r="F81" s="119" t="s">
        <v>518</v>
      </c>
      <c r="G81" s="118"/>
      <c r="H81" s="118" t="s">
        <v>524</v>
      </c>
      <c r="I81" s="118" t="s">
        <v>514</v>
      </c>
      <c r="J81" s="118">
        <v>15</v>
      </c>
      <c r="K81" s="108"/>
    </row>
    <row r="82" spans="2:11" ht="15" customHeight="1" x14ac:dyDescent="0.2">
      <c r="B82" s="117"/>
      <c r="C82" s="118" t="s">
        <v>525</v>
      </c>
      <c r="D82" s="118"/>
      <c r="E82" s="118"/>
      <c r="F82" s="119" t="s">
        <v>518</v>
      </c>
      <c r="G82" s="118"/>
      <c r="H82" s="118" t="s">
        <v>526</v>
      </c>
      <c r="I82" s="118" t="s">
        <v>514</v>
      </c>
      <c r="J82" s="118">
        <v>15</v>
      </c>
      <c r="K82" s="108"/>
    </row>
    <row r="83" spans="2:11" ht="15" customHeight="1" x14ac:dyDescent="0.2">
      <c r="B83" s="117"/>
      <c r="C83" s="118" t="s">
        <v>527</v>
      </c>
      <c r="D83" s="118"/>
      <c r="E83" s="118"/>
      <c r="F83" s="119" t="s">
        <v>518</v>
      </c>
      <c r="G83" s="118"/>
      <c r="H83" s="118" t="s">
        <v>528</v>
      </c>
      <c r="I83" s="118" t="s">
        <v>514</v>
      </c>
      <c r="J83" s="118">
        <v>20</v>
      </c>
      <c r="K83" s="108"/>
    </row>
    <row r="84" spans="2:11" ht="15" customHeight="1" x14ac:dyDescent="0.2">
      <c r="B84" s="117"/>
      <c r="C84" s="118" t="s">
        <v>529</v>
      </c>
      <c r="D84" s="118"/>
      <c r="E84" s="118"/>
      <c r="F84" s="119" t="s">
        <v>518</v>
      </c>
      <c r="G84" s="118"/>
      <c r="H84" s="118" t="s">
        <v>530</v>
      </c>
      <c r="I84" s="118" t="s">
        <v>514</v>
      </c>
      <c r="J84" s="118">
        <v>20</v>
      </c>
      <c r="K84" s="108"/>
    </row>
    <row r="85" spans="2:11" ht="15" customHeight="1" x14ac:dyDescent="0.2">
      <c r="B85" s="117"/>
      <c r="C85" s="97" t="s">
        <v>531</v>
      </c>
      <c r="D85" s="97"/>
      <c r="E85" s="97"/>
      <c r="F85" s="116" t="s">
        <v>518</v>
      </c>
      <c r="G85" s="115"/>
      <c r="H85" s="97" t="s">
        <v>532</v>
      </c>
      <c r="I85" s="97" t="s">
        <v>514</v>
      </c>
      <c r="J85" s="97">
        <v>50</v>
      </c>
      <c r="K85" s="108"/>
    </row>
    <row r="86" spans="2:11" ht="15" customHeight="1" x14ac:dyDescent="0.2">
      <c r="B86" s="117"/>
      <c r="C86" s="97" t="s">
        <v>533</v>
      </c>
      <c r="D86" s="97"/>
      <c r="E86" s="97"/>
      <c r="F86" s="116" t="s">
        <v>518</v>
      </c>
      <c r="G86" s="115"/>
      <c r="H86" s="97" t="s">
        <v>534</v>
      </c>
      <c r="I86" s="97" t="s">
        <v>514</v>
      </c>
      <c r="J86" s="97">
        <v>20</v>
      </c>
      <c r="K86" s="108"/>
    </row>
    <row r="87" spans="2:11" ht="15" customHeight="1" x14ac:dyDescent="0.2">
      <c r="B87" s="117"/>
      <c r="C87" s="97" t="s">
        <v>535</v>
      </c>
      <c r="D87" s="97"/>
      <c r="E87" s="97"/>
      <c r="F87" s="116" t="s">
        <v>518</v>
      </c>
      <c r="G87" s="115"/>
      <c r="H87" s="97" t="s">
        <v>536</v>
      </c>
      <c r="I87" s="97" t="s">
        <v>514</v>
      </c>
      <c r="J87" s="97">
        <v>20</v>
      </c>
      <c r="K87" s="108"/>
    </row>
    <row r="88" spans="2:11" ht="15" customHeight="1" x14ac:dyDescent="0.2">
      <c r="B88" s="117"/>
      <c r="C88" s="97" t="s">
        <v>537</v>
      </c>
      <c r="D88" s="97"/>
      <c r="E88" s="97"/>
      <c r="F88" s="116" t="s">
        <v>518</v>
      </c>
      <c r="G88" s="115"/>
      <c r="H88" s="97" t="s">
        <v>538</v>
      </c>
      <c r="I88" s="97" t="s">
        <v>514</v>
      </c>
      <c r="J88" s="97">
        <v>50</v>
      </c>
      <c r="K88" s="108"/>
    </row>
    <row r="89" spans="2:11" ht="15" customHeight="1" x14ac:dyDescent="0.2">
      <c r="B89" s="117"/>
      <c r="C89" s="97" t="s">
        <v>539</v>
      </c>
      <c r="D89" s="97"/>
      <c r="E89" s="97"/>
      <c r="F89" s="116" t="s">
        <v>518</v>
      </c>
      <c r="G89" s="115"/>
      <c r="H89" s="97" t="s">
        <v>539</v>
      </c>
      <c r="I89" s="97" t="s">
        <v>514</v>
      </c>
      <c r="J89" s="97">
        <v>50</v>
      </c>
      <c r="K89" s="108"/>
    </row>
    <row r="90" spans="2:11" ht="15" customHeight="1" x14ac:dyDescent="0.2">
      <c r="B90" s="117"/>
      <c r="C90" s="97" t="s">
        <v>540</v>
      </c>
      <c r="D90" s="97"/>
      <c r="E90" s="97"/>
      <c r="F90" s="116" t="s">
        <v>518</v>
      </c>
      <c r="G90" s="115"/>
      <c r="H90" s="97" t="s">
        <v>541</v>
      </c>
      <c r="I90" s="97" t="s">
        <v>514</v>
      </c>
      <c r="J90" s="97">
        <v>255</v>
      </c>
      <c r="K90" s="108"/>
    </row>
    <row r="91" spans="2:11" ht="15" customHeight="1" x14ac:dyDescent="0.2">
      <c r="B91" s="117"/>
      <c r="C91" s="97" t="s">
        <v>542</v>
      </c>
      <c r="D91" s="97"/>
      <c r="E91" s="97"/>
      <c r="F91" s="116" t="s">
        <v>512</v>
      </c>
      <c r="G91" s="115"/>
      <c r="H91" s="97" t="s">
        <v>543</v>
      </c>
      <c r="I91" s="97" t="s">
        <v>544</v>
      </c>
      <c r="J91" s="97"/>
      <c r="K91" s="108"/>
    </row>
    <row r="92" spans="2:11" ht="15" customHeight="1" x14ac:dyDescent="0.2">
      <c r="B92" s="117"/>
      <c r="C92" s="97" t="s">
        <v>545</v>
      </c>
      <c r="D92" s="97"/>
      <c r="E92" s="97"/>
      <c r="F92" s="116" t="s">
        <v>512</v>
      </c>
      <c r="G92" s="115"/>
      <c r="H92" s="97" t="s">
        <v>546</v>
      </c>
      <c r="I92" s="97" t="s">
        <v>547</v>
      </c>
      <c r="J92" s="97"/>
      <c r="K92" s="108"/>
    </row>
    <row r="93" spans="2:11" ht="15" customHeight="1" x14ac:dyDescent="0.2">
      <c r="B93" s="117"/>
      <c r="C93" s="97" t="s">
        <v>548</v>
      </c>
      <c r="D93" s="97"/>
      <c r="E93" s="97"/>
      <c r="F93" s="116" t="s">
        <v>512</v>
      </c>
      <c r="G93" s="115"/>
      <c r="H93" s="97" t="s">
        <v>548</v>
      </c>
      <c r="I93" s="97" t="s">
        <v>547</v>
      </c>
      <c r="J93" s="97"/>
      <c r="K93" s="108"/>
    </row>
    <row r="94" spans="2:11" ht="15" customHeight="1" x14ac:dyDescent="0.2">
      <c r="B94" s="117"/>
      <c r="C94" s="97" t="s">
        <v>34</v>
      </c>
      <c r="D94" s="97"/>
      <c r="E94" s="97"/>
      <c r="F94" s="116" t="s">
        <v>512</v>
      </c>
      <c r="G94" s="115"/>
      <c r="H94" s="97" t="s">
        <v>549</v>
      </c>
      <c r="I94" s="97" t="s">
        <v>547</v>
      </c>
      <c r="J94" s="97"/>
      <c r="K94" s="108"/>
    </row>
    <row r="95" spans="2:11" ht="15" customHeight="1" x14ac:dyDescent="0.2">
      <c r="B95" s="117"/>
      <c r="C95" s="97" t="s">
        <v>44</v>
      </c>
      <c r="D95" s="97"/>
      <c r="E95" s="97"/>
      <c r="F95" s="116" t="s">
        <v>512</v>
      </c>
      <c r="G95" s="115"/>
      <c r="H95" s="97" t="s">
        <v>550</v>
      </c>
      <c r="I95" s="97" t="s">
        <v>547</v>
      </c>
      <c r="J95" s="97"/>
      <c r="K95" s="108"/>
    </row>
    <row r="96" spans="2:11" ht="15" customHeight="1" x14ac:dyDescent="0.2">
      <c r="B96" s="120"/>
      <c r="C96" s="121"/>
      <c r="D96" s="121"/>
      <c r="E96" s="121"/>
      <c r="F96" s="121"/>
      <c r="G96" s="121"/>
      <c r="H96" s="121"/>
      <c r="I96" s="121"/>
      <c r="J96" s="121"/>
      <c r="K96" s="122"/>
    </row>
    <row r="97" spans="2:11" ht="18.75" customHeight="1" x14ac:dyDescent="0.2">
      <c r="B97" s="123"/>
      <c r="C97" s="124"/>
      <c r="D97" s="124"/>
      <c r="E97" s="124"/>
      <c r="F97" s="124"/>
      <c r="G97" s="124"/>
      <c r="H97" s="124"/>
      <c r="I97" s="124"/>
      <c r="J97" s="124"/>
      <c r="K97" s="123"/>
    </row>
    <row r="98" spans="2:11" ht="18.75" customHeight="1" x14ac:dyDescent="0.2">
      <c r="B98" s="103"/>
      <c r="C98" s="103"/>
      <c r="D98" s="103"/>
      <c r="E98" s="103"/>
      <c r="F98" s="103"/>
      <c r="G98" s="103"/>
      <c r="H98" s="103"/>
      <c r="I98" s="103"/>
      <c r="J98" s="103"/>
      <c r="K98" s="103"/>
    </row>
    <row r="99" spans="2:11" ht="7.5" customHeight="1" x14ac:dyDescent="0.2">
      <c r="B99" s="104"/>
      <c r="C99" s="105"/>
      <c r="D99" s="105"/>
      <c r="E99" s="105"/>
      <c r="F99" s="105"/>
      <c r="G99" s="105"/>
      <c r="H99" s="105"/>
      <c r="I99" s="105"/>
      <c r="J99" s="105"/>
      <c r="K99" s="106"/>
    </row>
    <row r="100" spans="2:11" ht="45" customHeight="1" x14ac:dyDescent="0.2">
      <c r="B100" s="107"/>
      <c r="C100" s="204" t="s">
        <v>551</v>
      </c>
      <c r="D100" s="204"/>
      <c r="E100" s="204"/>
      <c r="F100" s="204"/>
      <c r="G100" s="204"/>
      <c r="H100" s="204"/>
      <c r="I100" s="204"/>
      <c r="J100" s="204"/>
      <c r="K100" s="108"/>
    </row>
    <row r="101" spans="2:11" ht="17.25" customHeight="1" x14ac:dyDescent="0.2">
      <c r="B101" s="107"/>
      <c r="C101" s="109" t="s">
        <v>506</v>
      </c>
      <c r="D101" s="109"/>
      <c r="E101" s="109"/>
      <c r="F101" s="109" t="s">
        <v>507</v>
      </c>
      <c r="G101" s="110"/>
      <c r="H101" s="109" t="s">
        <v>49</v>
      </c>
      <c r="I101" s="109" t="s">
        <v>52</v>
      </c>
      <c r="J101" s="109" t="s">
        <v>508</v>
      </c>
      <c r="K101" s="108"/>
    </row>
    <row r="102" spans="2:11" ht="17.25" customHeight="1" x14ac:dyDescent="0.2">
      <c r="B102" s="107"/>
      <c r="C102" s="111" t="s">
        <v>509</v>
      </c>
      <c r="D102" s="111"/>
      <c r="E102" s="111"/>
      <c r="F102" s="112" t="s">
        <v>510</v>
      </c>
      <c r="G102" s="113"/>
      <c r="H102" s="111"/>
      <c r="I102" s="111"/>
      <c r="J102" s="111" t="s">
        <v>511</v>
      </c>
      <c r="K102" s="108"/>
    </row>
    <row r="103" spans="2:11" ht="5.25" customHeight="1" x14ac:dyDescent="0.2">
      <c r="B103" s="107"/>
      <c r="C103" s="109"/>
      <c r="D103" s="109"/>
      <c r="E103" s="109"/>
      <c r="F103" s="109"/>
      <c r="G103" s="125"/>
      <c r="H103" s="109"/>
      <c r="I103" s="109"/>
      <c r="J103" s="109"/>
      <c r="K103" s="108"/>
    </row>
    <row r="104" spans="2:11" ht="15" customHeight="1" x14ac:dyDescent="0.2">
      <c r="B104" s="107"/>
      <c r="C104" s="97" t="s">
        <v>48</v>
      </c>
      <c r="D104" s="114"/>
      <c r="E104" s="114"/>
      <c r="F104" s="116" t="s">
        <v>512</v>
      </c>
      <c r="G104" s="125"/>
      <c r="H104" s="97" t="s">
        <v>552</v>
      </c>
      <c r="I104" s="97" t="s">
        <v>514</v>
      </c>
      <c r="J104" s="97">
        <v>20</v>
      </c>
      <c r="K104" s="108"/>
    </row>
    <row r="105" spans="2:11" ht="15" customHeight="1" x14ac:dyDescent="0.2">
      <c r="B105" s="107"/>
      <c r="C105" s="97" t="s">
        <v>515</v>
      </c>
      <c r="D105" s="97"/>
      <c r="E105" s="97"/>
      <c r="F105" s="116" t="s">
        <v>512</v>
      </c>
      <c r="G105" s="97"/>
      <c r="H105" s="97" t="s">
        <v>552</v>
      </c>
      <c r="I105" s="97" t="s">
        <v>514</v>
      </c>
      <c r="J105" s="97">
        <v>120</v>
      </c>
      <c r="K105" s="108"/>
    </row>
    <row r="106" spans="2:11" ht="15" customHeight="1" x14ac:dyDescent="0.2">
      <c r="B106" s="117"/>
      <c r="C106" s="97" t="s">
        <v>517</v>
      </c>
      <c r="D106" s="97"/>
      <c r="E106" s="97"/>
      <c r="F106" s="116" t="s">
        <v>518</v>
      </c>
      <c r="G106" s="97"/>
      <c r="H106" s="97" t="s">
        <v>552</v>
      </c>
      <c r="I106" s="97" t="s">
        <v>514</v>
      </c>
      <c r="J106" s="97">
        <v>50</v>
      </c>
      <c r="K106" s="108"/>
    </row>
    <row r="107" spans="2:11" ht="15" customHeight="1" x14ac:dyDescent="0.2">
      <c r="B107" s="117"/>
      <c r="C107" s="97" t="s">
        <v>520</v>
      </c>
      <c r="D107" s="97"/>
      <c r="E107" s="97"/>
      <c r="F107" s="116" t="s">
        <v>512</v>
      </c>
      <c r="G107" s="97"/>
      <c r="H107" s="97" t="s">
        <v>552</v>
      </c>
      <c r="I107" s="97" t="s">
        <v>522</v>
      </c>
      <c r="J107" s="97"/>
      <c r="K107" s="108"/>
    </row>
    <row r="108" spans="2:11" ht="15" customHeight="1" x14ac:dyDescent="0.2">
      <c r="B108" s="117"/>
      <c r="C108" s="97" t="s">
        <v>531</v>
      </c>
      <c r="D108" s="97"/>
      <c r="E108" s="97"/>
      <c r="F108" s="116" t="s">
        <v>518</v>
      </c>
      <c r="G108" s="97"/>
      <c r="H108" s="97" t="s">
        <v>552</v>
      </c>
      <c r="I108" s="97" t="s">
        <v>514</v>
      </c>
      <c r="J108" s="97">
        <v>50</v>
      </c>
      <c r="K108" s="108"/>
    </row>
    <row r="109" spans="2:11" ht="15" customHeight="1" x14ac:dyDescent="0.2">
      <c r="B109" s="117"/>
      <c r="C109" s="97" t="s">
        <v>539</v>
      </c>
      <c r="D109" s="97"/>
      <c r="E109" s="97"/>
      <c r="F109" s="116" t="s">
        <v>518</v>
      </c>
      <c r="G109" s="97"/>
      <c r="H109" s="97" t="s">
        <v>552</v>
      </c>
      <c r="I109" s="97" t="s">
        <v>514</v>
      </c>
      <c r="J109" s="97">
        <v>50</v>
      </c>
      <c r="K109" s="108"/>
    </row>
    <row r="110" spans="2:11" ht="15" customHeight="1" x14ac:dyDescent="0.2">
      <c r="B110" s="117"/>
      <c r="C110" s="97" t="s">
        <v>537</v>
      </c>
      <c r="D110" s="97"/>
      <c r="E110" s="97"/>
      <c r="F110" s="116" t="s">
        <v>518</v>
      </c>
      <c r="G110" s="97"/>
      <c r="H110" s="97" t="s">
        <v>552</v>
      </c>
      <c r="I110" s="97" t="s">
        <v>514</v>
      </c>
      <c r="J110" s="97">
        <v>50</v>
      </c>
      <c r="K110" s="108"/>
    </row>
    <row r="111" spans="2:11" ht="15" customHeight="1" x14ac:dyDescent="0.2">
      <c r="B111" s="117"/>
      <c r="C111" s="97" t="s">
        <v>48</v>
      </c>
      <c r="D111" s="97"/>
      <c r="E111" s="97"/>
      <c r="F111" s="116" t="s">
        <v>512</v>
      </c>
      <c r="G111" s="97"/>
      <c r="H111" s="97" t="s">
        <v>553</v>
      </c>
      <c r="I111" s="97" t="s">
        <v>514</v>
      </c>
      <c r="J111" s="97">
        <v>20</v>
      </c>
      <c r="K111" s="108"/>
    </row>
    <row r="112" spans="2:11" ht="15" customHeight="1" x14ac:dyDescent="0.2">
      <c r="B112" s="117"/>
      <c r="C112" s="97" t="s">
        <v>554</v>
      </c>
      <c r="D112" s="97"/>
      <c r="E112" s="97"/>
      <c r="F112" s="116" t="s">
        <v>512</v>
      </c>
      <c r="G112" s="97"/>
      <c r="H112" s="97" t="s">
        <v>555</v>
      </c>
      <c r="I112" s="97" t="s">
        <v>514</v>
      </c>
      <c r="J112" s="97">
        <v>120</v>
      </c>
      <c r="K112" s="108"/>
    </row>
    <row r="113" spans="2:11" ht="15" customHeight="1" x14ac:dyDescent="0.2">
      <c r="B113" s="117"/>
      <c r="C113" s="97" t="s">
        <v>34</v>
      </c>
      <c r="D113" s="97"/>
      <c r="E113" s="97"/>
      <c r="F113" s="116" t="s">
        <v>512</v>
      </c>
      <c r="G113" s="97"/>
      <c r="H113" s="97" t="s">
        <v>556</v>
      </c>
      <c r="I113" s="97" t="s">
        <v>547</v>
      </c>
      <c r="J113" s="97"/>
      <c r="K113" s="108"/>
    </row>
    <row r="114" spans="2:11" ht="15" customHeight="1" x14ac:dyDescent="0.2">
      <c r="B114" s="117"/>
      <c r="C114" s="97" t="s">
        <v>44</v>
      </c>
      <c r="D114" s="97"/>
      <c r="E114" s="97"/>
      <c r="F114" s="116" t="s">
        <v>512</v>
      </c>
      <c r="G114" s="97"/>
      <c r="H114" s="97" t="s">
        <v>557</v>
      </c>
      <c r="I114" s="97" t="s">
        <v>547</v>
      </c>
      <c r="J114" s="97"/>
      <c r="K114" s="108"/>
    </row>
    <row r="115" spans="2:11" ht="15" customHeight="1" x14ac:dyDescent="0.2">
      <c r="B115" s="117"/>
      <c r="C115" s="97" t="s">
        <v>52</v>
      </c>
      <c r="D115" s="97"/>
      <c r="E115" s="97"/>
      <c r="F115" s="116" t="s">
        <v>512</v>
      </c>
      <c r="G115" s="97"/>
      <c r="H115" s="97" t="s">
        <v>558</v>
      </c>
      <c r="I115" s="97" t="s">
        <v>559</v>
      </c>
      <c r="J115" s="97"/>
      <c r="K115" s="108"/>
    </row>
    <row r="116" spans="2:11" ht="15" customHeight="1" x14ac:dyDescent="0.2">
      <c r="B116" s="120"/>
      <c r="C116" s="126"/>
      <c r="D116" s="126"/>
      <c r="E116" s="126"/>
      <c r="F116" s="126"/>
      <c r="G116" s="126"/>
      <c r="H116" s="126"/>
      <c r="I116" s="126"/>
      <c r="J116" s="126"/>
      <c r="K116" s="122"/>
    </row>
    <row r="117" spans="2:11" ht="18.75" customHeight="1" x14ac:dyDescent="0.2">
      <c r="B117" s="127"/>
      <c r="C117" s="94"/>
      <c r="D117" s="94"/>
      <c r="E117" s="94"/>
      <c r="F117" s="128"/>
      <c r="G117" s="94"/>
      <c r="H117" s="94"/>
      <c r="I117" s="94"/>
      <c r="J117" s="94"/>
      <c r="K117" s="127"/>
    </row>
    <row r="118" spans="2:11" ht="18.75" customHeight="1" x14ac:dyDescent="0.2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</row>
    <row r="119" spans="2:11" ht="7.5" customHeight="1" x14ac:dyDescent="0.2">
      <c r="B119" s="129"/>
      <c r="C119" s="130"/>
      <c r="D119" s="130"/>
      <c r="E119" s="130"/>
      <c r="F119" s="130"/>
      <c r="G119" s="130"/>
      <c r="H119" s="130"/>
      <c r="I119" s="130"/>
      <c r="J119" s="130"/>
      <c r="K119" s="131"/>
    </row>
    <row r="120" spans="2:11" ht="45" customHeight="1" x14ac:dyDescent="0.2">
      <c r="B120" s="132"/>
      <c r="C120" s="201" t="s">
        <v>560</v>
      </c>
      <c r="D120" s="201"/>
      <c r="E120" s="201"/>
      <c r="F120" s="201"/>
      <c r="G120" s="201"/>
      <c r="H120" s="201"/>
      <c r="I120" s="201"/>
      <c r="J120" s="201"/>
      <c r="K120" s="133"/>
    </row>
    <row r="121" spans="2:11" ht="17.25" customHeight="1" x14ac:dyDescent="0.2">
      <c r="B121" s="134"/>
      <c r="C121" s="109" t="s">
        <v>506</v>
      </c>
      <c r="D121" s="109"/>
      <c r="E121" s="109"/>
      <c r="F121" s="109" t="s">
        <v>507</v>
      </c>
      <c r="G121" s="110"/>
      <c r="H121" s="109" t="s">
        <v>49</v>
      </c>
      <c r="I121" s="109" t="s">
        <v>52</v>
      </c>
      <c r="J121" s="109" t="s">
        <v>508</v>
      </c>
      <c r="K121" s="135"/>
    </row>
    <row r="122" spans="2:11" ht="17.25" customHeight="1" x14ac:dyDescent="0.2">
      <c r="B122" s="134"/>
      <c r="C122" s="111" t="s">
        <v>509</v>
      </c>
      <c r="D122" s="111"/>
      <c r="E122" s="111"/>
      <c r="F122" s="112" t="s">
        <v>510</v>
      </c>
      <c r="G122" s="113"/>
      <c r="H122" s="111"/>
      <c r="I122" s="111"/>
      <c r="J122" s="111" t="s">
        <v>511</v>
      </c>
      <c r="K122" s="135"/>
    </row>
    <row r="123" spans="2:11" ht="5.25" customHeight="1" x14ac:dyDescent="0.2">
      <c r="B123" s="136"/>
      <c r="C123" s="114"/>
      <c r="D123" s="114"/>
      <c r="E123" s="114"/>
      <c r="F123" s="114"/>
      <c r="G123" s="97"/>
      <c r="H123" s="114"/>
      <c r="I123" s="114"/>
      <c r="J123" s="114"/>
      <c r="K123" s="137"/>
    </row>
    <row r="124" spans="2:11" ht="15" customHeight="1" x14ac:dyDescent="0.2">
      <c r="B124" s="136"/>
      <c r="C124" s="97" t="s">
        <v>515</v>
      </c>
      <c r="D124" s="114"/>
      <c r="E124" s="114"/>
      <c r="F124" s="116" t="s">
        <v>512</v>
      </c>
      <c r="G124" s="97"/>
      <c r="H124" s="97" t="s">
        <v>552</v>
      </c>
      <c r="I124" s="97" t="s">
        <v>514</v>
      </c>
      <c r="J124" s="97">
        <v>120</v>
      </c>
      <c r="K124" s="138"/>
    </row>
    <row r="125" spans="2:11" ht="15" customHeight="1" x14ac:dyDescent="0.2">
      <c r="B125" s="136"/>
      <c r="C125" s="97" t="s">
        <v>561</v>
      </c>
      <c r="D125" s="97"/>
      <c r="E125" s="97"/>
      <c r="F125" s="116" t="s">
        <v>512</v>
      </c>
      <c r="G125" s="97"/>
      <c r="H125" s="97" t="s">
        <v>562</v>
      </c>
      <c r="I125" s="97" t="s">
        <v>514</v>
      </c>
      <c r="J125" s="97" t="s">
        <v>563</v>
      </c>
      <c r="K125" s="138"/>
    </row>
    <row r="126" spans="2:11" ht="15" customHeight="1" x14ac:dyDescent="0.2">
      <c r="B126" s="136"/>
      <c r="C126" s="97" t="s">
        <v>466</v>
      </c>
      <c r="D126" s="97"/>
      <c r="E126" s="97"/>
      <c r="F126" s="116" t="s">
        <v>512</v>
      </c>
      <c r="G126" s="97"/>
      <c r="H126" s="97" t="s">
        <v>564</v>
      </c>
      <c r="I126" s="97" t="s">
        <v>514</v>
      </c>
      <c r="J126" s="97" t="s">
        <v>563</v>
      </c>
      <c r="K126" s="138"/>
    </row>
    <row r="127" spans="2:11" ht="15" customHeight="1" x14ac:dyDescent="0.2">
      <c r="B127" s="136"/>
      <c r="C127" s="97" t="s">
        <v>523</v>
      </c>
      <c r="D127" s="97"/>
      <c r="E127" s="97"/>
      <c r="F127" s="116" t="s">
        <v>518</v>
      </c>
      <c r="G127" s="97"/>
      <c r="H127" s="97" t="s">
        <v>524</v>
      </c>
      <c r="I127" s="97" t="s">
        <v>514</v>
      </c>
      <c r="J127" s="97">
        <v>15</v>
      </c>
      <c r="K127" s="138"/>
    </row>
    <row r="128" spans="2:11" ht="15" customHeight="1" x14ac:dyDescent="0.2">
      <c r="B128" s="136"/>
      <c r="C128" s="118" t="s">
        <v>525</v>
      </c>
      <c r="D128" s="118"/>
      <c r="E128" s="118"/>
      <c r="F128" s="119" t="s">
        <v>518</v>
      </c>
      <c r="G128" s="118"/>
      <c r="H128" s="118" t="s">
        <v>526</v>
      </c>
      <c r="I128" s="118" t="s">
        <v>514</v>
      </c>
      <c r="J128" s="118">
        <v>15</v>
      </c>
      <c r="K128" s="138"/>
    </row>
    <row r="129" spans="2:11" ht="15" customHeight="1" x14ac:dyDescent="0.2">
      <c r="B129" s="136"/>
      <c r="C129" s="118" t="s">
        <v>527</v>
      </c>
      <c r="D129" s="118"/>
      <c r="E129" s="118"/>
      <c r="F129" s="119" t="s">
        <v>518</v>
      </c>
      <c r="G129" s="118"/>
      <c r="H129" s="118" t="s">
        <v>528</v>
      </c>
      <c r="I129" s="118" t="s">
        <v>514</v>
      </c>
      <c r="J129" s="118">
        <v>20</v>
      </c>
      <c r="K129" s="138"/>
    </row>
    <row r="130" spans="2:11" ht="15" customHeight="1" x14ac:dyDescent="0.2">
      <c r="B130" s="136"/>
      <c r="C130" s="118" t="s">
        <v>529</v>
      </c>
      <c r="D130" s="118"/>
      <c r="E130" s="118"/>
      <c r="F130" s="119" t="s">
        <v>518</v>
      </c>
      <c r="G130" s="118"/>
      <c r="H130" s="118" t="s">
        <v>530</v>
      </c>
      <c r="I130" s="118" t="s">
        <v>514</v>
      </c>
      <c r="J130" s="118">
        <v>20</v>
      </c>
      <c r="K130" s="138"/>
    </row>
    <row r="131" spans="2:11" ht="15" customHeight="1" x14ac:dyDescent="0.2">
      <c r="B131" s="136"/>
      <c r="C131" s="97" t="s">
        <v>517</v>
      </c>
      <c r="D131" s="97"/>
      <c r="E131" s="97"/>
      <c r="F131" s="116" t="s">
        <v>518</v>
      </c>
      <c r="G131" s="97"/>
      <c r="H131" s="97" t="s">
        <v>552</v>
      </c>
      <c r="I131" s="97" t="s">
        <v>514</v>
      </c>
      <c r="J131" s="97">
        <v>50</v>
      </c>
      <c r="K131" s="138"/>
    </row>
    <row r="132" spans="2:11" ht="15" customHeight="1" x14ac:dyDescent="0.2">
      <c r="B132" s="136"/>
      <c r="C132" s="97" t="s">
        <v>531</v>
      </c>
      <c r="D132" s="97"/>
      <c r="E132" s="97"/>
      <c r="F132" s="116" t="s">
        <v>518</v>
      </c>
      <c r="G132" s="97"/>
      <c r="H132" s="97" t="s">
        <v>552</v>
      </c>
      <c r="I132" s="97" t="s">
        <v>514</v>
      </c>
      <c r="J132" s="97">
        <v>50</v>
      </c>
      <c r="K132" s="138"/>
    </row>
    <row r="133" spans="2:11" ht="15" customHeight="1" x14ac:dyDescent="0.2">
      <c r="B133" s="136"/>
      <c r="C133" s="97" t="s">
        <v>537</v>
      </c>
      <c r="D133" s="97"/>
      <c r="E133" s="97"/>
      <c r="F133" s="116" t="s">
        <v>518</v>
      </c>
      <c r="G133" s="97"/>
      <c r="H133" s="97" t="s">
        <v>552</v>
      </c>
      <c r="I133" s="97" t="s">
        <v>514</v>
      </c>
      <c r="J133" s="97">
        <v>50</v>
      </c>
      <c r="K133" s="138"/>
    </row>
    <row r="134" spans="2:11" ht="15" customHeight="1" x14ac:dyDescent="0.2">
      <c r="B134" s="136"/>
      <c r="C134" s="97" t="s">
        <v>539</v>
      </c>
      <c r="D134" s="97"/>
      <c r="E134" s="97"/>
      <c r="F134" s="116" t="s">
        <v>518</v>
      </c>
      <c r="G134" s="97"/>
      <c r="H134" s="97" t="s">
        <v>552</v>
      </c>
      <c r="I134" s="97" t="s">
        <v>514</v>
      </c>
      <c r="J134" s="97">
        <v>50</v>
      </c>
      <c r="K134" s="138"/>
    </row>
    <row r="135" spans="2:11" ht="15" customHeight="1" x14ac:dyDescent="0.2">
      <c r="B135" s="136"/>
      <c r="C135" s="97" t="s">
        <v>540</v>
      </c>
      <c r="D135" s="97"/>
      <c r="E135" s="97"/>
      <c r="F135" s="116" t="s">
        <v>518</v>
      </c>
      <c r="G135" s="97"/>
      <c r="H135" s="97" t="s">
        <v>565</v>
      </c>
      <c r="I135" s="97" t="s">
        <v>514</v>
      </c>
      <c r="J135" s="97">
        <v>255</v>
      </c>
      <c r="K135" s="138"/>
    </row>
    <row r="136" spans="2:11" ht="15" customHeight="1" x14ac:dyDescent="0.2">
      <c r="B136" s="136"/>
      <c r="C136" s="97" t="s">
        <v>542</v>
      </c>
      <c r="D136" s="97"/>
      <c r="E136" s="97"/>
      <c r="F136" s="116" t="s">
        <v>512</v>
      </c>
      <c r="G136" s="97"/>
      <c r="H136" s="97" t="s">
        <v>566</v>
      </c>
      <c r="I136" s="97" t="s">
        <v>544</v>
      </c>
      <c r="J136" s="97"/>
      <c r="K136" s="138"/>
    </row>
    <row r="137" spans="2:11" ht="15" customHeight="1" x14ac:dyDescent="0.2">
      <c r="B137" s="136"/>
      <c r="C137" s="97" t="s">
        <v>545</v>
      </c>
      <c r="D137" s="97"/>
      <c r="E137" s="97"/>
      <c r="F137" s="116" t="s">
        <v>512</v>
      </c>
      <c r="G137" s="97"/>
      <c r="H137" s="97" t="s">
        <v>567</v>
      </c>
      <c r="I137" s="97" t="s">
        <v>547</v>
      </c>
      <c r="J137" s="97"/>
      <c r="K137" s="138"/>
    </row>
    <row r="138" spans="2:11" ht="15" customHeight="1" x14ac:dyDescent="0.2">
      <c r="B138" s="136"/>
      <c r="C138" s="97" t="s">
        <v>548</v>
      </c>
      <c r="D138" s="97"/>
      <c r="E138" s="97"/>
      <c r="F138" s="116" t="s">
        <v>512</v>
      </c>
      <c r="G138" s="97"/>
      <c r="H138" s="97" t="s">
        <v>548</v>
      </c>
      <c r="I138" s="97" t="s">
        <v>547</v>
      </c>
      <c r="J138" s="97"/>
      <c r="K138" s="138"/>
    </row>
    <row r="139" spans="2:11" ht="15" customHeight="1" x14ac:dyDescent="0.2">
      <c r="B139" s="136"/>
      <c r="C139" s="97" t="s">
        <v>34</v>
      </c>
      <c r="D139" s="97"/>
      <c r="E139" s="97"/>
      <c r="F139" s="116" t="s">
        <v>512</v>
      </c>
      <c r="G139" s="97"/>
      <c r="H139" s="97" t="s">
        <v>568</v>
      </c>
      <c r="I139" s="97" t="s">
        <v>547</v>
      </c>
      <c r="J139" s="97"/>
      <c r="K139" s="138"/>
    </row>
    <row r="140" spans="2:11" ht="15" customHeight="1" x14ac:dyDescent="0.2">
      <c r="B140" s="136"/>
      <c r="C140" s="97" t="s">
        <v>569</v>
      </c>
      <c r="D140" s="97"/>
      <c r="E140" s="97"/>
      <c r="F140" s="116" t="s">
        <v>512</v>
      </c>
      <c r="G140" s="97"/>
      <c r="H140" s="97" t="s">
        <v>570</v>
      </c>
      <c r="I140" s="97" t="s">
        <v>547</v>
      </c>
      <c r="J140" s="97"/>
      <c r="K140" s="138"/>
    </row>
    <row r="141" spans="2:11" ht="15" customHeight="1" x14ac:dyDescent="0.2">
      <c r="B141" s="139"/>
      <c r="C141" s="140"/>
      <c r="D141" s="140"/>
      <c r="E141" s="140"/>
      <c r="F141" s="140"/>
      <c r="G141" s="140"/>
      <c r="H141" s="140"/>
      <c r="I141" s="140"/>
      <c r="J141" s="140"/>
      <c r="K141" s="141"/>
    </row>
    <row r="142" spans="2:11" ht="18.75" customHeight="1" x14ac:dyDescent="0.2">
      <c r="B142" s="94"/>
      <c r="C142" s="94"/>
      <c r="D142" s="94"/>
      <c r="E142" s="94"/>
      <c r="F142" s="128"/>
      <c r="G142" s="94"/>
      <c r="H142" s="94"/>
      <c r="I142" s="94"/>
      <c r="J142" s="94"/>
      <c r="K142" s="94"/>
    </row>
    <row r="143" spans="2:11" ht="18.75" customHeight="1" x14ac:dyDescent="0.2"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</row>
    <row r="144" spans="2:11" ht="7.5" customHeight="1" x14ac:dyDescent="0.2">
      <c r="B144" s="104"/>
      <c r="C144" s="105"/>
      <c r="D144" s="105"/>
      <c r="E144" s="105"/>
      <c r="F144" s="105"/>
      <c r="G144" s="105"/>
      <c r="H144" s="105"/>
      <c r="I144" s="105"/>
      <c r="J144" s="105"/>
      <c r="K144" s="106"/>
    </row>
    <row r="145" spans="2:11" ht="45" customHeight="1" x14ac:dyDescent="0.2">
      <c r="B145" s="107"/>
      <c r="C145" s="204" t="s">
        <v>571</v>
      </c>
      <c r="D145" s="204"/>
      <c r="E145" s="204"/>
      <c r="F145" s="204"/>
      <c r="G145" s="204"/>
      <c r="H145" s="204"/>
      <c r="I145" s="204"/>
      <c r="J145" s="204"/>
      <c r="K145" s="108"/>
    </row>
    <row r="146" spans="2:11" ht="17.25" customHeight="1" x14ac:dyDescent="0.2">
      <c r="B146" s="107"/>
      <c r="C146" s="109" t="s">
        <v>506</v>
      </c>
      <c r="D146" s="109"/>
      <c r="E146" s="109"/>
      <c r="F146" s="109" t="s">
        <v>507</v>
      </c>
      <c r="G146" s="110"/>
      <c r="H146" s="109" t="s">
        <v>49</v>
      </c>
      <c r="I146" s="109" t="s">
        <v>52</v>
      </c>
      <c r="J146" s="109" t="s">
        <v>508</v>
      </c>
      <c r="K146" s="108"/>
    </row>
    <row r="147" spans="2:11" ht="17.25" customHeight="1" x14ac:dyDescent="0.2">
      <c r="B147" s="107"/>
      <c r="C147" s="111" t="s">
        <v>509</v>
      </c>
      <c r="D147" s="111"/>
      <c r="E147" s="111"/>
      <c r="F147" s="112" t="s">
        <v>510</v>
      </c>
      <c r="G147" s="113"/>
      <c r="H147" s="111"/>
      <c r="I147" s="111"/>
      <c r="J147" s="111" t="s">
        <v>511</v>
      </c>
      <c r="K147" s="108"/>
    </row>
    <row r="148" spans="2:11" ht="5.25" customHeight="1" x14ac:dyDescent="0.2">
      <c r="B148" s="117"/>
      <c r="C148" s="114"/>
      <c r="D148" s="114"/>
      <c r="E148" s="114"/>
      <c r="F148" s="114"/>
      <c r="G148" s="115"/>
      <c r="H148" s="114"/>
      <c r="I148" s="114"/>
      <c r="J148" s="114"/>
      <c r="K148" s="138"/>
    </row>
    <row r="149" spans="2:11" ht="15" customHeight="1" x14ac:dyDescent="0.2">
      <c r="B149" s="117"/>
      <c r="C149" s="142" t="s">
        <v>515</v>
      </c>
      <c r="D149" s="97"/>
      <c r="E149" s="97"/>
      <c r="F149" s="143" t="s">
        <v>512</v>
      </c>
      <c r="G149" s="97"/>
      <c r="H149" s="142" t="s">
        <v>552</v>
      </c>
      <c r="I149" s="142" t="s">
        <v>514</v>
      </c>
      <c r="J149" s="142">
        <v>120</v>
      </c>
      <c r="K149" s="138"/>
    </row>
    <row r="150" spans="2:11" ht="15" customHeight="1" x14ac:dyDescent="0.2">
      <c r="B150" s="117"/>
      <c r="C150" s="142" t="s">
        <v>561</v>
      </c>
      <c r="D150" s="97"/>
      <c r="E150" s="97"/>
      <c r="F150" s="143" t="s">
        <v>512</v>
      </c>
      <c r="G150" s="97"/>
      <c r="H150" s="142" t="s">
        <v>572</v>
      </c>
      <c r="I150" s="142" t="s">
        <v>514</v>
      </c>
      <c r="J150" s="142" t="s">
        <v>563</v>
      </c>
      <c r="K150" s="138"/>
    </row>
    <row r="151" spans="2:11" ht="15" customHeight="1" x14ac:dyDescent="0.2">
      <c r="B151" s="117"/>
      <c r="C151" s="142" t="s">
        <v>466</v>
      </c>
      <c r="D151" s="97"/>
      <c r="E151" s="97"/>
      <c r="F151" s="143" t="s">
        <v>512</v>
      </c>
      <c r="G151" s="97"/>
      <c r="H151" s="142" t="s">
        <v>573</v>
      </c>
      <c r="I151" s="142" t="s">
        <v>514</v>
      </c>
      <c r="J151" s="142" t="s">
        <v>563</v>
      </c>
      <c r="K151" s="138"/>
    </row>
    <row r="152" spans="2:11" ht="15" customHeight="1" x14ac:dyDescent="0.2">
      <c r="B152" s="117"/>
      <c r="C152" s="142" t="s">
        <v>517</v>
      </c>
      <c r="D152" s="97"/>
      <c r="E152" s="97"/>
      <c r="F152" s="143" t="s">
        <v>518</v>
      </c>
      <c r="G152" s="97"/>
      <c r="H152" s="142" t="s">
        <v>552</v>
      </c>
      <c r="I152" s="142" t="s">
        <v>514</v>
      </c>
      <c r="J152" s="142">
        <v>50</v>
      </c>
      <c r="K152" s="138"/>
    </row>
    <row r="153" spans="2:11" ht="15" customHeight="1" x14ac:dyDescent="0.2">
      <c r="B153" s="117"/>
      <c r="C153" s="142" t="s">
        <v>520</v>
      </c>
      <c r="D153" s="97"/>
      <c r="E153" s="97"/>
      <c r="F153" s="143" t="s">
        <v>512</v>
      </c>
      <c r="G153" s="97"/>
      <c r="H153" s="142" t="s">
        <v>552</v>
      </c>
      <c r="I153" s="142" t="s">
        <v>522</v>
      </c>
      <c r="J153" s="142"/>
      <c r="K153" s="138"/>
    </row>
    <row r="154" spans="2:11" ht="15" customHeight="1" x14ac:dyDescent="0.2">
      <c r="B154" s="117"/>
      <c r="C154" s="142" t="s">
        <v>531</v>
      </c>
      <c r="D154" s="97"/>
      <c r="E154" s="97"/>
      <c r="F154" s="143" t="s">
        <v>518</v>
      </c>
      <c r="G154" s="97"/>
      <c r="H154" s="142" t="s">
        <v>552</v>
      </c>
      <c r="I154" s="142" t="s">
        <v>514</v>
      </c>
      <c r="J154" s="142">
        <v>50</v>
      </c>
      <c r="K154" s="138"/>
    </row>
    <row r="155" spans="2:11" ht="15" customHeight="1" x14ac:dyDescent="0.2">
      <c r="B155" s="117"/>
      <c r="C155" s="142" t="s">
        <v>539</v>
      </c>
      <c r="D155" s="97"/>
      <c r="E155" s="97"/>
      <c r="F155" s="143" t="s">
        <v>518</v>
      </c>
      <c r="G155" s="97"/>
      <c r="H155" s="142" t="s">
        <v>552</v>
      </c>
      <c r="I155" s="142" t="s">
        <v>514</v>
      </c>
      <c r="J155" s="142">
        <v>50</v>
      </c>
      <c r="K155" s="138"/>
    </row>
    <row r="156" spans="2:11" ht="15" customHeight="1" x14ac:dyDescent="0.2">
      <c r="B156" s="117"/>
      <c r="C156" s="142" t="s">
        <v>537</v>
      </c>
      <c r="D156" s="97"/>
      <c r="E156" s="97"/>
      <c r="F156" s="143" t="s">
        <v>518</v>
      </c>
      <c r="G156" s="97"/>
      <c r="H156" s="142" t="s">
        <v>552</v>
      </c>
      <c r="I156" s="142" t="s">
        <v>514</v>
      </c>
      <c r="J156" s="142">
        <v>50</v>
      </c>
      <c r="K156" s="138"/>
    </row>
    <row r="157" spans="2:11" ht="15" customHeight="1" x14ac:dyDescent="0.2">
      <c r="B157" s="117"/>
      <c r="C157" s="142" t="s">
        <v>81</v>
      </c>
      <c r="D157" s="97"/>
      <c r="E157" s="97"/>
      <c r="F157" s="143" t="s">
        <v>512</v>
      </c>
      <c r="G157" s="97"/>
      <c r="H157" s="142" t="s">
        <v>574</v>
      </c>
      <c r="I157" s="142" t="s">
        <v>514</v>
      </c>
      <c r="J157" s="142" t="s">
        <v>575</v>
      </c>
      <c r="K157" s="138"/>
    </row>
    <row r="158" spans="2:11" ht="15" customHeight="1" x14ac:dyDescent="0.2">
      <c r="B158" s="117"/>
      <c r="C158" s="142" t="s">
        <v>576</v>
      </c>
      <c r="D158" s="97"/>
      <c r="E158" s="97"/>
      <c r="F158" s="143" t="s">
        <v>512</v>
      </c>
      <c r="G158" s="97"/>
      <c r="H158" s="142" t="s">
        <v>577</v>
      </c>
      <c r="I158" s="142" t="s">
        <v>547</v>
      </c>
      <c r="J158" s="142"/>
      <c r="K158" s="138"/>
    </row>
    <row r="159" spans="2:11" ht="15" customHeight="1" x14ac:dyDescent="0.2">
      <c r="B159" s="144"/>
      <c r="C159" s="126"/>
      <c r="D159" s="126"/>
      <c r="E159" s="126"/>
      <c r="F159" s="126"/>
      <c r="G159" s="126"/>
      <c r="H159" s="126"/>
      <c r="I159" s="126"/>
      <c r="J159" s="126"/>
      <c r="K159" s="145"/>
    </row>
    <row r="160" spans="2:11" ht="18.75" customHeight="1" x14ac:dyDescent="0.2">
      <c r="B160" s="94"/>
      <c r="C160" s="97"/>
      <c r="D160" s="97"/>
      <c r="E160" s="97"/>
      <c r="F160" s="116"/>
      <c r="G160" s="97"/>
      <c r="H160" s="97"/>
      <c r="I160" s="97"/>
      <c r="J160" s="97"/>
      <c r="K160" s="94"/>
    </row>
    <row r="161" spans="2:11" ht="18.75" customHeight="1" x14ac:dyDescent="0.2"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</row>
    <row r="162" spans="2:11" ht="7.5" customHeight="1" x14ac:dyDescent="0.2">
      <c r="B162" s="84"/>
      <c r="C162" s="85"/>
      <c r="D162" s="85"/>
      <c r="E162" s="85"/>
      <c r="F162" s="85"/>
      <c r="G162" s="85"/>
      <c r="H162" s="85"/>
      <c r="I162" s="85"/>
      <c r="J162" s="85"/>
      <c r="K162" s="86"/>
    </row>
    <row r="163" spans="2:11" ht="45" customHeight="1" x14ac:dyDescent="0.2">
      <c r="B163" s="88"/>
      <c r="C163" s="201" t="s">
        <v>578</v>
      </c>
      <c r="D163" s="201"/>
      <c r="E163" s="201"/>
      <c r="F163" s="201"/>
      <c r="G163" s="201"/>
      <c r="H163" s="201"/>
      <c r="I163" s="201"/>
      <c r="J163" s="201"/>
      <c r="K163" s="89"/>
    </row>
    <row r="164" spans="2:11" ht="17.25" customHeight="1" x14ac:dyDescent="0.2">
      <c r="B164" s="88"/>
      <c r="C164" s="109" t="s">
        <v>506</v>
      </c>
      <c r="D164" s="109"/>
      <c r="E164" s="109"/>
      <c r="F164" s="109" t="s">
        <v>507</v>
      </c>
      <c r="G164" s="146"/>
      <c r="H164" s="147" t="s">
        <v>49</v>
      </c>
      <c r="I164" s="147" t="s">
        <v>52</v>
      </c>
      <c r="J164" s="109" t="s">
        <v>508</v>
      </c>
      <c r="K164" s="89"/>
    </row>
    <row r="165" spans="2:11" ht="17.25" customHeight="1" x14ac:dyDescent="0.2">
      <c r="B165" s="90"/>
      <c r="C165" s="111" t="s">
        <v>509</v>
      </c>
      <c r="D165" s="111"/>
      <c r="E165" s="111"/>
      <c r="F165" s="112" t="s">
        <v>510</v>
      </c>
      <c r="G165" s="148"/>
      <c r="H165" s="149"/>
      <c r="I165" s="149"/>
      <c r="J165" s="111" t="s">
        <v>511</v>
      </c>
      <c r="K165" s="91"/>
    </row>
    <row r="166" spans="2:11" ht="5.25" customHeight="1" x14ac:dyDescent="0.2">
      <c r="B166" s="117"/>
      <c r="C166" s="114"/>
      <c r="D166" s="114"/>
      <c r="E166" s="114"/>
      <c r="F166" s="114"/>
      <c r="G166" s="115"/>
      <c r="H166" s="114"/>
      <c r="I166" s="114"/>
      <c r="J166" s="114"/>
      <c r="K166" s="138"/>
    </row>
    <row r="167" spans="2:11" ht="15" customHeight="1" x14ac:dyDescent="0.2">
      <c r="B167" s="117"/>
      <c r="C167" s="97" t="s">
        <v>515</v>
      </c>
      <c r="D167" s="97"/>
      <c r="E167" s="97"/>
      <c r="F167" s="116" t="s">
        <v>512</v>
      </c>
      <c r="G167" s="97"/>
      <c r="H167" s="97" t="s">
        <v>552</v>
      </c>
      <c r="I167" s="97" t="s">
        <v>514</v>
      </c>
      <c r="J167" s="97">
        <v>120</v>
      </c>
      <c r="K167" s="138"/>
    </row>
    <row r="168" spans="2:11" ht="15" customHeight="1" x14ac:dyDescent="0.2">
      <c r="B168" s="117"/>
      <c r="C168" s="97" t="s">
        <v>561</v>
      </c>
      <c r="D168" s="97"/>
      <c r="E168" s="97"/>
      <c r="F168" s="116" t="s">
        <v>512</v>
      </c>
      <c r="G168" s="97"/>
      <c r="H168" s="97" t="s">
        <v>562</v>
      </c>
      <c r="I168" s="97" t="s">
        <v>514</v>
      </c>
      <c r="J168" s="97" t="s">
        <v>563</v>
      </c>
      <c r="K168" s="138"/>
    </row>
    <row r="169" spans="2:11" ht="15" customHeight="1" x14ac:dyDescent="0.2">
      <c r="B169" s="117"/>
      <c r="C169" s="97" t="s">
        <v>466</v>
      </c>
      <c r="D169" s="97"/>
      <c r="E169" s="97"/>
      <c r="F169" s="116" t="s">
        <v>512</v>
      </c>
      <c r="G169" s="97"/>
      <c r="H169" s="97" t="s">
        <v>579</v>
      </c>
      <c r="I169" s="97" t="s">
        <v>514</v>
      </c>
      <c r="J169" s="97" t="s">
        <v>563</v>
      </c>
      <c r="K169" s="138"/>
    </row>
    <row r="170" spans="2:11" ht="15" customHeight="1" x14ac:dyDescent="0.2">
      <c r="B170" s="117"/>
      <c r="C170" s="97" t="s">
        <v>517</v>
      </c>
      <c r="D170" s="97"/>
      <c r="E170" s="97"/>
      <c r="F170" s="116" t="s">
        <v>518</v>
      </c>
      <c r="G170" s="97"/>
      <c r="H170" s="97" t="s">
        <v>579</v>
      </c>
      <c r="I170" s="97" t="s">
        <v>514</v>
      </c>
      <c r="J170" s="97">
        <v>50</v>
      </c>
      <c r="K170" s="138"/>
    </row>
    <row r="171" spans="2:11" ht="15" customHeight="1" x14ac:dyDescent="0.2">
      <c r="B171" s="117"/>
      <c r="C171" s="97" t="s">
        <v>520</v>
      </c>
      <c r="D171" s="97"/>
      <c r="E171" s="97"/>
      <c r="F171" s="116" t="s">
        <v>512</v>
      </c>
      <c r="G171" s="97"/>
      <c r="H171" s="97" t="s">
        <v>579</v>
      </c>
      <c r="I171" s="97" t="s">
        <v>522</v>
      </c>
      <c r="J171" s="97"/>
      <c r="K171" s="138"/>
    </row>
    <row r="172" spans="2:11" ht="15" customHeight="1" x14ac:dyDescent="0.2">
      <c r="B172" s="117"/>
      <c r="C172" s="97" t="s">
        <v>531</v>
      </c>
      <c r="D172" s="97"/>
      <c r="E172" s="97"/>
      <c r="F172" s="116" t="s">
        <v>518</v>
      </c>
      <c r="G172" s="97"/>
      <c r="H172" s="97" t="s">
        <v>579</v>
      </c>
      <c r="I172" s="97" t="s">
        <v>514</v>
      </c>
      <c r="J172" s="97">
        <v>50</v>
      </c>
      <c r="K172" s="138"/>
    </row>
    <row r="173" spans="2:11" ht="15" customHeight="1" x14ac:dyDescent="0.2">
      <c r="B173" s="117"/>
      <c r="C173" s="97" t="s">
        <v>539</v>
      </c>
      <c r="D173" s="97"/>
      <c r="E173" s="97"/>
      <c r="F173" s="116" t="s">
        <v>518</v>
      </c>
      <c r="G173" s="97"/>
      <c r="H173" s="97" t="s">
        <v>579</v>
      </c>
      <c r="I173" s="97" t="s">
        <v>514</v>
      </c>
      <c r="J173" s="97">
        <v>50</v>
      </c>
      <c r="K173" s="138"/>
    </row>
    <row r="174" spans="2:11" ht="15" customHeight="1" x14ac:dyDescent="0.2">
      <c r="B174" s="117"/>
      <c r="C174" s="97" t="s">
        <v>537</v>
      </c>
      <c r="D174" s="97"/>
      <c r="E174" s="97"/>
      <c r="F174" s="116" t="s">
        <v>518</v>
      </c>
      <c r="G174" s="97"/>
      <c r="H174" s="97" t="s">
        <v>579</v>
      </c>
      <c r="I174" s="97" t="s">
        <v>514</v>
      </c>
      <c r="J174" s="97">
        <v>50</v>
      </c>
      <c r="K174" s="138"/>
    </row>
    <row r="175" spans="2:11" ht="15" customHeight="1" x14ac:dyDescent="0.2">
      <c r="B175" s="117"/>
      <c r="C175" s="97" t="s">
        <v>97</v>
      </c>
      <c r="D175" s="97"/>
      <c r="E175" s="97"/>
      <c r="F175" s="116" t="s">
        <v>512</v>
      </c>
      <c r="G175" s="97"/>
      <c r="H175" s="97" t="s">
        <v>580</v>
      </c>
      <c r="I175" s="97" t="s">
        <v>581</v>
      </c>
      <c r="J175" s="97"/>
      <c r="K175" s="138"/>
    </row>
    <row r="176" spans="2:11" ht="15" customHeight="1" x14ac:dyDescent="0.2">
      <c r="B176" s="117"/>
      <c r="C176" s="97" t="s">
        <v>52</v>
      </c>
      <c r="D176" s="97"/>
      <c r="E176" s="97"/>
      <c r="F176" s="116" t="s">
        <v>512</v>
      </c>
      <c r="G176" s="97"/>
      <c r="H176" s="97" t="s">
        <v>582</v>
      </c>
      <c r="I176" s="97" t="s">
        <v>583</v>
      </c>
      <c r="J176" s="97">
        <v>1</v>
      </c>
      <c r="K176" s="138"/>
    </row>
    <row r="177" spans="2:11" ht="15" customHeight="1" x14ac:dyDescent="0.2">
      <c r="B177" s="117"/>
      <c r="C177" s="97" t="s">
        <v>48</v>
      </c>
      <c r="D177" s="97"/>
      <c r="E177" s="97"/>
      <c r="F177" s="116" t="s">
        <v>512</v>
      </c>
      <c r="G177" s="97"/>
      <c r="H177" s="97" t="s">
        <v>584</v>
      </c>
      <c r="I177" s="97" t="s">
        <v>514</v>
      </c>
      <c r="J177" s="97">
        <v>20</v>
      </c>
      <c r="K177" s="138"/>
    </row>
    <row r="178" spans="2:11" ht="15" customHeight="1" x14ac:dyDescent="0.2">
      <c r="B178" s="117"/>
      <c r="C178" s="97" t="s">
        <v>49</v>
      </c>
      <c r="D178" s="97"/>
      <c r="E178" s="97"/>
      <c r="F178" s="116" t="s">
        <v>512</v>
      </c>
      <c r="G178" s="97"/>
      <c r="H178" s="97" t="s">
        <v>585</v>
      </c>
      <c r="I178" s="97" t="s">
        <v>514</v>
      </c>
      <c r="J178" s="97">
        <v>255</v>
      </c>
      <c r="K178" s="138"/>
    </row>
    <row r="179" spans="2:11" ht="15" customHeight="1" x14ac:dyDescent="0.2">
      <c r="B179" s="117"/>
      <c r="C179" s="97" t="s">
        <v>98</v>
      </c>
      <c r="D179" s="97"/>
      <c r="E179" s="97"/>
      <c r="F179" s="116" t="s">
        <v>512</v>
      </c>
      <c r="G179" s="97"/>
      <c r="H179" s="97" t="s">
        <v>482</v>
      </c>
      <c r="I179" s="97" t="s">
        <v>514</v>
      </c>
      <c r="J179" s="97">
        <v>10</v>
      </c>
      <c r="K179" s="138"/>
    </row>
    <row r="180" spans="2:11" ht="15" customHeight="1" x14ac:dyDescent="0.2">
      <c r="B180" s="117"/>
      <c r="C180" s="97" t="s">
        <v>99</v>
      </c>
      <c r="D180" s="97"/>
      <c r="E180" s="97"/>
      <c r="F180" s="116" t="s">
        <v>512</v>
      </c>
      <c r="G180" s="97"/>
      <c r="H180" s="97" t="s">
        <v>586</v>
      </c>
      <c r="I180" s="97" t="s">
        <v>547</v>
      </c>
      <c r="J180" s="97"/>
      <c r="K180" s="138"/>
    </row>
    <row r="181" spans="2:11" ht="15" customHeight="1" x14ac:dyDescent="0.2">
      <c r="B181" s="117"/>
      <c r="C181" s="97" t="s">
        <v>587</v>
      </c>
      <c r="D181" s="97"/>
      <c r="E181" s="97"/>
      <c r="F181" s="116" t="s">
        <v>512</v>
      </c>
      <c r="G181" s="97"/>
      <c r="H181" s="97" t="s">
        <v>588</v>
      </c>
      <c r="I181" s="97" t="s">
        <v>547</v>
      </c>
      <c r="J181" s="97"/>
      <c r="K181" s="138"/>
    </row>
    <row r="182" spans="2:11" ht="15" customHeight="1" x14ac:dyDescent="0.2">
      <c r="B182" s="117"/>
      <c r="C182" s="97" t="s">
        <v>576</v>
      </c>
      <c r="D182" s="97"/>
      <c r="E182" s="97"/>
      <c r="F182" s="116" t="s">
        <v>512</v>
      </c>
      <c r="G182" s="97"/>
      <c r="H182" s="97" t="s">
        <v>589</v>
      </c>
      <c r="I182" s="97" t="s">
        <v>547</v>
      </c>
      <c r="J182" s="97"/>
      <c r="K182" s="138"/>
    </row>
    <row r="183" spans="2:11" ht="15" customHeight="1" x14ac:dyDescent="0.2">
      <c r="B183" s="117"/>
      <c r="C183" s="97" t="s">
        <v>101</v>
      </c>
      <c r="D183" s="97"/>
      <c r="E183" s="97"/>
      <c r="F183" s="116" t="s">
        <v>518</v>
      </c>
      <c r="G183" s="97"/>
      <c r="H183" s="97" t="s">
        <v>590</v>
      </c>
      <c r="I183" s="97" t="s">
        <v>514</v>
      </c>
      <c r="J183" s="97">
        <v>50</v>
      </c>
      <c r="K183" s="138"/>
    </row>
    <row r="184" spans="2:11" ht="15" customHeight="1" x14ac:dyDescent="0.2">
      <c r="B184" s="117"/>
      <c r="C184" s="97" t="s">
        <v>591</v>
      </c>
      <c r="D184" s="97"/>
      <c r="E184" s="97"/>
      <c r="F184" s="116" t="s">
        <v>518</v>
      </c>
      <c r="G184" s="97"/>
      <c r="H184" s="97" t="s">
        <v>592</v>
      </c>
      <c r="I184" s="97" t="s">
        <v>593</v>
      </c>
      <c r="J184" s="97"/>
      <c r="K184" s="138"/>
    </row>
    <row r="185" spans="2:11" ht="15" customHeight="1" x14ac:dyDescent="0.2">
      <c r="B185" s="117"/>
      <c r="C185" s="97" t="s">
        <v>594</v>
      </c>
      <c r="D185" s="97"/>
      <c r="E185" s="97"/>
      <c r="F185" s="116" t="s">
        <v>518</v>
      </c>
      <c r="G185" s="97"/>
      <c r="H185" s="97" t="s">
        <v>595</v>
      </c>
      <c r="I185" s="97" t="s">
        <v>593</v>
      </c>
      <c r="J185" s="97"/>
      <c r="K185" s="138"/>
    </row>
    <row r="186" spans="2:11" ht="15" customHeight="1" x14ac:dyDescent="0.2">
      <c r="B186" s="117"/>
      <c r="C186" s="97" t="s">
        <v>596</v>
      </c>
      <c r="D186" s="97"/>
      <c r="E186" s="97"/>
      <c r="F186" s="116" t="s">
        <v>518</v>
      </c>
      <c r="G186" s="97"/>
      <c r="H186" s="97" t="s">
        <v>597</v>
      </c>
      <c r="I186" s="97" t="s">
        <v>593</v>
      </c>
      <c r="J186" s="97"/>
      <c r="K186" s="138"/>
    </row>
    <row r="187" spans="2:11" ht="15" customHeight="1" x14ac:dyDescent="0.2">
      <c r="B187" s="117"/>
      <c r="C187" s="150" t="s">
        <v>598</v>
      </c>
      <c r="D187" s="97"/>
      <c r="E187" s="97"/>
      <c r="F187" s="116" t="s">
        <v>518</v>
      </c>
      <c r="G187" s="97"/>
      <c r="H187" s="97" t="s">
        <v>599</v>
      </c>
      <c r="I187" s="97" t="s">
        <v>600</v>
      </c>
      <c r="J187" s="151" t="s">
        <v>601</v>
      </c>
      <c r="K187" s="138"/>
    </row>
    <row r="188" spans="2:11" ht="15" customHeight="1" x14ac:dyDescent="0.2">
      <c r="B188" s="117"/>
      <c r="C188" s="102" t="s">
        <v>38</v>
      </c>
      <c r="D188" s="97"/>
      <c r="E188" s="97"/>
      <c r="F188" s="116" t="s">
        <v>512</v>
      </c>
      <c r="G188" s="97"/>
      <c r="H188" s="94" t="s">
        <v>602</v>
      </c>
      <c r="I188" s="97" t="s">
        <v>603</v>
      </c>
      <c r="J188" s="97"/>
      <c r="K188" s="138"/>
    </row>
    <row r="189" spans="2:11" ht="15" customHeight="1" x14ac:dyDescent="0.2">
      <c r="B189" s="117"/>
      <c r="C189" s="102" t="s">
        <v>604</v>
      </c>
      <c r="D189" s="97"/>
      <c r="E189" s="97"/>
      <c r="F189" s="116" t="s">
        <v>512</v>
      </c>
      <c r="G189" s="97"/>
      <c r="H189" s="97" t="s">
        <v>605</v>
      </c>
      <c r="I189" s="97" t="s">
        <v>547</v>
      </c>
      <c r="J189" s="97"/>
      <c r="K189" s="138"/>
    </row>
    <row r="190" spans="2:11" ht="15" customHeight="1" x14ac:dyDescent="0.2">
      <c r="B190" s="117"/>
      <c r="C190" s="102" t="s">
        <v>606</v>
      </c>
      <c r="D190" s="97"/>
      <c r="E190" s="97"/>
      <c r="F190" s="116" t="s">
        <v>512</v>
      </c>
      <c r="G190" s="97"/>
      <c r="H190" s="97" t="s">
        <v>607</v>
      </c>
      <c r="I190" s="97" t="s">
        <v>547</v>
      </c>
      <c r="J190" s="97"/>
      <c r="K190" s="138"/>
    </row>
    <row r="191" spans="2:11" ht="15" customHeight="1" x14ac:dyDescent="0.2">
      <c r="B191" s="117"/>
      <c r="C191" s="102" t="s">
        <v>608</v>
      </c>
      <c r="D191" s="97"/>
      <c r="E191" s="97"/>
      <c r="F191" s="116" t="s">
        <v>518</v>
      </c>
      <c r="G191" s="97"/>
      <c r="H191" s="97" t="s">
        <v>609</v>
      </c>
      <c r="I191" s="97" t="s">
        <v>547</v>
      </c>
      <c r="J191" s="97"/>
      <c r="K191" s="138"/>
    </row>
    <row r="192" spans="2:11" ht="15" customHeight="1" x14ac:dyDescent="0.2">
      <c r="B192" s="144"/>
      <c r="C192" s="152"/>
      <c r="D192" s="126"/>
      <c r="E192" s="126"/>
      <c r="F192" s="126"/>
      <c r="G192" s="126"/>
      <c r="H192" s="126"/>
      <c r="I192" s="126"/>
      <c r="J192" s="126"/>
      <c r="K192" s="145"/>
    </row>
    <row r="193" spans="2:11" ht="18.75" customHeight="1" x14ac:dyDescent="0.2">
      <c r="B193" s="94"/>
      <c r="C193" s="97"/>
      <c r="D193" s="97"/>
      <c r="E193" s="97"/>
      <c r="F193" s="116"/>
      <c r="G193" s="97"/>
      <c r="H193" s="97"/>
      <c r="I193" s="97"/>
      <c r="J193" s="97"/>
      <c r="K193" s="94"/>
    </row>
    <row r="194" spans="2:11" ht="18.75" customHeight="1" x14ac:dyDescent="0.2">
      <c r="B194" s="94"/>
      <c r="C194" s="97"/>
      <c r="D194" s="97"/>
      <c r="E194" s="97"/>
      <c r="F194" s="116"/>
      <c r="G194" s="97"/>
      <c r="H194" s="97"/>
      <c r="I194" s="97"/>
      <c r="J194" s="97"/>
      <c r="K194" s="94"/>
    </row>
    <row r="195" spans="2:11" ht="18.75" customHeight="1" x14ac:dyDescent="0.2"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</row>
    <row r="196" spans="2:11" ht="13.5" x14ac:dyDescent="0.2">
      <c r="B196" s="84"/>
      <c r="C196" s="85"/>
      <c r="D196" s="85"/>
      <c r="E196" s="85"/>
      <c r="F196" s="85"/>
      <c r="G196" s="85"/>
      <c r="H196" s="85"/>
      <c r="I196" s="85"/>
      <c r="J196" s="85"/>
      <c r="K196" s="86"/>
    </row>
    <row r="197" spans="2:11" ht="21" x14ac:dyDescent="0.2">
      <c r="B197" s="88"/>
      <c r="C197" s="201" t="s">
        <v>610</v>
      </c>
      <c r="D197" s="201"/>
      <c r="E197" s="201"/>
      <c r="F197" s="201"/>
      <c r="G197" s="201"/>
      <c r="H197" s="201"/>
      <c r="I197" s="201"/>
      <c r="J197" s="201"/>
      <c r="K197" s="89"/>
    </row>
    <row r="198" spans="2:11" ht="25.5" customHeight="1" x14ac:dyDescent="0.3">
      <c r="B198" s="88"/>
      <c r="C198" s="153" t="s">
        <v>611</v>
      </c>
      <c r="D198" s="153"/>
      <c r="E198" s="153"/>
      <c r="F198" s="153" t="s">
        <v>612</v>
      </c>
      <c r="G198" s="154"/>
      <c r="H198" s="205" t="s">
        <v>613</v>
      </c>
      <c r="I198" s="205"/>
      <c r="J198" s="205"/>
      <c r="K198" s="89"/>
    </row>
    <row r="199" spans="2:11" ht="5.25" customHeight="1" x14ac:dyDescent="0.2">
      <c r="B199" s="117"/>
      <c r="C199" s="114"/>
      <c r="D199" s="114"/>
      <c r="E199" s="114"/>
      <c r="F199" s="114"/>
      <c r="G199" s="97"/>
      <c r="H199" s="114"/>
      <c r="I199" s="114"/>
      <c r="J199" s="114"/>
      <c r="K199" s="138"/>
    </row>
    <row r="200" spans="2:11" ht="15" customHeight="1" x14ac:dyDescent="0.2">
      <c r="B200" s="117"/>
      <c r="C200" s="97" t="s">
        <v>603</v>
      </c>
      <c r="D200" s="97"/>
      <c r="E200" s="97"/>
      <c r="F200" s="116" t="s">
        <v>39</v>
      </c>
      <c r="G200" s="97"/>
      <c r="H200" s="206" t="s">
        <v>614</v>
      </c>
      <c r="I200" s="206"/>
      <c r="J200" s="206"/>
      <c r="K200" s="138"/>
    </row>
    <row r="201" spans="2:11" ht="15" customHeight="1" x14ac:dyDescent="0.2">
      <c r="B201" s="117"/>
      <c r="C201" s="123"/>
      <c r="D201" s="97"/>
      <c r="E201" s="97"/>
      <c r="F201" s="116" t="s">
        <v>40</v>
      </c>
      <c r="G201" s="97"/>
      <c r="H201" s="206" t="s">
        <v>615</v>
      </c>
      <c r="I201" s="206"/>
      <c r="J201" s="206"/>
      <c r="K201" s="138"/>
    </row>
    <row r="202" spans="2:11" ht="15" customHeight="1" x14ac:dyDescent="0.2">
      <c r="B202" s="117"/>
      <c r="C202" s="123"/>
      <c r="D202" s="97"/>
      <c r="E202" s="97"/>
      <c r="F202" s="116" t="s">
        <v>43</v>
      </c>
      <c r="G202" s="97"/>
      <c r="H202" s="206" t="s">
        <v>616</v>
      </c>
      <c r="I202" s="206"/>
      <c r="J202" s="206"/>
      <c r="K202" s="138"/>
    </row>
    <row r="203" spans="2:11" ht="15" customHeight="1" x14ac:dyDescent="0.2">
      <c r="B203" s="117"/>
      <c r="C203" s="97"/>
      <c r="D203" s="97"/>
      <c r="E203" s="97"/>
      <c r="F203" s="116" t="s">
        <v>41</v>
      </c>
      <c r="G203" s="97"/>
      <c r="H203" s="206" t="s">
        <v>617</v>
      </c>
      <c r="I203" s="206"/>
      <c r="J203" s="206"/>
      <c r="K203" s="138"/>
    </row>
    <row r="204" spans="2:11" ht="15" customHeight="1" x14ac:dyDescent="0.2">
      <c r="B204" s="117"/>
      <c r="C204" s="97"/>
      <c r="D204" s="97"/>
      <c r="E204" s="97"/>
      <c r="F204" s="116" t="s">
        <v>42</v>
      </c>
      <c r="G204" s="97"/>
      <c r="H204" s="206" t="s">
        <v>618</v>
      </c>
      <c r="I204" s="206"/>
      <c r="J204" s="206"/>
      <c r="K204" s="138"/>
    </row>
    <row r="205" spans="2:11" ht="15" customHeight="1" x14ac:dyDescent="0.2">
      <c r="B205" s="117"/>
      <c r="C205" s="97"/>
      <c r="D205" s="97"/>
      <c r="E205" s="97"/>
      <c r="F205" s="116"/>
      <c r="G205" s="97"/>
      <c r="H205" s="97"/>
      <c r="I205" s="97"/>
      <c r="J205" s="97"/>
      <c r="K205" s="138"/>
    </row>
    <row r="206" spans="2:11" ht="15" customHeight="1" x14ac:dyDescent="0.2">
      <c r="B206" s="117"/>
      <c r="C206" s="97" t="s">
        <v>559</v>
      </c>
      <c r="D206" s="97"/>
      <c r="E206" s="97"/>
      <c r="F206" s="116" t="s">
        <v>74</v>
      </c>
      <c r="G206" s="97"/>
      <c r="H206" s="206" t="s">
        <v>619</v>
      </c>
      <c r="I206" s="206"/>
      <c r="J206" s="206"/>
      <c r="K206" s="138"/>
    </row>
    <row r="207" spans="2:11" ht="15" customHeight="1" x14ac:dyDescent="0.2">
      <c r="B207" s="117"/>
      <c r="C207" s="123"/>
      <c r="D207" s="97"/>
      <c r="E207" s="97"/>
      <c r="F207" s="116" t="s">
        <v>460</v>
      </c>
      <c r="G207" s="97"/>
      <c r="H207" s="206" t="s">
        <v>461</v>
      </c>
      <c r="I207" s="206"/>
      <c r="J207" s="206"/>
      <c r="K207" s="138"/>
    </row>
    <row r="208" spans="2:11" ht="15" customHeight="1" x14ac:dyDescent="0.2">
      <c r="B208" s="117"/>
      <c r="C208" s="97"/>
      <c r="D208" s="97"/>
      <c r="E208" s="97"/>
      <c r="F208" s="116" t="s">
        <v>458</v>
      </c>
      <c r="G208" s="97"/>
      <c r="H208" s="206" t="s">
        <v>620</v>
      </c>
      <c r="I208" s="206"/>
      <c r="J208" s="206"/>
      <c r="K208" s="138"/>
    </row>
    <row r="209" spans="2:11" ht="15" customHeight="1" x14ac:dyDescent="0.2">
      <c r="B209" s="155"/>
      <c r="C209" s="123"/>
      <c r="D209" s="123"/>
      <c r="E209" s="123"/>
      <c r="F209" s="116" t="s">
        <v>462</v>
      </c>
      <c r="G209" s="102"/>
      <c r="H209" s="207" t="s">
        <v>463</v>
      </c>
      <c r="I209" s="207"/>
      <c r="J209" s="207"/>
      <c r="K209" s="156"/>
    </row>
    <row r="210" spans="2:11" ht="15" customHeight="1" x14ac:dyDescent="0.2">
      <c r="B210" s="155"/>
      <c r="C210" s="123"/>
      <c r="D210" s="123"/>
      <c r="E210" s="123"/>
      <c r="F210" s="116" t="s">
        <v>464</v>
      </c>
      <c r="G210" s="102"/>
      <c r="H210" s="207" t="s">
        <v>621</v>
      </c>
      <c r="I210" s="207"/>
      <c r="J210" s="207"/>
      <c r="K210" s="156"/>
    </row>
    <row r="211" spans="2:11" ht="15" customHeight="1" x14ac:dyDescent="0.2">
      <c r="B211" s="155"/>
      <c r="C211" s="123"/>
      <c r="D211" s="123"/>
      <c r="E211" s="123"/>
      <c r="F211" s="157"/>
      <c r="G211" s="102"/>
      <c r="H211" s="158"/>
      <c r="I211" s="158"/>
      <c r="J211" s="158"/>
      <c r="K211" s="156"/>
    </row>
    <row r="212" spans="2:11" ht="15" customHeight="1" x14ac:dyDescent="0.2">
      <c r="B212" s="155"/>
      <c r="C212" s="97" t="s">
        <v>583</v>
      </c>
      <c r="D212" s="123"/>
      <c r="E212" s="123"/>
      <c r="F212" s="116">
        <v>1</v>
      </c>
      <c r="G212" s="102"/>
      <c r="H212" s="207" t="s">
        <v>622</v>
      </c>
      <c r="I212" s="207"/>
      <c r="J212" s="207"/>
      <c r="K212" s="156"/>
    </row>
    <row r="213" spans="2:11" ht="15" customHeight="1" x14ac:dyDescent="0.2">
      <c r="B213" s="155"/>
      <c r="C213" s="123"/>
      <c r="D213" s="123"/>
      <c r="E213" s="123"/>
      <c r="F213" s="116">
        <v>2</v>
      </c>
      <c r="G213" s="102"/>
      <c r="H213" s="207" t="s">
        <v>623</v>
      </c>
      <c r="I213" s="207"/>
      <c r="J213" s="207"/>
      <c r="K213" s="156"/>
    </row>
    <row r="214" spans="2:11" ht="15" customHeight="1" x14ac:dyDescent="0.2">
      <c r="B214" s="155"/>
      <c r="C214" s="123"/>
      <c r="D214" s="123"/>
      <c r="E214" s="123"/>
      <c r="F214" s="116">
        <v>3</v>
      </c>
      <c r="G214" s="102"/>
      <c r="H214" s="207" t="s">
        <v>624</v>
      </c>
      <c r="I214" s="207"/>
      <c r="J214" s="207"/>
      <c r="K214" s="156"/>
    </row>
    <row r="215" spans="2:11" ht="15" customHeight="1" x14ac:dyDescent="0.2">
      <c r="B215" s="155"/>
      <c r="C215" s="123"/>
      <c r="D215" s="123"/>
      <c r="E215" s="123"/>
      <c r="F215" s="116">
        <v>4</v>
      </c>
      <c r="G215" s="102"/>
      <c r="H215" s="207" t="s">
        <v>625</v>
      </c>
      <c r="I215" s="207"/>
      <c r="J215" s="207"/>
      <c r="K215" s="156"/>
    </row>
    <row r="216" spans="2:11" ht="12.75" customHeight="1" x14ac:dyDescent="0.2">
      <c r="B216" s="159"/>
      <c r="C216" s="160"/>
      <c r="D216" s="160"/>
      <c r="E216" s="160"/>
      <c r="F216" s="160"/>
      <c r="G216" s="160"/>
      <c r="H216" s="160"/>
      <c r="I216" s="160"/>
      <c r="J216" s="160"/>
      <c r="K216" s="161"/>
    </row>
  </sheetData>
  <mergeCells count="77"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  <mergeCell ref="H198:J198"/>
    <mergeCell ref="C197:J197"/>
    <mergeCell ref="H206:J206"/>
    <mergeCell ref="H204:J204"/>
    <mergeCell ref="H202:J202"/>
    <mergeCell ref="H200:J200"/>
    <mergeCell ref="C163:J163"/>
    <mergeCell ref="C120:J120"/>
    <mergeCell ref="C145:J145"/>
    <mergeCell ref="C100:J100"/>
    <mergeCell ref="C73:J73"/>
    <mergeCell ref="D68:J68"/>
    <mergeCell ref="D66:J66"/>
    <mergeCell ref="D65:J65"/>
    <mergeCell ref="D67:J67"/>
    <mergeCell ref="D64:J64"/>
    <mergeCell ref="D59:J59"/>
    <mergeCell ref="D60:J60"/>
    <mergeCell ref="D63:J63"/>
    <mergeCell ref="D61:J61"/>
    <mergeCell ref="D58:J58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31:J31"/>
    <mergeCell ref="D32:J32"/>
    <mergeCell ref="D29:J29"/>
    <mergeCell ref="D28:J28"/>
    <mergeCell ref="D26:J26"/>
    <mergeCell ref="C23:J23"/>
    <mergeCell ref="D25:J25"/>
    <mergeCell ref="C24:J24"/>
    <mergeCell ref="F18:J18"/>
    <mergeCell ref="F21:J21"/>
    <mergeCell ref="F19:J19"/>
    <mergeCell ref="F20:J20"/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Rekapitulace dodávek</vt:lpstr>
      <vt:lpstr>INTERIER - PROJEKT INTERIÉRU</vt:lpstr>
      <vt:lpstr>Pokyny pro vyplnění</vt:lpstr>
      <vt:lpstr>'INTERIER - PROJEKT INTERIÉRU'!Názvy_tisku</vt:lpstr>
      <vt:lpstr>'Rekapitulace dodávek'!Názvy_tisku</vt:lpstr>
      <vt:lpstr>'INTERIER - PROJEKT INTERIÉRU'!Oblast_tisku</vt:lpstr>
      <vt:lpstr>'Rekapitulace dodávek'!Oblast_tisku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Marie-PC\Marie</dc:creator>
  <cp:lastModifiedBy>Tomáš Čáp</cp:lastModifiedBy>
  <dcterms:created xsi:type="dcterms:W3CDTF">2019-01-21T13:31:15Z</dcterms:created>
  <dcterms:modified xsi:type="dcterms:W3CDTF">2019-01-29T10:23:40Z</dcterms:modified>
</cp:coreProperties>
</file>